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ontents" sheetId="1" state="visible" r:id="rId2"/>
    <sheet name="switch_models" sheetId="2" state="visible" r:id="rId3"/>
    <sheet name="san_graph" sheetId="3" state="visible" r:id="rId4"/>
    <sheet name="sfp_models" sheetId="4" state="visible" r:id="rId5"/>
    <sheet name="oui" sheetId="5" state="visible" r:id="rId6"/>
    <sheet name="chassis" sheetId="6" state="visible" r:id="rId7"/>
    <sheet name="switch" sheetId="7" state="visible" r:id="rId8"/>
    <sheet name="maps" sheetId="8" state="visible" r:id="rId9"/>
    <sheet name="log" sheetId="9" state="visible" r:id="rId10"/>
    <sheet name="raslog_split" sheetId="10" state="visible" r:id="rId11"/>
    <sheet name="portcmd" sheetId="11" state="visible" r:id="rId12"/>
    <sheet name="portinfo" sheetId="12" state="visible" r:id="rId13"/>
    <sheet name="ns_fdmi" sheetId="13" state="visible" r:id="rId14"/>
    <sheet name="ns_split" sheetId="14" state="visible" r:id="rId15"/>
    <sheet name="isl" sheetId="15" state="visible" r:id="rId16"/>
    <sheet name="fcr" sheetId="16" state="visible" r:id="rId17"/>
    <sheet name="sensor" sheetId="17" state="visible" r:id="rId18"/>
    <sheet name="fabric" sheetId="18" state="visible" r:id="rId19"/>
    <sheet name="zoning" sheetId="19" state="visible" r:id="rId20"/>
    <sheet name="common_regex" sheetId="20" state="visible" r:id="rId21"/>
    <sheet name="blades" sheetId="21" state="visible" r:id="rId22"/>
    <sheet name="synergy" sheetId="22" state="visible" r:id="rId23"/>
    <sheet name="3par" sheetId="23" state="visible" r:id="rId24"/>
    <sheet name="raslog_details" sheetId="24" state="visible" r:id="rId25"/>
    <sheet name="raslog_id_details" sheetId="25" state="visible" r:id="rId26"/>
    <sheet name="report_columns_links" sheetId="26" state="visible" r:id="rId27"/>
    <sheet name="customer_report" sheetId="27" state="visible" r:id="rId28"/>
    <sheet name="Sheet1" sheetId="28" state="visible" r:id="rId29"/>
    <sheet name="notes" sheetId="29" state="visible" r:id="rId30"/>
    <sheet name="Sheet2"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<sst xmlns="http://schemas.openxmlformats.org/spreadsheetml/2006/main" count="10362" uniqueCount="4363">
  <si>
    <t xml:space="preserve">Contents</t>
  </si>
  <si>
    <t xml:space="preserve">Details</t>
  </si>
  <si>
    <t xml:space="preserve">switch_models</t>
  </si>
  <si>
    <r>
      <rPr>
        <b val="true"/>
        <sz val="11"/>
        <color rgb="FF000000"/>
        <rFont val="Calibri"/>
        <family val="2"/>
        <charset val="1"/>
      </rPr>
      <t xml:space="preserve">Switch model</t>
    </r>
    <r>
      <rPr>
        <sz val="11"/>
        <color rgb="FF000000"/>
        <rFont val="Calibri"/>
        <family val="2"/>
        <charset val="1"/>
      </rPr>
      <t xml:space="preserve"> details by switchType</t>
    </r>
  </si>
  <si>
    <t xml:space="preserve">sfp_models</t>
  </si>
  <si>
    <r>
      <rPr>
        <b val="true"/>
        <sz val="11"/>
        <color rgb="FF000000"/>
        <rFont val="Calibri"/>
        <family val="2"/>
        <charset val="1"/>
      </rPr>
      <t xml:space="preserve">Transceiver</t>
    </r>
    <r>
      <rPr>
        <sz val="11"/>
        <color rgb="FF000000"/>
        <rFont val="Calibri"/>
        <family val="2"/>
        <charset val="1"/>
      </rPr>
      <t xml:space="preserve"> model details</t>
    </r>
  </si>
  <si>
    <t xml:space="preserve">oui</t>
  </si>
  <si>
    <r>
      <rPr>
        <b val="true"/>
        <sz val="11"/>
        <color rgb="FF000000"/>
        <rFont val="Calibri"/>
        <family val="2"/>
        <charset val="1"/>
      </rPr>
      <t xml:space="preserve">O</t>
    </r>
    <r>
      <rPr>
        <sz val="11"/>
        <color rgb="FF000000"/>
        <rFont val="Calibri"/>
        <family val="2"/>
        <charset val="1"/>
      </rPr>
      <t xml:space="preserve">rganizational </t>
    </r>
    <r>
      <rPr>
        <b val="true"/>
        <sz val="11"/>
        <color rgb="FF000000"/>
        <rFont val="Calibri"/>
        <family val="2"/>
        <charset val="1"/>
      </rPr>
      <t xml:space="preserve">U</t>
    </r>
    <r>
      <rPr>
        <sz val="11"/>
        <color rgb="FF000000"/>
        <rFont val="Calibri"/>
        <family val="2"/>
        <charset val="1"/>
      </rPr>
      <t xml:space="preserve">nique </t>
    </r>
    <r>
      <rPr>
        <b val="true"/>
        <sz val="11"/>
        <color rgb="FF000000"/>
        <rFont val="Calibri"/>
        <family val="2"/>
        <charset val="1"/>
      </rPr>
      <t xml:space="preserve">I</t>
    </r>
    <r>
      <rPr>
        <sz val="11"/>
        <color rgb="FF000000"/>
        <rFont val="Calibri"/>
        <family val="2"/>
        <charset val="1"/>
      </rPr>
      <t xml:space="preserve">dentifier </t>
    </r>
    <r>
      <rPr>
        <b val="true"/>
        <sz val="11"/>
        <color rgb="FF000000"/>
        <rFont val="Calibri"/>
        <family val="2"/>
        <charset val="1"/>
      </rPr>
      <t xml:space="preserve">OUI</t>
    </r>
  </si>
  <si>
    <t xml:space="preserve">chassis</t>
  </si>
  <si>
    <r>
      <rPr>
        <b val="true"/>
        <sz val="11"/>
        <color rgb="FF000000"/>
        <rFont val="Calibri"/>
        <family val="2"/>
        <charset val="1"/>
      </rPr>
      <t xml:space="preserve">Chassis</t>
    </r>
    <r>
      <rPr>
        <sz val="11"/>
        <color rgb="FF000000"/>
        <rFont val="Calibri"/>
        <family val="2"/>
        <charset val="1"/>
      </rPr>
      <t xml:space="preserve"> level parameters parsing regex patterns</t>
    </r>
  </si>
  <si>
    <t xml:space="preserve">switch</t>
  </si>
  <si>
    <r>
      <rPr>
        <b val="true"/>
        <sz val="11"/>
        <color rgb="FF000000"/>
        <rFont val="Calibri"/>
        <family val="2"/>
        <charset val="1"/>
      </rPr>
      <t xml:space="preserve">Switch</t>
    </r>
    <r>
      <rPr>
        <sz val="11"/>
        <color rgb="FF000000"/>
        <rFont val="Calibri"/>
        <family val="2"/>
        <charset val="1"/>
      </rPr>
      <t xml:space="preserve"> level parameters parsing regex patterns</t>
    </r>
  </si>
  <si>
    <t xml:space="preserve">maps</t>
  </si>
  <si>
    <r>
      <rPr>
        <b val="true"/>
        <sz val="11"/>
        <color rgb="FF000000"/>
        <rFont val="Calibri"/>
        <family val="2"/>
        <charset val="1"/>
      </rPr>
      <t xml:space="preserve">MAPS</t>
    </r>
    <r>
      <rPr>
        <sz val="11"/>
        <color rgb="FF000000"/>
        <rFont val="Calibri"/>
        <family val="2"/>
        <charset val="1"/>
      </rPr>
      <t xml:space="preserve"> config parsing regex patterns</t>
    </r>
  </si>
  <si>
    <t xml:space="preserve">portcmd</t>
  </si>
  <si>
    <r>
      <rPr>
        <b val="true"/>
        <sz val="11"/>
        <color rgb="FF000000"/>
        <rFont val="Calibri"/>
        <family val="2"/>
        <charset val="1"/>
      </rPr>
      <t xml:space="preserve">Portshow, portstats</t>
    </r>
    <r>
      <rPr>
        <sz val="11"/>
        <color rgb="FF000000"/>
        <rFont val="Calibri"/>
        <family val="2"/>
        <charset val="1"/>
      </rPr>
      <t xml:space="preserve"> parsing regex patterns</t>
    </r>
  </si>
  <si>
    <t xml:space="preserve">portinfo</t>
  </si>
  <si>
    <r>
      <rPr>
        <b val="true"/>
        <sz val="11"/>
        <color rgb="FF000000"/>
        <rFont val="Calibri"/>
        <family val="2"/>
        <charset val="1"/>
      </rPr>
      <t xml:space="preserve">Sfpshow, portcfgshow</t>
    </r>
    <r>
      <rPr>
        <sz val="11"/>
        <color rgb="FF000000"/>
        <rFont val="Calibri"/>
        <family val="2"/>
        <charset val="1"/>
      </rPr>
      <t xml:space="preserve"> parsing regex patterns</t>
    </r>
  </si>
  <si>
    <t xml:space="preserve">ns_fdmi</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</si>
  <si>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t>
    </r>
    <r>
      <rPr>
        <sz val="11"/>
        <color rgb="FF000000"/>
        <rFont val="Calibri"/>
        <family val="2"/>
        <charset val="1"/>
      </rPr>
      <t xml:space="preserve"> parsing regex patterns</t>
    </r>
  </si>
  <si>
    <t xml:space="preserve">ns_split</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</si>
  <si>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 information</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</si>
  <si>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isl</t>
  </si>
  <si>
    <r>
      <rPr>
        <b val="true"/>
        <sz val="11"/>
        <color rgb="FF000000"/>
        <rFont val="Calibri"/>
        <family val="2"/>
        <charset val="1"/>
      </rPr>
      <t xml:space="preserve">ISL, trunk, porttrunkarea, lsdb</t>
    </r>
    <r>
      <rPr>
        <sz val="11"/>
        <color rgb="FF000000"/>
        <rFont val="Calibri"/>
        <family val="2"/>
        <charset val="1"/>
      </rPr>
      <t xml:space="preserve"> parsing regex patterns</t>
    </r>
  </si>
  <si>
    <t xml:space="preserve">fcr</t>
  </si>
  <si>
    <r>
      <rPr>
        <b val="true"/>
        <sz val="11"/>
        <color rgb="FF000000"/>
        <rFont val="Calibri"/>
        <family val="2"/>
        <charset val="1"/>
      </rPr>
      <t xml:space="preserve">FCR</t>
    </r>
    <r>
      <rPr>
        <sz val="11"/>
        <color rgb="FF000000"/>
        <rFont val="Calibri"/>
        <family val="2"/>
        <charset val="1"/>
      </rPr>
      <t xml:space="preserve"> related commands parsing regex patterns</t>
    </r>
  </si>
  <si>
    <t xml:space="preserve">sensor</t>
  </si>
  <si>
    <r>
      <rPr>
        <b val="true"/>
        <sz val="11"/>
        <color rgb="FF000000"/>
        <rFont val="Calibri"/>
        <family val="2"/>
        <charset val="1"/>
      </rPr>
      <t xml:space="preserve">Sensor</t>
    </r>
    <r>
      <rPr>
        <sz val="11"/>
        <color rgb="FF000000"/>
        <rFont val="Calibri"/>
        <family val="2"/>
        <charset val="1"/>
      </rPr>
      <t xml:space="preserve"> parsing regex patterns</t>
    </r>
  </si>
  <si>
    <t xml:space="preserve">fabric</t>
  </si>
  <si>
    <r>
      <rPr>
        <b val="true"/>
        <sz val="11"/>
        <color rgb="FF000000"/>
        <rFont val="Calibri"/>
        <family val="2"/>
        <charset val="1"/>
      </rPr>
      <t xml:space="preserve">Fabricshow,</t>
    </r>
    <r>
      <rPr>
        <sz val="11"/>
        <color rgb="FF000000"/>
        <rFont val="Calibri"/>
        <family val="2"/>
        <charset val="1"/>
      </rPr>
      <t xml:space="preserve"> </t>
    </r>
    <r>
      <rPr>
        <b val="true"/>
        <sz val="11"/>
        <color rgb="FF000000"/>
        <rFont val="Calibri"/>
        <family val="2"/>
        <charset val="1"/>
      </rPr>
      <t xml:space="preserve">agshow</t>
    </r>
    <r>
      <rPr>
        <sz val="11"/>
        <color rgb="FF000000"/>
        <rFont val="Calibri"/>
        <family val="2"/>
        <charset val="1"/>
      </rPr>
      <t xml:space="preserve"> parsing regex patterns</t>
    </r>
  </si>
  <si>
    <t xml:space="preserve">zoning</t>
  </si>
  <si>
    <r>
      <rPr>
        <b val="true"/>
        <sz val="11"/>
        <color rgb="FF000000"/>
        <rFont val="Calibri"/>
        <family val="2"/>
        <charset val="1"/>
      </rPr>
      <t xml:space="preserve">Zoning</t>
    </r>
    <r>
      <rPr>
        <sz val="11"/>
        <color rgb="FF000000"/>
        <rFont val="Calibri"/>
        <family val="2"/>
        <charset val="1"/>
      </rPr>
      <t xml:space="preserve"> related commands parsing regex patterns</t>
    </r>
  </si>
  <si>
    <t xml:space="preserve">blades</t>
  </si>
  <si>
    <r>
      <rPr>
        <b val="true"/>
        <sz val="11"/>
        <color rgb="FF000000"/>
        <rFont val="Calibri"/>
        <family val="2"/>
        <charset val="1"/>
      </rPr>
      <t xml:space="preserve">Blade system "show all"</t>
    </r>
    <r>
      <rPr>
        <sz val="11"/>
        <color rgb="FF000000"/>
        <rFont val="Calibri"/>
        <family val="2"/>
        <charset val="1"/>
      </rPr>
      <t xml:space="preserve"> parsing regex patterns</t>
    </r>
  </si>
  <si>
    <t xml:space="preserve">3par</t>
  </si>
  <si>
    <r>
      <rPr>
        <b val="true"/>
        <sz val="11"/>
        <color rgb="FF000000"/>
        <rFont val="Calibri"/>
        <family val="2"/>
        <charset val="1"/>
      </rPr>
      <t xml:space="preserve">3PAR inserv.config</t>
    </r>
    <r>
      <rPr>
        <sz val="11"/>
        <color rgb="FF000000"/>
        <rFont val="Calibri"/>
        <family val="2"/>
        <charset val="1"/>
      </rPr>
      <t xml:space="preserve"> parsing regex patterns</t>
    </r>
  </si>
  <si>
    <t xml:space="preserve">log</t>
  </si>
  <si>
    <r>
      <rPr>
        <b val="true"/>
        <sz val="11"/>
        <color rgb="FF000000"/>
        <rFont val="Calibri"/>
        <family val="2"/>
        <charset val="1"/>
      </rPr>
      <t xml:space="preserve">Errorlog</t>
    </r>
    <r>
      <rPr>
        <sz val="11"/>
        <color rgb="FF000000"/>
        <rFont val="Calibri"/>
        <family val="2"/>
        <charset val="1"/>
      </rPr>
      <t xml:space="preserve"> parsing regex patterns</t>
    </r>
  </si>
  <si>
    <t xml:space="preserve">raslog_split</t>
  </si>
  <si>
    <r>
      <rPr>
        <b val="true"/>
        <sz val="11"/>
        <color rgb="FF000000"/>
        <rFont val="Calibri"/>
        <family val="2"/>
        <charset val="1"/>
      </rPr>
      <t xml:space="preserve">Errorlog message</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</si>
  <si>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raslog_details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</si>
  <si>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condition</t>
    </r>
    <r>
      <rPr>
        <sz val="11"/>
        <color rgb="FF000000"/>
        <rFont val="Calibri"/>
        <family val="2"/>
        <charset val="1"/>
      </rPr>
      <t xml:space="preserve"> </t>
    </r>
  </si>
  <si>
    <t xml:space="preserve">raslog_id_details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</si>
  <si>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ID</t>
    </r>
  </si>
  <si>
    <t xml:space="preserve">common_regex</t>
  </si>
  <si>
    <r>
      <rPr>
        <b val="true"/>
        <sz val="11"/>
        <color rgb="FF000000"/>
        <rFont val="Calibri"/>
        <family val="2"/>
        <charset val="1"/>
      </rPr>
      <t xml:space="preserve">Uncategorized</t>
    </r>
    <r>
      <rPr>
        <sz val="11"/>
        <color rgb="FF000000"/>
        <rFont val="Calibri"/>
        <family val="2"/>
        <charset val="1"/>
      </rPr>
      <t xml:space="preserve"> regex patterns </t>
    </r>
  </si>
  <si>
    <t xml:space="preserve">links_to_report_columns</t>
  </si>
  <si>
    <t xml:space="preserve">Links to report columns</t>
  </si>
  <si>
    <t xml:space="preserve">customer_report</t>
  </si>
  <si>
    <r>
      <rPr>
        <b val="true"/>
        <sz val="11"/>
        <color rgb="FF000000"/>
        <rFont val="Calibri"/>
        <family val="2"/>
        <charset val="1"/>
      </rPr>
      <t xml:space="preserve">Report</t>
    </r>
    <r>
      <rPr>
        <sz val="11"/>
        <color rgb="FF000000"/>
        <rFont val="Calibri"/>
        <family val="2"/>
        <charset val="1"/>
      </rPr>
      <t xml:space="preserve"> columns</t>
    </r>
  </si>
  <si>
    <t xml:space="preserve">switchType</t>
  </si>
  <si>
    <t xml:space="preserve">Brocade_modelName</t>
  </si>
  <si>
    <t xml:space="preserve">HPE_modelName</t>
  </si>
  <si>
    <t xml:space="preserve">Generation</t>
  </si>
  <si>
    <t xml:space="preserve">switch_speedMax</t>
  </si>
  <si>
    <t xml:space="preserve">Description</t>
  </si>
  <si>
    <t xml:space="preserve">Recommended_FOS</t>
  </si>
  <si>
    <t xml:space="preserve">HW_Supported</t>
  </si>
  <si>
    <t xml:space="preserve">ASIC_quantity</t>
  </si>
  <si>
    <t xml:space="preserve">ASIC</t>
  </si>
  <si>
    <t xml:space="preserve">switchClass</t>
  </si>
  <si>
    <t xml:space="preserve">1</t>
  </si>
  <si>
    <t xml:space="preserve">Brocade 1000 Switches</t>
  </si>
  <si>
    <t xml:space="preserve">-</t>
  </si>
  <si>
    <t xml:space="preserve">Brocade 2800 Switch</t>
  </si>
  <si>
    <t xml:space="preserve">1Gb</t>
  </si>
  <si>
    <t xml:space="preserve">Нет</t>
  </si>
  <si>
    <t xml:space="preserve">Brocade 2100, 2400 Switches</t>
  </si>
  <si>
    <t xml:space="preserve">Brocade 20x0, 2010, 2040, 2050 Switches</t>
  </si>
  <si>
    <t xml:space="preserve">Brocade 22x0, 2210, 2240, 2250 Switches</t>
  </si>
  <si>
    <t xml:space="preserve">Brocade 2000 Switch</t>
  </si>
  <si>
    <t xml:space="preserve">Brocade 3800 Switch</t>
  </si>
  <si>
    <t xml:space="preserve">2Gb</t>
  </si>
  <si>
    <t xml:space="preserve">Brocade 12000 Director</t>
  </si>
  <si>
    <t xml:space="preserve">HP StorageWorks Core Switch 2/64</t>
  </si>
  <si>
    <t xml:space="preserve">2 Gb 64-port Director</t>
  </si>
  <si>
    <t xml:space="preserve">DIR</t>
  </si>
  <si>
    <t xml:space="preserve">Brocade 3900 Switch</t>
  </si>
  <si>
    <t xml:space="preserve">HP StorageWorks SAN Switch 2/32</t>
  </si>
  <si>
    <t xml:space="preserve">2 Gb 32-port switch</t>
  </si>
  <si>
    <t xml:space="preserve">ENTP</t>
  </si>
  <si>
    <t xml:space="preserve">Brocade 3200 Switch</t>
  </si>
  <si>
    <t xml:space="preserve">HP StorageWorks SAN Switch 2/8-EL</t>
  </si>
  <si>
    <t xml:space="preserve">2 Gb 8-port value line switch</t>
  </si>
  <si>
    <t xml:space="preserve">ENTRY</t>
  </si>
  <si>
    <t xml:space="preserve">Brocade 3800VL</t>
  </si>
  <si>
    <t xml:space="preserve">Brocade 3000 Switch</t>
  </si>
  <si>
    <t xml:space="preserve">Brocade 24000 Director</t>
  </si>
  <si>
    <t xml:space="preserve">HP StorageWorks SAN Director 2/128 </t>
  </si>
  <si>
    <t xml:space="preserve">2 Gb 128-port core fabric switch</t>
  </si>
  <si>
    <t xml:space="preserve">Brocade 3016 Switch</t>
  </si>
  <si>
    <t xml:space="preserve">Brocade 3850 Switch</t>
  </si>
  <si>
    <t xml:space="preserve">HP StorageWorks SAN Switch 2/16V B-Series Switch</t>
  </si>
  <si>
    <t xml:space="preserve">2 Gb 16-port switch with switch limit</t>
  </si>
  <si>
    <t xml:space="preserve">MID</t>
  </si>
  <si>
    <t xml:space="preserve">Brocade 3250 Switch</t>
  </si>
  <si>
    <t xml:space="preserve">2 Gb 8-port switch with switch limit</t>
  </si>
  <si>
    <t xml:space="preserve">Brocade 4012 Embedded Switch</t>
  </si>
  <si>
    <t xml:space="preserve">Brocade 4Gb SAN Switch for HP p-Class BladeSystem</t>
  </si>
  <si>
    <t xml:space="preserve">4Gb</t>
  </si>
  <si>
    <t xml:space="preserve">4 Gb 12-port embedded switch</t>
  </si>
  <si>
    <t xml:space="preserve">EMB</t>
  </si>
  <si>
    <t xml:space="preserve">Brocade 4100 Switch</t>
  </si>
  <si>
    <t xml:space="preserve">HP StorageWorks SAN Switch 4/32</t>
  </si>
  <si>
    <t xml:space="preserve">4 Gb 32-port switch</t>
  </si>
  <si>
    <t xml:space="preserve">Brocade 3014 Switch</t>
  </si>
  <si>
    <t xml:space="preserve">Brocade 200E Switch</t>
  </si>
  <si>
    <t xml:space="preserve">HP StorageWorks 4/16 Base SAN Switch</t>
  </si>
  <si>
    <t xml:space="preserve">4Gbps 16-port switch</t>
  </si>
  <si>
    <t xml:space="preserve">Brocade 4020 Embedded Switch</t>
  </si>
  <si>
    <t xml:space="preserve">4 Gb 20-port embedded switch</t>
  </si>
  <si>
    <t xml:space="preserve">Brocade 7420 SAN Router</t>
  </si>
  <si>
    <t xml:space="preserve">HP StorageWorks 200 Multi Protocol Router</t>
  </si>
  <si>
    <t xml:space="preserve">Multi Protocol Router</t>
  </si>
  <si>
    <t xml:space="preserve">Fibre Channel Routing (FCR) Front Domain</t>
  </si>
  <si>
    <t xml:space="preserve">Fibre Channel Routing, (FCR) Xlate Domain</t>
  </si>
  <si>
    <t xml:space="preserve">Brocade 48000 Director</t>
  </si>
  <si>
    <t xml:space="preserve">HP StorageWorks 4/256 SAN Director B-Series Family</t>
  </si>
  <si>
    <t xml:space="preserve">4 Gbp 256-ports Director</t>
  </si>
  <si>
    <t xml:space="preserve">Brocade 4024 Embedded Switch</t>
  </si>
  <si>
    <t xml:space="preserve">Brocade 4Gb SAN Switch for HP c-Class BladeSystem</t>
  </si>
  <si>
    <t xml:space="preserve">4 Gb 24-port embedded switch</t>
  </si>
  <si>
    <t xml:space="preserve">Brocade 4900 Switch</t>
  </si>
  <si>
    <t xml:space="preserve">HP StorageWorks SAN Switch 4/64</t>
  </si>
  <si>
    <t xml:space="preserve">4 Gb 64-port switch</t>
  </si>
  <si>
    <t xml:space="preserve">Brocade 4016 Embedded Switch</t>
  </si>
  <si>
    <t xml:space="preserve">4 Gb 16-port embedded switch</t>
  </si>
  <si>
    <t xml:space="preserve">Brocade 7500 Switch</t>
  </si>
  <si>
    <t xml:space="preserve">HP StorageWorks 400 Multi Protocol Router</t>
  </si>
  <si>
    <t xml:space="preserve">Brocade 4018 Embedded Switch</t>
  </si>
  <si>
    <t xml:space="preserve">4 Gb 16/18-port embedded switch</t>
  </si>
  <si>
    <t xml:space="preserve">55</t>
  </si>
  <si>
    <t xml:space="preserve">Brocade 7600 Switch</t>
  </si>
  <si>
    <t xml:space="preserve">Brocade 5000 Switch</t>
  </si>
  <si>
    <t xml:space="preserve">HP StorageWorks SAN Switch 4/32B</t>
  </si>
  <si>
    <t xml:space="preserve">CONDOR</t>
  </si>
  <si>
    <t xml:space="preserve">Brocade 4424 Embedded Switch</t>
  </si>
  <si>
    <t xml:space="preserve">Brocade DCX Backbone</t>
  </si>
  <si>
    <t xml:space="preserve">HP StorageWorks DC SAN Backbone Director</t>
  </si>
  <si>
    <t xml:space="preserve">Gen4</t>
  </si>
  <si>
    <t xml:space="preserve">8 Gb 384-port core fabric backbone</t>
  </si>
  <si>
    <t xml:space="preserve">Brocade 5300 Switch</t>
  </si>
  <si>
    <t xml:space="preserve">HP StorageWorks 8/80 SAN Switch</t>
  </si>
  <si>
    <t xml:space="preserve">8 Gb 80-port switch</t>
  </si>
  <si>
    <t xml:space="preserve">Brocade 5100 Switch</t>
  </si>
  <si>
    <t xml:space="preserve">HP StorageWorks 8/40 SAN Switch</t>
  </si>
  <si>
    <t xml:space="preserve">8 Gb 40-port switch</t>
  </si>
  <si>
    <t xml:space="preserve">CONDOR2</t>
  </si>
  <si>
    <t xml:space="preserve">Brocade Encryption Switch</t>
  </si>
  <si>
    <t xml:space="preserve">HP StorageWorks Encryption SAN switch</t>
  </si>
  <si>
    <t xml:space="preserve">8 Gb 16-port encryption switch</t>
  </si>
  <si>
    <t xml:space="preserve">v7.4.2j</t>
  </si>
  <si>
    <t xml:space="preserve">проверить</t>
  </si>
  <si>
    <t xml:space="preserve">Brocade 5410 Blade</t>
  </si>
  <si>
    <t xml:space="preserve">8 Gb 12-port embedded switch</t>
  </si>
  <si>
    <t xml:space="preserve">Brocade 5410 Embedded Switch</t>
  </si>
  <si>
    <t xml:space="preserve">HP EVA 4400 embedded SAN switch</t>
  </si>
  <si>
    <t xml:space="preserve">Brocade 300 Switch</t>
  </si>
  <si>
    <t xml:space="preserve">HP StorageWorks 8/8 and 8/24 SAN Switches</t>
  </si>
  <si>
    <t xml:space="preserve">8 Gb 24-port switch</t>
  </si>
  <si>
    <t xml:space="preserve">Да</t>
  </si>
  <si>
    <t xml:space="preserve">GEYE2</t>
  </si>
  <si>
    <t xml:space="preserve">Brocade 5480/5481 Embedded Switch</t>
  </si>
  <si>
    <t xml:space="preserve">Brocade 8Gb SAN module for HP c-Class BladeSystem</t>
  </si>
  <si>
    <t xml:space="preserve">8 Gb 24-port embedded switch</t>
  </si>
  <si>
    <t xml:space="preserve">Brocade 5470 Embedded Switch</t>
  </si>
  <si>
    <t xml:space="preserve">8 Gb 20-port embedded switch</t>
  </si>
  <si>
    <t xml:space="preserve">Brocade M5424 Embedded Switch</t>
  </si>
  <si>
    <t xml:space="preserve">Brocade 8000 Switch</t>
  </si>
  <si>
    <t xml:space="preserve">HPE 2408 FCoE Converged Network Switch</t>
  </si>
  <si>
    <t xml:space="preserve">Fibre Channel over Ethernet switch</t>
  </si>
  <si>
    <t xml:space="preserve">EXT</t>
  </si>
  <si>
    <t xml:space="preserve">Brocade DCX-4S Backbone</t>
  </si>
  <si>
    <t xml:space="preserve">HP StorageWorks DC04 SAN Director</t>
  </si>
  <si>
    <t xml:space="preserve">8 Gb 192-port core fabric backbone</t>
  </si>
  <si>
    <t xml:space="preserve">Brocade 7800 Extension Switch</t>
  </si>
  <si>
    <t xml:space="preserve">HPE 1606 Extension SAN Switch</t>
  </si>
  <si>
    <t xml:space="preserve">8 Gb 16-FC ports, 6 GbE ports extension switch</t>
  </si>
  <si>
    <t xml:space="preserve">Brocade 5450 Embedded Switch</t>
  </si>
  <si>
    <t xml:space="preserve">8 Gb 26-port embedded switch</t>
  </si>
  <si>
    <t xml:space="preserve">Brocade 5460 Embedded Switch</t>
  </si>
  <si>
    <t xml:space="preserve">Brocade 8470 Embedded Switch</t>
  </si>
  <si>
    <t xml:space="preserve">Brocade VA-40FC Switch</t>
  </si>
  <si>
    <t xml:space="preserve">Brocade VDX 6720-24 Data Center Switch</t>
  </si>
  <si>
    <t xml:space="preserve">Brocade VDX 6730-32 Data Center Switch</t>
  </si>
  <si>
    <t xml:space="preserve">Brocade VDX 6720-60 Data Center Switch</t>
  </si>
  <si>
    <t xml:space="preserve">Brocade VDX 6730-76 Data Center Switch</t>
  </si>
  <si>
    <t xml:space="preserve">Dell M8428-k FCoE Embedded Switch</t>
  </si>
  <si>
    <t xml:space="preserve">Brocade 6510 Switch</t>
  </si>
  <si>
    <t xml:space="preserve">HPE SN6000B Fibre Channel Switch</t>
  </si>
  <si>
    <t xml:space="preserve">Gen5</t>
  </si>
  <si>
    <t xml:space="preserve">16 Gb 48-port switch</t>
  </si>
  <si>
    <t xml:space="preserve">v8.2.3c</t>
  </si>
  <si>
    <t xml:space="preserve">CONDOR3</t>
  </si>
  <si>
    <t xml:space="preserve">Brocade VDX 6710 Data Center Switch</t>
  </si>
  <si>
    <t xml:space="preserve">Brocade 6547 Embedded Switch</t>
  </si>
  <si>
    <t xml:space="preserve">16 Gb 48-port embedded switch</t>
  </si>
  <si>
    <t xml:space="preserve">118</t>
  </si>
  <si>
    <t xml:space="preserve">Brocade 6505 Switch</t>
  </si>
  <si>
    <t xml:space="preserve">HPE SN3000B Fibre Channel Switch</t>
  </si>
  <si>
    <t xml:space="preserve">16 Gb 24-port switch</t>
  </si>
  <si>
    <t xml:space="preserve">119</t>
  </si>
  <si>
    <t xml:space="preserve">Brocade DCX 8510-8 Backbone</t>
  </si>
  <si>
    <t xml:space="preserve">HPE SN8000B 8-Slot SAN Backbone Director Switch</t>
  </si>
  <si>
    <t xml:space="preserve">16 Gb 384-port core fabric backbone</t>
  </si>
  <si>
    <t xml:space="preserve">24</t>
  </si>
  <si>
    <t xml:space="preserve">Brocade DCX 8510-4 Backbone</t>
  </si>
  <si>
    <t xml:space="preserve">HPE SN8000B 4-Slot SAN Backbone Director Switch</t>
  </si>
  <si>
    <t xml:space="preserve">16 Gb 192-port core fabric backbone</t>
  </si>
  <si>
    <t xml:space="preserve">12</t>
  </si>
  <si>
    <t xml:space="preserve">124</t>
  </si>
  <si>
    <t xml:space="preserve">Brocade 5430 embedded switch</t>
  </si>
  <si>
    <t xml:space="preserve">8 Gb 16-port embedded switch</t>
  </si>
  <si>
    <t xml:space="preserve">125</t>
  </si>
  <si>
    <t xml:space="preserve">Brocade 5431</t>
  </si>
  <si>
    <t xml:space="preserve">8 Gb 16-port stackable switch module</t>
  </si>
  <si>
    <t xml:space="preserve">Brocade 6548/6549</t>
  </si>
  <si>
    <t xml:space="preserve">16Gb SAN Switch for HPE BladeSystem c-Class</t>
  </si>
  <si>
    <t xml:space="preserve">16 Gb 28-port Blade Server SAN I/O Module</t>
  </si>
  <si>
    <t xml:space="preserve">Brocade M6505</t>
  </si>
  <si>
    <t xml:space="preserve">16 Gbit 24-port Blade Server SAN I/O Module</t>
  </si>
  <si>
    <t xml:space="preserve">Brocade 6520 Switch</t>
  </si>
  <si>
    <t xml:space="preserve">HPE SN6500B Fibre Channel Switch</t>
  </si>
  <si>
    <t xml:space="preserve">16 Gb 96-port switch</t>
  </si>
  <si>
    <t xml:space="preserve">Brocade 5432 embedded switch</t>
  </si>
  <si>
    <t xml:space="preserve">Brocade 7840</t>
  </si>
  <si>
    <t xml:space="preserve">HPE SN4000B SAN Extension Switch</t>
  </si>
  <si>
    <t xml:space="preserve">16 Gb 24-FC ports, 16 10GbE ports, 2 40GbE ports extension switch</t>
  </si>
  <si>
    <t xml:space="preserve">149</t>
  </si>
  <si>
    <t xml:space="preserve">Brocade 6546</t>
  </si>
  <si>
    <t xml:space="preserve">16 Gb 24-port Blade Server SAN I/O Module</t>
  </si>
  <si>
    <t xml:space="preserve">150</t>
  </si>
  <si>
    <t xml:space="preserve">Brocade 6545</t>
  </si>
  <si>
    <t xml:space="preserve">16 Gb 26-port Blade Server SAN I/O Module</t>
  </si>
  <si>
    <t xml:space="preserve">156</t>
  </si>
  <si>
    <t xml:space="preserve">Brocade 6543</t>
  </si>
  <si>
    <t xml:space="preserve">157</t>
  </si>
  <si>
    <t xml:space="preserve">Brocade 6558/6559</t>
  </si>
  <si>
    <t xml:space="preserve">Brocade 16Gb Fibre Channel SAN Switch Module for HPE Synergy</t>
  </si>
  <si>
    <t xml:space="preserve">Brocade 16Gb 48-port Fibre Channel SAN Switch Module for HPE Synergy</t>
  </si>
  <si>
    <t xml:space="preserve">158</t>
  </si>
  <si>
    <t xml:space="preserve">HPE Virtual Connect SE 16GB FC Module</t>
  </si>
  <si>
    <t xml:space="preserve">HPE Virtual Connect SE 16GB FC Module for HPE Synergy</t>
  </si>
  <si>
    <t xml:space="preserve">Brocade G620</t>
  </si>
  <si>
    <t xml:space="preserve">HPE SN6600B Fibre Channel Switch</t>
  </si>
  <si>
    <t xml:space="preserve">Gen6</t>
  </si>
  <si>
    <t xml:space="preserve">32 Gb 48-port switch</t>
  </si>
  <si>
    <t xml:space="preserve">CONDOR4</t>
  </si>
  <si>
    <t xml:space="preserve">183</t>
  </si>
  <si>
    <t xml:space="preserve">Brocade G620v2</t>
  </si>
  <si>
    <t xml:space="preserve">v9.0.1e</t>
  </si>
  <si>
    <t xml:space="preserve">166</t>
  </si>
  <si>
    <t xml:space="preserve">Brocade X6-8 Director</t>
  </si>
  <si>
    <t xml:space="preserve">HPE SN8600B 8-Slot</t>
  </si>
  <si>
    <t xml:space="preserve">32 Gbps 384-ports SAN Director</t>
  </si>
  <si>
    <t xml:space="preserve">165</t>
  </si>
  <si>
    <t xml:space="preserve">Brocade X6-4 Director</t>
  </si>
  <si>
    <t xml:space="preserve">HPE SN8600B 4-Slot</t>
  </si>
  <si>
    <t xml:space="preserve">32 Gbps 192-ports SAN Director</t>
  </si>
  <si>
    <t xml:space="preserve">Brocade G610</t>
  </si>
  <si>
    <t xml:space="preserve">HPE SN3600B Fibre Channel Switch</t>
  </si>
  <si>
    <t xml:space="preserve">32 Gb 24-port switch</t>
  </si>
  <si>
    <t xml:space="preserve">GEYE4</t>
  </si>
  <si>
    <t xml:space="preserve">173</t>
  </si>
  <si>
    <t xml:space="preserve">Brocade G630</t>
  </si>
  <si>
    <t xml:space="preserve">HPE SN6650B Fibre Channel Switch</t>
  </si>
  <si>
    <t xml:space="preserve">32 Gb 128-port switch</t>
  </si>
  <si>
    <t xml:space="preserve">175</t>
  </si>
  <si>
    <t xml:space="preserve">Brocade MXG610s</t>
  </si>
  <si>
    <t xml:space="preserve">32 Gbit 32-port Blade Server SAN I/O Module</t>
  </si>
  <si>
    <t xml:space="preserve">176</t>
  </si>
  <si>
    <t xml:space="preserve">Brocade G648</t>
  </si>
  <si>
    <t xml:space="preserve">Brocade 32Gb Fibre Channel SAN Switch Module for HPE Synergy</t>
  </si>
  <si>
    <t xml:space="preserve">Brocade 32Gb 40-port Fibre Channel SAN Switch Module for HPE Synergy</t>
  </si>
  <si>
    <t xml:space="preserve">177</t>
  </si>
  <si>
    <t xml:space="preserve">Brocade G649</t>
  </si>
  <si>
    <t xml:space="preserve">178</t>
  </si>
  <si>
    <t xml:space="preserve">Brocade 7810 Extension Switch</t>
  </si>
  <si>
    <t xml:space="preserve">HPE SN2600B  SAN Extension Switch</t>
  </si>
  <si>
    <t xml:space="preserve">32 Gb 12-FC ports, 6 10GbE ports ports extension switch</t>
  </si>
  <si>
    <t xml:space="preserve">184</t>
  </si>
  <si>
    <t xml:space="preserve">Brocade G630v2</t>
  </si>
  <si>
    <t xml:space="preserve">180</t>
  </si>
  <si>
    <t xml:space="preserve">Brocade X7-8 Director</t>
  </si>
  <si>
    <t xml:space="preserve">HPE SN8700B 8-Slot</t>
  </si>
  <si>
    <t xml:space="preserve">Gen7</t>
  </si>
  <si>
    <t xml:space="preserve">64 Gbps 384-ports SAN Director</t>
  </si>
  <si>
    <t xml:space="preserve">179</t>
  </si>
  <si>
    <t xml:space="preserve">Brocade X7-4 Director</t>
  </si>
  <si>
    <t xml:space="preserve">HPE SN8700B 4-Slot</t>
  </si>
  <si>
    <t xml:space="preserve">64 Gbps 192-ports SAN Director</t>
  </si>
  <si>
    <t xml:space="preserve">181</t>
  </si>
  <si>
    <t xml:space="preserve">Brocade G720</t>
  </si>
  <si>
    <t xml:space="preserve">HPE SN6700B Fibre Channel Switch</t>
  </si>
  <si>
    <t xml:space="preserve">64 Gb 56-port switch</t>
  </si>
  <si>
    <r>
      <rPr>
        <b val="true"/>
        <sz val="11"/>
        <color rgb="FF000000"/>
        <rFont val="Calibri"/>
        <family val="2"/>
        <charset val="1"/>
      </rPr>
      <t xml:space="preserve">SAN graph</t>
    </r>
    <r>
      <rPr>
        <sz val="11"/>
        <color rgb="FF000000"/>
        <rFont val="Calibri"/>
        <family val="2"/>
        <charset val="1"/>
      </rPr>
      <t xml:space="preserve"> details</t>
    </r>
  </si>
  <si>
    <t xml:space="preserve">switchClass_mode</t>
  </si>
  <si>
    <t xml:space="preserve">switchClass_weight</t>
  </si>
  <si>
    <t xml:space="preserve">graph_level</t>
  </si>
  <si>
    <t xml:space="preserve">master_shape</t>
  </si>
  <si>
    <t xml:space="preserve">y_graph_level</t>
  </si>
  <si>
    <t xml:space="preserve">x_group_offset</t>
  </si>
  <si>
    <t xml:space="preserve">y_group_offset</t>
  </si>
  <si>
    <t xml:space="preserve">x_shape_offset</t>
  </si>
  <si>
    <t xml:space="preserve">y_shape_offset</t>
  </si>
  <si>
    <t xml:space="preserve">core</t>
  </si>
  <si>
    <t xml:space="preserve">dir_8slot</t>
  </si>
  <si>
    <t xml:space="preserve">DIR_4SLOT</t>
  </si>
  <si>
    <t xml:space="preserve">dir_4slot</t>
  </si>
  <si>
    <t xml:space="preserve">2</t>
  </si>
  <si>
    <t xml:space="preserve">edge</t>
  </si>
  <si>
    <t xml:space="preserve">sw_enterprise</t>
  </si>
  <si>
    <t xml:space="preserve">sw_middle</t>
  </si>
  <si>
    <t xml:space="preserve">MID AG</t>
  </si>
  <si>
    <t xml:space="preserve">3</t>
  </si>
  <si>
    <t xml:space="preserve">ag</t>
  </si>
  <si>
    <t xml:space="preserve">sw_embedded</t>
  </si>
  <si>
    <t xml:space="preserve">sw_entry</t>
  </si>
  <si>
    <t xml:space="preserve">ENTRY AG</t>
  </si>
  <si>
    <t xml:space="preserve">sw_ag_embedded</t>
  </si>
  <si>
    <t xml:space="preserve">EMB AG</t>
  </si>
  <si>
    <t xml:space="preserve">NPV</t>
  </si>
  <si>
    <t xml:space="preserve">sw_npv</t>
  </si>
  <si>
    <t xml:space="preserve">VC</t>
  </si>
  <si>
    <t xml:space="preserve">vc</t>
  </si>
  <si>
    <t xml:space="preserve">FD</t>
  </si>
  <si>
    <t xml:space="preserve">fcr_fd</t>
  </si>
  <si>
    <t xml:space="preserve">XD</t>
  </si>
  <si>
    <t xml:space="preserve">fcr_xd</t>
  </si>
  <si>
    <t xml:space="preserve">UNKNOWN</t>
  </si>
  <si>
    <t xml:space="preserve">sw_unknown</t>
  </si>
  <si>
    <t xml:space="preserve">STORAGE</t>
  </si>
  <si>
    <t xml:space="preserve">storage</t>
  </si>
  <si>
    <t xml:space="preserve">LIB</t>
  </si>
  <si>
    <t xml:space="preserve">library</t>
  </si>
  <si>
    <t xml:space="preserve">SRV</t>
  </si>
  <si>
    <t xml:space="preserve">host</t>
  </si>
  <si>
    <t xml:space="preserve">hba</t>
  </si>
  <si>
    <t xml:space="preserve">SRV_BLADE</t>
  </si>
  <si>
    <t xml:space="preserve">bladehba</t>
  </si>
  <si>
    <t xml:space="preserve">SRV_SYNERGY</t>
  </si>
  <si>
    <t xml:space="preserve">UNKNOWN_DEV</t>
  </si>
  <si>
    <t xml:space="preserve">Transceiver_PN</t>
  </si>
  <si>
    <t xml:space="preserve">Transceiver_speedMax</t>
  </si>
  <si>
    <t xml:space="preserve">Transceiver_category</t>
  </si>
  <si>
    <t xml:space="preserve">Transceiver_distanceMax</t>
  </si>
  <si>
    <t xml:space="preserve">Transceiver_switch_gen</t>
  </si>
  <si>
    <t xml:space="preserve">Transceiver_class</t>
  </si>
  <si>
    <t xml:space="preserve">AJ715A</t>
  </si>
  <si>
    <t xml:space="preserve">sw</t>
  </si>
  <si>
    <t xml:space="preserve">normal</t>
  </si>
  <si>
    <t xml:space="preserve">sfp</t>
  </si>
  <si>
    <t xml:space="preserve">AJ716A</t>
  </si>
  <si>
    <t xml:space="preserve">AJ716B</t>
  </si>
  <si>
    <t xml:space="preserve">Gen4, Gen5</t>
  </si>
  <si>
    <t xml:space="preserve">AJ717A</t>
  </si>
  <si>
    <t xml:space="preserve">lw</t>
  </si>
  <si>
    <t xml:space="preserve">10 km</t>
  </si>
  <si>
    <t xml:space="preserve">AW538A</t>
  </si>
  <si>
    <t xml:space="preserve">25 km</t>
  </si>
  <si>
    <t xml:space="preserve">57-0000088-01</t>
  </si>
  <si>
    <t xml:space="preserve">Gen6, Gen5</t>
  </si>
  <si>
    <t xml:space="preserve">57-1000117-01</t>
  </si>
  <si>
    <t xml:space="preserve">57-1000046-01</t>
  </si>
  <si>
    <t xml:space="preserve">x</t>
  </si>
  <si>
    <t xml:space="preserve">FTLF8524P2BNV</t>
  </si>
  <si>
    <t xml:space="preserve">4Gb, Gen4</t>
  </si>
  <si>
    <t xml:space="preserve">FTRJ8524P2BNV</t>
  </si>
  <si>
    <t xml:space="preserve">57-1000012-01</t>
  </si>
  <si>
    <t xml:space="preserve">57-1000013-01</t>
  </si>
  <si>
    <t xml:space="preserve">QK725A</t>
  </si>
  <si>
    <t xml:space="preserve">Gen5, Gen6</t>
  </si>
  <si>
    <t xml:space="preserve">QK724A</t>
  </si>
  <si>
    <t xml:space="preserve">57-1000333-01</t>
  </si>
  <si>
    <t xml:space="preserve">P9H32A</t>
  </si>
  <si>
    <t xml:space="preserve">P9H29A</t>
  </si>
  <si>
    <t xml:space="preserve">H6Z29A</t>
  </si>
  <si>
    <t xml:space="preserve">AFBR-57R5AEZ</t>
  </si>
  <si>
    <t xml:space="preserve">AFCT-57R5ATPZ</t>
  </si>
  <si>
    <t xml:space="preserve">AFCT-57R5APZ</t>
  </si>
  <si>
    <t xml:space="preserve">FTLF1324P2BTV-B1</t>
  </si>
  <si>
    <t xml:space="preserve">4 km</t>
  </si>
  <si>
    <t xml:space="preserve">JSH-42L3AB3-20</t>
  </si>
  <si>
    <t xml:space="preserve">XBR-8GFC-40KM-47</t>
  </si>
  <si>
    <t xml:space="preserve">40 km</t>
  </si>
  <si>
    <t xml:space="preserve">XBR-8GFC-40KM-49</t>
  </si>
  <si>
    <t xml:space="preserve">XBR-8GFC-40-1590</t>
  </si>
  <si>
    <t xml:space="preserve">XBR-8GFC-40-1610</t>
  </si>
  <si>
    <t xml:space="preserve">57-1000331-01</t>
  </si>
  <si>
    <t xml:space="preserve">57-1000351-01</t>
  </si>
  <si>
    <t xml:space="preserve">qsfp</t>
  </si>
  <si>
    <t xml:space="preserve">57-1000480-01</t>
  </si>
  <si>
    <t xml:space="preserve">2 km</t>
  </si>
  <si>
    <t xml:space="preserve">Gen6, Gen7</t>
  </si>
  <si>
    <t xml:space="preserve">57-0000089-01</t>
  </si>
  <si>
    <t xml:space="preserve">57-1000027-01</t>
  </si>
  <si>
    <t xml:space="preserve">57-1000027-02</t>
  </si>
  <si>
    <t xml:space="preserve">57-1000294-01</t>
  </si>
  <si>
    <t xml:space="preserve">57-1000294-02</t>
  </si>
  <si>
    <t xml:space="preserve">57-1000267-01</t>
  </si>
  <si>
    <t xml:space="preserve">57-1000310-01</t>
  </si>
  <si>
    <t xml:space="preserve">57-0000090-01</t>
  </si>
  <si>
    <t xml:space="preserve">AFBR-57R6AEZ-HP</t>
  </si>
  <si>
    <t xml:space="preserve">JSHR42L3062B5</t>
  </si>
  <si>
    <t xml:space="preserve">unknown</t>
  </si>
  <si>
    <t xml:space="preserve">Connected_oui</t>
  </si>
  <si>
    <t xml:space="preserve">type</t>
  </si>
  <si>
    <t xml:space="preserve">subtype</t>
  </si>
  <si>
    <t xml:space="preserve">00:27:f8</t>
  </si>
  <si>
    <t xml:space="preserve">SWITCH</t>
  </si>
  <si>
    <t xml:space="preserve">BROCADE</t>
  </si>
  <si>
    <t xml:space="preserve">00:60:69</t>
  </si>
  <si>
    <t xml:space="preserve">50:eb:1a</t>
  </si>
  <si>
    <t xml:space="preserve">88:94:71</t>
  </si>
  <si>
    <t xml:space="preserve">c4:f5:7c</t>
  </si>
  <si>
    <t xml:space="preserve">d8:1f:cc</t>
  </si>
  <si>
    <t xml:space="preserve">00:21:88</t>
  </si>
  <si>
    <t xml:space="preserve">EMC</t>
  </si>
  <si>
    <t xml:space="preserve">00:e0:02</t>
  </si>
  <si>
    <t xml:space="preserve">LIB CTRL</t>
  </si>
  <si>
    <t xml:space="preserve">08:c0:02</t>
  </si>
  <si>
    <t xml:space="preserve">QUANTUM</t>
  </si>
  <si>
    <t xml:space="preserve">08:c0:a0</t>
  </si>
  <si>
    <t xml:space="preserve">18:81:08</t>
  </si>
  <si>
    <t xml:space="preserve">18:82:08</t>
  </si>
  <si>
    <t xml:space="preserve">18:86:09</t>
  </si>
  <si>
    <t xml:space="preserve">18:87:09</t>
  </si>
  <si>
    <t xml:space="preserve">18:81:36</t>
  </si>
  <si>
    <t xml:space="preserve">43:82:c6</t>
  </si>
  <si>
    <t xml:space="preserve">ULT</t>
  </si>
  <si>
    <t xml:space="preserve">ac:16:2d</t>
  </si>
  <si>
    <t xml:space="preserve">SRV|LIB</t>
  </si>
  <si>
    <t xml:space="preserve">HP|HP</t>
  </si>
  <si>
    <t xml:space="preserve">00:00:c9</t>
  </si>
  <si>
    <t xml:space="preserve">EMULEX</t>
  </si>
  <si>
    <t xml:space="preserve">00:10:9b</t>
  </si>
  <si>
    <t xml:space="preserve">00:0e:1e</t>
  </si>
  <si>
    <t xml:space="preserve">QLOGIC</t>
  </si>
  <si>
    <t xml:space="preserve">00:1a:4b</t>
  </si>
  <si>
    <t xml:space="preserve">HP</t>
  </si>
  <si>
    <t xml:space="preserve">00:1b:32</t>
  </si>
  <si>
    <t xml:space="preserve">00:90:fa</t>
  </si>
  <si>
    <t xml:space="preserve">00:e0:8b</t>
  </si>
  <si>
    <t xml:space="preserve">08:b2:00</t>
  </si>
  <si>
    <t xml:space="preserve">0b:00:00</t>
  </si>
  <si>
    <t xml:space="preserve">10:a0:00</t>
  </si>
  <si>
    <t xml:space="preserve">SRV|LIB DRV</t>
  </si>
  <si>
    <t xml:space="preserve">43:80:02</t>
  </si>
  <si>
    <t xml:space="preserve">43:80:05</t>
  </si>
  <si>
    <t xml:space="preserve">43:80:06</t>
  </si>
  <si>
    <t xml:space="preserve">43:80:07</t>
  </si>
  <si>
    <t xml:space="preserve">43:80:09</t>
  </si>
  <si>
    <t xml:space="preserve">43:80:10</t>
  </si>
  <si>
    <t xml:space="preserve">43:80:14</t>
  </si>
  <si>
    <t xml:space="preserve">QLOGIC|ULT</t>
  </si>
  <si>
    <t xml:space="preserve">43:80:18</t>
  </si>
  <si>
    <t xml:space="preserve">43:80:21</t>
  </si>
  <si>
    <t xml:space="preserve">43:80:22</t>
  </si>
  <si>
    <t xml:space="preserve">43:80:26</t>
  </si>
  <si>
    <t xml:space="preserve">43:80:27</t>
  </si>
  <si>
    <t xml:space="preserve">43:80:28</t>
  </si>
  <si>
    <t xml:space="preserve">43:80:29</t>
  </si>
  <si>
    <t xml:space="preserve">43:80:31</t>
  </si>
  <si>
    <t xml:space="preserve">43:80:33</t>
  </si>
  <si>
    <t xml:space="preserve">QLOGIC|StoreOnce</t>
  </si>
  <si>
    <t xml:space="preserve">5c:f9:dd</t>
  </si>
  <si>
    <t xml:space="preserve">98:f2:b3</t>
  </si>
  <si>
    <t xml:space="preserve">HPE</t>
  </si>
  <si>
    <t xml:space="preserve">e0:d8:48</t>
  </si>
  <si>
    <t xml:space="preserve">e0:db:55</t>
  </si>
  <si>
    <t xml:space="preserve">f4:e9:d4</t>
  </si>
  <si>
    <t xml:space="preserve">00:05:1e</t>
  </si>
  <si>
    <t xml:space="preserve">SRV|SWITCH</t>
  </si>
  <si>
    <t xml:space="preserve">00:05:33</t>
  </si>
  <si>
    <t xml:space="preserve">00:24:ff</t>
  </si>
  <si>
    <t xml:space="preserve">SRV|STORAGE</t>
  </si>
  <si>
    <t xml:space="preserve">QLOGIC|NetApp</t>
  </si>
  <si>
    <t xml:space="preserve">43:80:00</t>
  </si>
  <si>
    <t xml:space="preserve">SRV|MSA</t>
  </si>
  <si>
    <t xml:space="preserve">43:80:01</t>
  </si>
  <si>
    <t xml:space="preserve">SRV|UNKNOWN</t>
  </si>
  <si>
    <t xml:space="preserve">43:80:04</t>
  </si>
  <si>
    <t xml:space="preserve">QLOGIC|EVA</t>
  </si>
  <si>
    <t xml:space="preserve">00:02:ac</t>
  </si>
  <si>
    <t xml:space="preserve">3Par</t>
  </si>
  <si>
    <t xml:space="preserve">02:02:ac</t>
  </si>
  <si>
    <t xml:space="preserve">00:a0:98</t>
  </si>
  <si>
    <t xml:space="preserve">NetApp</t>
  </si>
  <si>
    <t xml:space="preserve">00:a0:b8</t>
  </si>
  <si>
    <t xml:space="preserve">d0:39:ea</t>
  </si>
  <si>
    <t xml:space="preserve">00:80:e5</t>
  </si>
  <si>
    <t xml:space="preserve">09:83:80</t>
  </si>
  <si>
    <t xml:space="preserve">09:84:80</t>
  </si>
  <si>
    <t xml:space="preserve">00:c0:ff</t>
  </si>
  <si>
    <t xml:space="preserve">MSA</t>
  </si>
  <si>
    <t xml:space="preserve">00:d0:23</t>
  </si>
  <si>
    <t xml:space="preserve">INFORTREND</t>
  </si>
  <si>
    <t xml:space="preserve">01:60:09</t>
  </si>
  <si>
    <t xml:space="preserve">01:60:3d</t>
  </si>
  <si>
    <t xml:space="preserve">01:60:3e</t>
  </si>
  <si>
    <t xml:space="preserve">01:60:44</t>
  </si>
  <si>
    <t xml:space="preserve">01:60:47</t>
  </si>
  <si>
    <t xml:space="preserve">01:61:3d</t>
  </si>
  <si>
    <t xml:space="preserve">01:61:3e</t>
  </si>
  <si>
    <t xml:space="preserve">01:61:44</t>
  </si>
  <si>
    <t xml:space="preserve">01:61:47</t>
  </si>
  <si>
    <t xml:space="preserve">01:62:3e</t>
  </si>
  <si>
    <t xml:space="preserve">01:62:47</t>
  </si>
  <si>
    <t xml:space="preserve">01:63:47</t>
  </si>
  <si>
    <t xml:space="preserve">01:64:09</t>
  </si>
  <si>
    <t xml:space="preserve">01:64:3d</t>
  </si>
  <si>
    <t xml:space="preserve">01:64:44</t>
  </si>
  <si>
    <t xml:space="preserve">01:64:47</t>
  </si>
  <si>
    <t xml:space="preserve">01:65:09</t>
  </si>
  <si>
    <t xml:space="preserve">01:65:44</t>
  </si>
  <si>
    <t xml:space="preserve">01:65:47</t>
  </si>
  <si>
    <t xml:space="preserve">01:66:3d</t>
  </si>
  <si>
    <t xml:space="preserve">01:66:44</t>
  </si>
  <si>
    <t xml:space="preserve">01:66:47</t>
  </si>
  <si>
    <t xml:space="preserve">01:67:44</t>
  </si>
  <si>
    <t xml:space="preserve">01:67:47</t>
  </si>
  <si>
    <t xml:space="preserve">01:68:09</t>
  </si>
  <si>
    <t xml:space="preserve">01:68:3d</t>
  </si>
  <si>
    <t xml:space="preserve">01:68:3e</t>
  </si>
  <si>
    <t xml:space="preserve">01:68:44</t>
  </si>
  <si>
    <t xml:space="preserve">01:68:47</t>
  </si>
  <si>
    <t xml:space="preserve">01:69:3d</t>
  </si>
  <si>
    <t xml:space="preserve">01:69:3e</t>
  </si>
  <si>
    <t xml:space="preserve">01:69:44</t>
  </si>
  <si>
    <t xml:space="preserve">01:69:47</t>
  </si>
  <si>
    <t xml:space="preserve">01:6a:3e</t>
  </si>
  <si>
    <t xml:space="preserve">01:6a:47</t>
  </si>
  <si>
    <t xml:space="preserve">01:6b:47</t>
  </si>
  <si>
    <t xml:space="preserve">01:6c:09</t>
  </si>
  <si>
    <t xml:space="preserve">01:6c:3d</t>
  </si>
  <si>
    <t xml:space="preserve">01:6c:44</t>
  </si>
  <si>
    <t xml:space="preserve">01:6c:47</t>
  </si>
  <si>
    <t xml:space="preserve">01:6d:09</t>
  </si>
  <si>
    <t xml:space="preserve">01:6d:44</t>
  </si>
  <si>
    <t xml:space="preserve">01:6d:47</t>
  </si>
  <si>
    <t xml:space="preserve">01:6e:3d</t>
  </si>
  <si>
    <t xml:space="preserve">01:6e:44</t>
  </si>
  <si>
    <t xml:space="preserve">01:6e:47</t>
  </si>
  <si>
    <t xml:space="preserve">01:6f:44</t>
  </si>
  <si>
    <t xml:space="preserve">01:6f:47</t>
  </si>
  <si>
    <t xml:space="preserve">01:68:36</t>
  </si>
  <si>
    <t xml:space="preserve">01:6a:36</t>
  </si>
  <si>
    <t xml:space="preserve">01:60:36</t>
  </si>
  <si>
    <t xml:space="preserve">01:62:36</t>
  </si>
  <si>
    <t xml:space="preserve">01:62:48</t>
  </si>
  <si>
    <t xml:space="preserve">DELL EMC</t>
  </si>
  <si>
    <t xml:space="preserve">01:6a:48</t>
  </si>
  <si>
    <t xml:space="preserve">01:6b:48</t>
  </si>
  <si>
    <t xml:space="preserve">01:63:48</t>
  </si>
  <si>
    <t xml:space="preserve">01:69:36</t>
  </si>
  <si>
    <t xml:space="preserve">01:6b:36</t>
  </si>
  <si>
    <t xml:space="preserve">01:63:36</t>
  </si>
  <si>
    <t xml:space="preserve">01:61:36</t>
  </si>
  <si>
    <t xml:space="preserve">01:6b:49</t>
  </si>
  <si>
    <t xml:space="preserve">01:6a:49</t>
  </si>
  <si>
    <t xml:space="preserve">01:63:49</t>
  </si>
  <si>
    <t xml:space="preserve">01:62:49</t>
  </si>
  <si>
    <t xml:space="preserve">01:64:08</t>
  </si>
  <si>
    <t xml:space="preserve">01:6c:08</t>
  </si>
  <si>
    <t xml:space="preserve">01:62:08</t>
  </si>
  <si>
    <t xml:space="preserve">01:69:08</t>
  </si>
  <si>
    <t xml:space="preserve">01:65:08</t>
  </si>
  <si>
    <t xml:space="preserve">01:6d:08</t>
  </si>
  <si>
    <t xml:space="preserve">01:61:08</t>
  </si>
  <si>
    <t xml:space="preserve">01:6a:08</t>
  </si>
  <si>
    <t xml:space="preserve">01:68:39</t>
  </si>
  <si>
    <t xml:space="preserve">01:68:30</t>
  </si>
  <si>
    <t xml:space="preserve">01:60:39</t>
  </si>
  <si>
    <t xml:space="preserve">01:69:39</t>
  </si>
  <si>
    <t xml:space="preserve">01:69:30</t>
  </si>
  <si>
    <t xml:space="preserve">01:61:39</t>
  </si>
  <si>
    <t xml:space="preserve">01:6e:09</t>
  </si>
  <si>
    <t xml:space="preserve">01:69:09</t>
  </si>
  <si>
    <t xml:space="preserve">01:66:09</t>
  </si>
  <si>
    <t xml:space="preserve">01:6a:09</t>
  </si>
  <si>
    <t xml:space="preserve">01:62:09</t>
  </si>
  <si>
    <t xml:space="preserve">01:61:09</t>
  </si>
  <si>
    <t xml:space="preserve">01:60:08</t>
  </si>
  <si>
    <t xml:space="preserve">01:68:08</t>
  </si>
  <si>
    <t xml:space="preserve">01:64:36</t>
  </si>
  <si>
    <t xml:space="preserve">01:6c:36</t>
  </si>
  <si>
    <t xml:space="preserve">09:75:a8</t>
  </si>
  <si>
    <t xml:space="preserve">01:6d:36</t>
  </si>
  <si>
    <t xml:space="preserve">01:63:09</t>
  </si>
  <si>
    <t xml:space="preserve">01:65:36</t>
  </si>
  <si>
    <t xml:space="preserve">01:6b:09</t>
  </si>
  <si>
    <t xml:space="preserve">01:67:09</t>
  </si>
  <si>
    <t xml:space="preserve">01:6f:36</t>
  </si>
  <si>
    <t xml:space="preserve">01:67:36</t>
  </si>
  <si>
    <t xml:space="preserve">01:6f:09</t>
  </si>
  <si>
    <t xml:space="preserve">05:f3:00</t>
  </si>
  <si>
    <t xml:space="preserve">08:b3:00</t>
  </si>
  <si>
    <t xml:space="preserve">0e:80:04</t>
  </si>
  <si>
    <t xml:space="preserve">HITACHI</t>
  </si>
  <si>
    <t xml:space="preserve">0e:80:05</t>
  </si>
  <si>
    <t xml:space="preserve">0e:80:10</t>
  </si>
  <si>
    <t xml:space="preserve">0e:80:12</t>
  </si>
  <si>
    <t xml:space="preserve">0e:80:13</t>
  </si>
  <si>
    <t xml:space="preserve">0e:80:22</t>
  </si>
  <si>
    <t xml:space="preserve">0e:80:15</t>
  </si>
  <si>
    <t xml:space="preserve">XP</t>
  </si>
  <si>
    <t xml:space="preserve">0e:80:16</t>
  </si>
  <si>
    <t xml:space="preserve">0e:80:08</t>
  </si>
  <si>
    <t xml:space="preserve">0e:80:07</t>
  </si>
  <si>
    <t xml:space="preserve">1f:e1:50</t>
  </si>
  <si>
    <t xml:space="preserve">EVA</t>
  </si>
  <si>
    <t xml:space="preserve">2a:c0:01</t>
  </si>
  <si>
    <t xml:space="preserve">2a:c0:02</t>
  </si>
  <si>
    <t xml:space="preserve">2a:c1:01</t>
  </si>
  <si>
    <t xml:space="preserve">2a:c1:02</t>
  </si>
  <si>
    <t xml:space="preserve">43:80:11</t>
  </si>
  <si>
    <t xml:space="preserve">STORAGE|LIB</t>
  </si>
  <si>
    <t xml:space="preserve">EVA|D2D</t>
  </si>
  <si>
    <t xml:space="preserve">b0:f0:00</t>
  </si>
  <si>
    <t xml:space="preserve">INFINIDAT</t>
  </si>
  <si>
    <t xml:space="preserve">d3:10:04</t>
  </si>
  <si>
    <t xml:space="preserve">DELL</t>
  </si>
  <si>
    <t xml:space="preserve">c8:1f:66</t>
  </si>
  <si>
    <t xml:space="preserve">2e:c0:00</t>
  </si>
  <si>
    <t xml:space="preserve">2e:c0:01</t>
  </si>
  <si>
    <t xml:space="preserve">2e:c0:11</t>
  </si>
  <si>
    <t xml:space="preserve">43:80:03</t>
  </si>
  <si>
    <t xml:space="preserve">SRV|STORAGE|LIB</t>
  </si>
  <si>
    <t xml:space="preserve">QLOGIC|UNKNOWN|ULT</t>
  </si>
  <si>
    <t xml:space="preserve">43:80:12</t>
  </si>
  <si>
    <t xml:space="preserve">43:80:13</t>
  </si>
  <si>
    <t xml:space="preserve">43:80:16</t>
  </si>
  <si>
    <t xml:space="preserve">43:80:36</t>
  </si>
  <si>
    <t xml:space="preserve">43:80:24</t>
  </si>
  <si>
    <t xml:space="preserve">QLOGIC|EVA|StoreOnce</t>
  </si>
  <si>
    <t xml:space="preserve">00:11:0a</t>
  </si>
  <si>
    <t xml:space="preserve">VC FLEX</t>
  </si>
  <si>
    <t xml:space="preserve">00:24:81</t>
  </si>
  <si>
    <t xml:space="preserve">VC FC</t>
  </si>
  <si>
    <t xml:space="preserve">74:46:a0</t>
  </si>
  <si>
    <t xml:space="preserve">f4:ce:46</t>
  </si>
  <si>
    <t xml:space="preserve">00:14:38</t>
  </si>
  <si>
    <t xml:space="preserve">1d:e0:32</t>
  </si>
  <si>
    <t xml:space="preserve">VLS</t>
  </si>
  <si>
    <t xml:space="preserve">07:68:0c</t>
  </si>
  <si>
    <t xml:space="preserve">IBM</t>
  </si>
  <si>
    <t xml:space="preserve">07:68:0b</t>
  </si>
  <si>
    <t xml:space="preserve">07:68:02</t>
  </si>
  <si>
    <t xml:space="preserve">07:68:10</t>
  </si>
  <si>
    <t xml:space="preserve">07:68:03</t>
  </si>
  <si>
    <t xml:space="preserve">07:68:0d</t>
  </si>
  <si>
    <t xml:space="preserve">07:68:0e</t>
  </si>
  <si>
    <t xml:space="preserve">07:60:5e</t>
  </si>
  <si>
    <t xml:space="preserve">07:63:0f</t>
  </si>
  <si>
    <t xml:space="preserve">e1:11:58</t>
  </si>
  <si>
    <t xml:space="preserve">e1:11:56</t>
  </si>
  <si>
    <t xml:space="preserve">e1:11:75</t>
  </si>
  <si>
    <t xml:space="preserve">04:f0:00</t>
  </si>
  <si>
    <t xml:space="preserve">ORACLE</t>
  </si>
  <si>
    <t xml:space="preserve">14:42:a0</t>
  </si>
  <si>
    <t xml:space="preserve">14:42:b0</t>
  </si>
  <si>
    <t xml:space="preserve">8c:7c:ff</t>
  </si>
  <si>
    <t xml:space="preserve">43:80:23</t>
  </si>
  <si>
    <t xml:space="preserve">43:80:34</t>
  </si>
  <si>
    <t xml:space="preserve">SRV|StoreOnce</t>
  </si>
  <si>
    <t xml:space="preserve">00:13:21</t>
  </si>
  <si>
    <t xml:space="preserve">ESL</t>
  </si>
  <si>
    <t xml:space="preserve">1c:98:ec</t>
  </si>
  <si>
    <t xml:space="preserve">e0:07:1b</t>
  </si>
  <si>
    <t xml:space="preserve">9c:dc:71</t>
  </si>
  <si>
    <t xml:space="preserve">EMULEX|QLOGIC</t>
  </si>
  <si>
    <t xml:space="preserve">b6:93:73</t>
  </si>
  <si>
    <t xml:space="preserve">00:3a:9c</t>
  </si>
  <si>
    <t xml:space="preserve">CISCO</t>
  </si>
  <si>
    <t xml:space="preserve">00:de:fb</t>
  </si>
  <si>
    <t xml:space="preserve">8c:60:4f</t>
  </si>
  <si>
    <t xml:space="preserve">00:2a:6a</t>
  </si>
  <si>
    <t xml:space="preserve">00:05:73</t>
  </si>
  <si>
    <t xml:space="preserve">54:7f:ee</t>
  </si>
  <si>
    <t xml:space="preserve">00:25:b5</t>
  </si>
  <si>
    <t xml:space="preserve">00:25:b6</t>
  </si>
  <si>
    <t xml:space="preserve">Telecom FM</t>
  </si>
  <si>
    <t xml:space="preserve">62:da:dd</t>
  </si>
  <si>
    <t xml:space="preserve">SYNERGY</t>
  </si>
  <si>
    <t xml:space="preserve">34:80:0d</t>
  </si>
  <si>
    <t xml:space="preserve">b8:85:84</t>
  </si>
  <si>
    <t xml:space="preserve">e4:f0:04</t>
  </si>
  <si>
    <t xml:space="preserve">00:0c:29</t>
  </si>
  <si>
    <t xml:space="preserve">VMWARE</t>
  </si>
  <si>
    <t xml:space="preserve">00:05:69</t>
  </si>
  <si>
    <t xml:space="preserve">68:4f:64</t>
  </si>
  <si>
    <t xml:space="preserve">d3:10:05</t>
  </si>
  <si>
    <t xml:space="preserve">08:f1:ea</t>
  </si>
  <si>
    <t xml:space="preserve">2e:c0:12</t>
  </si>
  <si>
    <t xml:space="preserve">2e:c0:13</t>
  </si>
  <si>
    <t xml:space="preserve">80:30:e0</t>
  </si>
  <si>
    <t xml:space="preserve">10:60:4b</t>
  </si>
  <si>
    <t xml:space="preserve">9c:b6:54</t>
  </si>
  <si>
    <t xml:space="preserve">c4:34:6b</t>
  </si>
  <si>
    <t xml:space="preserve">14:58:d0</t>
  </si>
  <si>
    <t xml:space="preserve">ec:b1:d7</t>
  </si>
  <si>
    <t xml:space="preserve">8c:dc:d4</t>
  </si>
  <si>
    <t xml:space="preserve">f4:03:43</t>
  </si>
  <si>
    <t xml:space="preserve">f0:92:1c</t>
  </si>
  <si>
    <t xml:space="preserve">76:08:87</t>
  </si>
  <si>
    <t xml:space="preserve">76:0b:76</t>
  </si>
  <si>
    <t xml:space="preserve">76:0a:d5</t>
  </si>
  <si>
    <t xml:space="preserve">76:0b:3c</t>
  </si>
  <si>
    <t xml:space="preserve">76:09:df</t>
  </si>
  <si>
    <t xml:space="preserve">76:02:97</t>
  </si>
  <si>
    <t xml:space="preserve">76:04:b5</t>
  </si>
  <si>
    <t xml:space="preserve">76:03:51</t>
  </si>
  <si>
    <t xml:space="preserve">76:03:6d</t>
  </si>
  <si>
    <t xml:space="preserve">76:07:63</t>
  </si>
  <si>
    <t xml:space="preserve">76:0b:3d</t>
  </si>
  <si>
    <t xml:space="preserve">76:0a:d4</t>
  </si>
  <si>
    <t xml:space="preserve">76:07:60</t>
  </si>
  <si>
    <t xml:space="preserve">76:03:96</t>
  </si>
  <si>
    <t xml:space="preserve">76:07:ef</t>
  </si>
  <si>
    <t xml:space="preserve">76:06:d4</t>
  </si>
  <si>
    <t xml:space="preserve">76:04:c5</t>
  </si>
  <si>
    <t xml:space="preserve">76:0a:5f</t>
  </si>
  <si>
    <t xml:space="preserve">76:09:44</t>
  </si>
  <si>
    <t xml:space="preserve">76:0a:01</t>
  </si>
  <si>
    <t xml:space="preserve">76:06:d2</t>
  </si>
  <si>
    <t xml:space="preserve">76:0a:1d</t>
  </si>
  <si>
    <t xml:space="preserve">76:07:62</t>
  </si>
  <si>
    <t xml:space="preserve">76:07:66</t>
  </si>
  <si>
    <t xml:space="preserve">76:07:b7</t>
  </si>
  <si>
    <t xml:space="preserve">76:07:b6</t>
  </si>
  <si>
    <t xml:space="preserve">76:08:d2</t>
  </si>
  <si>
    <t xml:space="preserve">2e:c0:14</t>
  </si>
  <si>
    <t xml:space="preserve">44:1e:a1</t>
  </si>
  <si>
    <t xml:space="preserve">5c:b9:01</t>
  </si>
  <si>
    <t xml:space="preserve">6c:3b:e5</t>
  </si>
  <si>
    <t xml:space="preserve">b4:b5:2f</t>
  </si>
  <si>
    <t xml:space="preserve">20:67:7c</t>
  </si>
  <si>
    <t xml:space="preserve">d0:67:26</t>
  </si>
  <si>
    <t xml:space="preserve">6c:c2:17</t>
  </si>
  <si>
    <t xml:space="preserve">d8:9d:67</t>
  </si>
  <si>
    <t xml:space="preserve">ce:b4:d8</t>
  </si>
  <si>
    <t xml:space="preserve">52:9e:b9</t>
  </si>
  <si>
    <t xml:space="preserve">2e:c0:15</t>
  </si>
  <si>
    <t xml:space="preserve">QLOGIC|LIB DRV</t>
  </si>
  <si>
    <t xml:space="preserve">08:c3:a2</t>
  </si>
  <si>
    <t xml:space="preserve">08:c0:9c</t>
  </si>
  <si>
    <t xml:space="preserve">00:0e:11</t>
  </si>
  <si>
    <t xml:space="preserve">00:e0:da</t>
  </si>
  <si>
    <t xml:space="preserve">FUJITSU</t>
  </si>
  <si>
    <t xml:space="preserve">b0:e2:41</t>
  </si>
  <si>
    <t xml:space="preserve">3e:55:71</t>
  </si>
  <si>
    <t xml:space="preserve">ce:90:66</t>
  </si>
  <si>
    <t xml:space="preserve">NIMBLE</t>
  </si>
  <si>
    <t xml:space="preserve">ce:90:e9</t>
  </si>
  <si>
    <t xml:space="preserve">4c:20:00</t>
  </si>
  <si>
    <t xml:space="preserve">00:e0:d4</t>
  </si>
  <si>
    <t xml:space="preserve">3c:4a:92</t>
  </si>
  <si>
    <t xml:space="preserve">09:81:81</t>
  </si>
  <si>
    <t xml:space="preserve">09:81:91</t>
  </si>
  <si>
    <t xml:space="preserve">09:81:80</t>
  </si>
  <si>
    <t xml:space="preserve">09:82:81</t>
  </si>
  <si>
    <t xml:space="preserve">09:82:91</t>
  </si>
  <si>
    <t xml:space="preserve">09:82:80</t>
  </si>
  <si>
    <t xml:space="preserve">70:fd:45</t>
  </si>
  <si>
    <t xml:space="preserve">HUAWEI</t>
  </si>
  <si>
    <t xml:space="preserve">78:17:be</t>
  </si>
  <si>
    <t xml:space="preserve">04:8c:16</t>
  </si>
  <si>
    <t xml:space="preserve">24:a5:2c</t>
  </si>
  <si>
    <t xml:space="preserve">30:e9:8e</t>
  </si>
  <si>
    <t xml:space="preserve">f4:79:60</t>
  </si>
  <si>
    <t xml:space="preserve">b4:43:26</t>
  </si>
  <si>
    <t xml:space="preserve">HUAWEI|HUAWEI</t>
  </si>
  <si>
    <t xml:space="preserve">01:70:00</t>
  </si>
  <si>
    <t xml:space="preserve">14:42:d0</t>
  </si>
  <si>
    <t xml:space="preserve">14:42:c0</t>
  </si>
  <si>
    <t xml:space="preserve">94:18:82</t>
  </si>
  <si>
    <t xml:space="preserve">00:c0:dd</t>
  </si>
  <si>
    <t xml:space="preserve">04:b0:e7</t>
  </si>
  <si>
    <t xml:space="preserve">44:6a:2e</t>
  </si>
  <si>
    <t xml:space="preserve">2c:9d:1e</t>
  </si>
  <si>
    <t xml:space="preserve">a0:f4:79</t>
  </si>
  <si>
    <t xml:space="preserve">14:30:04</t>
  </si>
  <si>
    <t xml:space="preserve">78:d7:52</t>
  </si>
  <si>
    <t xml:space="preserve">9c:71:3a</t>
  </si>
  <si>
    <t xml:space="preserve">84:46:fe</t>
  </si>
  <si>
    <t xml:space="preserve">08:4f:0a</t>
  </si>
  <si>
    <t xml:space="preserve">c8:1f:be</t>
  </si>
  <si>
    <t xml:space="preserve">68:cc:6e</t>
  </si>
  <si>
    <t xml:space="preserve">2c:59:e5</t>
  </si>
  <si>
    <t xml:space="preserve">a4:00:e2</t>
  </si>
  <si>
    <t xml:space="preserve">c4:ff:1f</t>
  </si>
  <si>
    <t xml:space="preserve">44:a1:91</t>
  </si>
  <si>
    <t xml:space="preserve">ac:61:75</t>
  </si>
  <si>
    <t xml:space="preserve">48:d5:39</t>
  </si>
  <si>
    <t xml:space="preserve">f4:4c:7f</t>
  </si>
  <si>
    <t xml:space="preserve">c0:bf:c0</t>
  </si>
  <si>
    <t xml:space="preserve">2c:55:d3</t>
  </si>
  <si>
    <t xml:space="preserve">a0:08:6f</t>
  </si>
  <si>
    <t xml:space="preserve">c8:8d:83</t>
  </si>
  <si>
    <t xml:space="preserve">5c:e8:83</t>
  </si>
  <si>
    <t xml:space="preserve">e0:00:84</t>
  </si>
  <si>
    <t xml:space="preserve">84:a9:c4</t>
  </si>
  <si>
    <t xml:space="preserve">48:fd:8e</t>
  </si>
  <si>
    <t xml:space="preserve">04:33:89</t>
  </si>
  <si>
    <t xml:space="preserve">48:f8:db</t>
  </si>
  <si>
    <t xml:space="preserve">f4:1d:6b</t>
  </si>
  <si>
    <t xml:space="preserve">cc:bb:fe</t>
  </si>
  <si>
    <t xml:space="preserve">50:1d:93</t>
  </si>
  <si>
    <t xml:space="preserve">34:6a:c2</t>
  </si>
  <si>
    <t xml:space="preserve">04:fe:8d</t>
  </si>
  <si>
    <t xml:space="preserve">40:7d:0f</t>
  </si>
  <si>
    <t xml:space="preserve">ac:f9:70</t>
  </si>
  <si>
    <t xml:space="preserve">3c:e8:24</t>
  </si>
  <si>
    <t xml:space="preserve">a0:8c:f8</t>
  </si>
  <si>
    <t xml:space="preserve">f4:a4:d6</t>
  </si>
  <si>
    <t xml:space="preserve">c0:ff:a8</t>
  </si>
  <si>
    <t xml:space="preserve">e0:cc:7a</t>
  </si>
  <si>
    <t xml:space="preserve">8c:68:3a</t>
  </si>
  <si>
    <t xml:space="preserve">74:5a:aa</t>
  </si>
  <si>
    <t xml:space="preserve">10:c3:ab</t>
  </si>
  <si>
    <t xml:space="preserve">d4:b1:10</t>
  </si>
  <si>
    <t xml:space="preserve">14:09:dc</t>
  </si>
  <si>
    <t xml:space="preserve">fc:bc:d1</t>
  </si>
  <si>
    <t xml:space="preserve">f8:98:ef</t>
  </si>
  <si>
    <t xml:space="preserve">ac:75:1d</t>
  </si>
  <si>
    <t xml:space="preserve">80:69:33</t>
  </si>
  <si>
    <t xml:space="preserve">60:de:f3</t>
  </si>
  <si>
    <t xml:space="preserve">STORAGE|SWITCH</t>
  </si>
  <si>
    <t xml:space="preserve">60:fa:9d</t>
  </si>
  <si>
    <t xml:space="preserve">d0:c6:5b</t>
  </si>
  <si>
    <t xml:space="preserve">24:16:6d</t>
  </si>
  <si>
    <t xml:space="preserve">60:f1:8a</t>
  </si>
  <si>
    <t xml:space="preserve">7c:c3:85</t>
  </si>
  <si>
    <t xml:space="preserve">48:57:02</t>
  </si>
  <si>
    <t xml:space="preserve">ec:4d:47</t>
  </si>
  <si>
    <t xml:space="preserve">70:c7:f2</t>
  </si>
  <si>
    <t xml:space="preserve">a4:be:2b</t>
  </si>
  <si>
    <t xml:space="preserve">4c:f5:5b</t>
  </si>
  <si>
    <t xml:space="preserve">c8:a7:76</t>
  </si>
  <si>
    <t xml:space="preserve">fc:15:b4</t>
  </si>
  <si>
    <t xml:space="preserve">38:63:bb</t>
  </si>
  <si>
    <t xml:space="preserve">3c:d9:2b</t>
  </si>
  <si>
    <t xml:space="preserve">e8:39:35</t>
  </si>
  <si>
    <t xml:space="preserve">94:40:c9</t>
  </si>
  <si>
    <t xml:space="preserve">b4:7a:f1</t>
  </si>
  <si>
    <t xml:space="preserve">58:25:75</t>
  </si>
  <si>
    <t xml:space="preserve">88:3f:d3</t>
  </si>
  <si>
    <t xml:space="preserve">c8:c4:65</t>
  </si>
  <si>
    <t xml:space="preserve">a8:2b:cd</t>
  </si>
  <si>
    <t xml:space="preserve">f8:75:88</t>
  </si>
  <si>
    <t xml:space="preserve">38:eb:47</t>
  </si>
  <si>
    <t xml:space="preserve">e4:83:26</t>
  </si>
  <si>
    <t xml:space="preserve">6a:15:3a</t>
  </si>
  <si>
    <t xml:space="preserve">00:25:d5</t>
  </si>
  <si>
    <t xml:space="preserve">ROBONICA</t>
  </si>
  <si>
    <t xml:space="preserve">06:41:5c</t>
  </si>
  <si>
    <t xml:space="preserve">34:a2:a2</t>
  </si>
  <si>
    <t xml:space="preserve">a8:f5:ac</t>
  </si>
  <si>
    <t xml:space="preserve">18:cf:24</t>
  </si>
  <si>
    <t xml:space="preserve">40:ee:dd</t>
  </si>
  <si>
    <t xml:space="preserve">2e:c0:17</t>
  </si>
  <si>
    <t xml:space="preserve">80:b5:75</t>
  </si>
  <si>
    <t xml:space="preserve">70:8c:b6</t>
  </si>
  <si>
    <t xml:space="preserve">54:13:10</t>
  </si>
  <si>
    <t xml:space="preserve">f4:e5:f2</t>
  </si>
  <si>
    <t xml:space="preserve">2c:97:b1</t>
  </si>
  <si>
    <t xml:space="preserve">e0:97:96</t>
  </si>
  <si>
    <t xml:space="preserve">04:f9:38</t>
  </si>
  <si>
    <t xml:space="preserve">18:de:d7</t>
  </si>
  <si>
    <t xml:space="preserve">d0:ef:c1</t>
  </si>
  <si>
    <t xml:space="preserve">4c:f9:5d</t>
  </si>
  <si>
    <t xml:space="preserve">3c:78:43</t>
  </si>
  <si>
    <t xml:space="preserve">9c:74:1a</t>
  </si>
  <si>
    <t xml:space="preserve">8c:42:6d</t>
  </si>
  <si>
    <t xml:space="preserve">3c:9d:56</t>
  </si>
  <si>
    <t xml:space="preserve">78:b4:6a</t>
  </si>
  <si>
    <t xml:space="preserve">20:ab:48</t>
  </si>
  <si>
    <t xml:space="preserve">9c:52:f8</t>
  </si>
  <si>
    <t xml:space="preserve">cc:64:a6</t>
  </si>
  <si>
    <t xml:space="preserve">1c:20:db</t>
  </si>
  <si>
    <t xml:space="preserve">e4:3e:c6</t>
  </si>
  <si>
    <t xml:space="preserve">6c:eb:b6</t>
  </si>
  <si>
    <t xml:space="preserve">18:56:44</t>
  </si>
  <si>
    <t xml:space="preserve">e0:28:61</t>
  </si>
  <si>
    <t xml:space="preserve">params_required_to_extract</t>
  </si>
  <si>
    <t xml:space="preserve">pattern_num</t>
  </si>
  <si>
    <t xml:space="preserve">pattern_name</t>
  </si>
  <si>
    <t xml:space="preserve">line_start_stop</t>
  </si>
  <si>
    <t xml:space="preserve">pattern_value</t>
  </si>
  <si>
    <t xml:space="preserve">lines example</t>
  </si>
  <si>
    <t xml:space="preserve">chassis_params</t>
  </si>
  <si>
    <t xml:space="preserve">chassis_params_add</t>
  </si>
  <si>
    <t xml:space="preserve">chassis_columns</t>
  </si>
  <si>
    <t xml:space="preserve">module used in</t>
  </si>
  <si>
    <t xml:space="preserve">chassis_slot_columns</t>
  </si>
  <si>
    <t xml:space="preserve">switchcmd_configshow</t>
  </si>
  <si>
    <t xml:space="preserve">^(/fabos/cliexec/|/bin/cat /var/log/)?configshow *-?(all)? *:$</t>
  </si>
  <si>
    <t xml:space="preserve">/bin/cat /var/log/configshowall:</t>
  </si>
  <si>
    <t xml:space="preserve">date</t>
  </si>
  <si>
    <t xml:space="preserve">[Configuration upload Information]</t>
  </si>
  <si>
    <t xml:space="preserve">configname</t>
  </si>
  <si>
    <t xml:space="preserve">switch_params, portcmd</t>
  </si>
  <si>
    <t xml:space="preserve">Number of LS</t>
  </si>
  <si>
    <t xml:space="preserve">ams_maps_log</t>
  </si>
  <si>
    <t xml:space="preserve">chassis.licenseID</t>
  </si>
  <si>
    <t xml:space="preserve">chassis_param</t>
  </si>
  <si>
    <t xml:space="preserve">^([\w .-]+) ?(?:=|:) ?([-\w. :;/]+)$</t>
  </si>
  <si>
    <t xml:space="preserve">Number of LS = 4, system.i2cTurboCnfg:1</t>
  </si>
  <si>
    <t xml:space="preserve">config_collection_date</t>
  </si>
  <si>
    <t xml:space="preserve">^([\w .-]+) ?(?:=|:) ?([\w. :/]+)$</t>
  </si>
  <si>
    <t xml:space="preserve">ssn</t>
  </si>
  <si>
    <t xml:space="preserve">chassis_name</t>
  </si>
  <si>
    <t xml:space="preserve">FOS version</t>
  </si>
  <si>
    <t xml:space="preserve">Number_of_LS</t>
  </si>
  <si>
    <t xml:space="preserve">switch_params</t>
  </si>
  <si>
    <t xml:space="preserve">vf_id</t>
  </si>
  <si>
    <t xml:space="preserve">LS_IDs</t>
  </si>
  <si>
    <t xml:space="preserve">FabricID</t>
  </si>
  <si>
    <t xml:space="preserve">chassis_wwn</t>
  </si>
  <si>
    <t xml:space="preserve">snmp.snmpv3TrapTarget.0.trapTargetAddr</t>
  </si>
  <si>
    <t xml:space="preserve">snmp.snmpv3TrapTarget.1.trapTargetAddr</t>
  </si>
  <si>
    <t xml:space="preserve">FOS_version</t>
  </si>
  <si>
    <t xml:space="preserve">snmp.snmpv3TrapTarget.2.trapTargetAddr</t>
  </si>
  <si>
    <t xml:space="preserve">snmp.snmpv3TrapTarget.3.trapTargetAddr</t>
  </si>
  <si>
    <t xml:space="preserve">snmp_target</t>
  </si>
  <si>
    <t xml:space="preserve">^(snmp.(?:snmpv3TrapTarget|agtParty).\d.(?:trapTargetAddr|address)):((?:[0-9]{1,3}\.){3}[0-9]{1,3})$</t>
  </si>
  <si>
    <t xml:space="preserve">snmp.snmpv3TrapTarget.0.trapTargetAddr:10.99.245.222</t>
  </si>
  <si>
    <t xml:space="preserve">snmp_server</t>
  </si>
  <si>
    <t xml:space="preserve">snmp.agtParty.5.address:172.16.5.186</t>
  </si>
  <si>
    <t xml:space="preserve">snmp.accessList.1.address:10.64.128.34</t>
  </si>
  <si>
    <t xml:space="preserve">snmp.snmpv3TrapTarget.4.trapTargetAddr</t>
  </si>
  <si>
    <t xml:space="preserve">snmp.snmpv3TrapTarget.5.trapTargetAddr</t>
  </si>
  <si>
    <t xml:space="preserve">syslog.address.1</t>
  </si>
  <si>
    <t xml:space="preserve">syslog</t>
  </si>
  <si>
    <t xml:space="preserve">^(syslog.address.\d):([\d.]+)$</t>
  </si>
  <si>
    <t xml:space="preserve">syslog.address.1:10.99.116.66</t>
  </si>
  <si>
    <t xml:space="preserve">syslog_server</t>
  </si>
  <si>
    <t xml:space="preserve">^(ts.tz[hm]):(\d+)$</t>
  </si>
  <si>
    <t xml:space="preserve">ts.tzh:3</t>
  </si>
  <si>
    <t xml:space="preserve">syslog.address.2</t>
  </si>
  <si>
    <t xml:space="preserve">ts.tz</t>
  </si>
  <si>
    <t xml:space="preserve">timezone</t>
  </si>
  <si>
    <t xml:space="preserve">ts.tzm:0</t>
  </si>
  <si>
    <t xml:space="preserve">ts.tzh</t>
  </si>
  <si>
    <t xml:space="preserve">timezone_h</t>
  </si>
  <si>
    <t xml:space="preserve">timezone_h:m</t>
  </si>
  <si>
    <t xml:space="preserve">ts.tzm</t>
  </si>
  <si>
    <t xml:space="preserve">timezone_m</t>
  </si>
  <si>
    <t xml:space="preserve">system.cpuLoad</t>
  </si>
  <si>
    <t xml:space="preserve">fos.sddqChassisLimit</t>
  </si>
  <si>
    <t xml:space="preserve">system.Enable.bladeAutoRecovery</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</si>
  <si>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</si>
  <si>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</si>
  <si>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</si>
  <si>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</si>
  <si>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</si>
  <si>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</si>
  <si>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[Chassis Configuration End]</t>
  </si>
  <si>
    <t xml:space="preserve">switchcmd_configshow_end</t>
  </si>
  <si>
    <t xml:space="preserve">^(\[Chassis Configuration End\])|(real [\w.]+)|(\*\* SS CMD END \*\*)$</t>
  </si>
  <si>
    <t xml:space="preserve">switchcmd_uptime</t>
  </si>
  <si>
    <t xml:space="preserve">^(CHASSISCMD|SWITCHCMD)? *(/fabos/cliexec/)?uptime *:$</t>
  </si>
  <si>
    <t xml:space="preserve">/fabos/cliexec/uptime:</t>
  </si>
  <si>
    <t xml:space="preserve">CHASSISCMD /fabos/cliexec/uptime: (for future pattern rplcmnt)</t>
  </si>
  <si>
    <t xml:space="preserve">SWITCHCMD /fabos/cliexec/uptime: (for future pattern rplcmnt)</t>
  </si>
  <si>
    <t xml:space="preserve">uptime</t>
  </si>
  <si>
    <t xml:space="preserve">uptime_cpu</t>
  </si>
  <si>
    <t xml:space="preserve">CHASSISCMD /fabos/cliexec/uptime:</t>
  </si>
  <si>
    <t xml:space="preserve">^ *(?:[\d:]){5,8} +up +(?:(\d+) +days?,?)? *(?:(?:\d+ min)|[\d:]{4,5}), +\d+ +users?, +load +average: +(?:[\d.]+, +){2}([\d.]+)$</t>
  </si>
  <si>
    <t xml:space="preserve">09:46:50 up 75 days, 22:29, 1 user, load average: 7.38, 3.83, 2.00</t>
  </si>
  <si>
    <t xml:space="preserve">uptime_days</t>
  </si>
  <si>
    <t xml:space="preserve">^ *(?:[\d:]){5,8} +up +(\d+) +days,? +(?:(?:\d+ +min)|[\d:]+), +\d+ +users?, +load +average: +(?:[\d.]+, +){2}([\d.]+)$</t>
  </si>
  <si>
    <t xml:space="preserve">16:32:04 up 104 days, 21:28, 0 users, load average: 0.80, 0.20, 0.06</t>
  </si>
  <si>
    <t xml:space="preserve">14:45 up 586 days 17:03, 1 user, load average: 0.76, 0.29, 0.14</t>
  </si>
  <si>
    <t xml:space="preserve">08:29:13 up 3001 days, 10 min,  1 user,  load average: 1.25, 0.60, 0.22</t>
  </si>
  <si>
    <t xml:space="preserve">06:25:40 up 12:55, 1 user, load average: 1.39, 0.65, 0.25</t>
  </si>
  <si>
    <t xml:space="preserve">15:12:29 up 997 days, 2:03, 1 user, load average: 1.67, 0.60, 0.22</t>
  </si>
  <si>
    <t xml:space="preserve">16:24:49 up 13 min, 1 user, load average: 2.04, 1.26, 0.76</t>
  </si>
  <si>
    <t xml:space="preserve">cpu_average_load</t>
  </si>
  <si>
    <t xml:space="preserve">real 0m0.031s</t>
  </si>
  <si>
    <t xml:space="preserve">11:47:11 up 1 day, 1:47, 1 user, load average: 0.15, 0.08, 0.01</t>
  </si>
  <si>
    <t xml:space="preserve">chassiscmd_meminfo</t>
  </si>
  <si>
    <t xml:space="preserve">^(/bin/)?(cat\s+)?/proc/meminfo\s*:$</t>
  </si>
  <si>
    <t xml:space="preserve">/bin/cat /proc/meminfo :</t>
  </si>
  <si>
    <t xml:space="preserve">CHASSISCMD /bin/cat /proc/meminfo : (for future pattern rplcmnt)</t>
  </si>
  <si>
    <t xml:space="preserve">memory_usage</t>
  </si>
  <si>
    <t xml:space="preserve">memory</t>
  </si>
  <si>
    <t xml:space="preserve">CHASSISCMD /bin/cat /proc/meminfo:</t>
  </si>
  <si>
    <t xml:space="preserve">^(\w+):\s+(\d+)\s+kB$</t>
  </si>
  <si>
    <t xml:space="preserve">MemTotal: 504348 kB</t>
  </si>
  <si>
    <t xml:space="preserve">real 0m0.002s</t>
  </si>
  <si>
    <t xml:space="preserve">chassiscmd_flash</t>
  </si>
  <si>
    <t xml:space="preserve">^(/bin/)?df\s*:$</t>
  </si>
  <si>
    <t xml:space="preserve">/bin/df:</t>
  </si>
  <si>
    <t xml:space="preserve">CHASSISCMD /bin/df: (for future pattern rplcmnt)</t>
  </si>
  <si>
    <t xml:space="preserve">flash_usage</t>
  </si>
  <si>
    <t xml:space="preserve">flash</t>
  </si>
  <si>
    <t xml:space="preserve">CHASSISCMD /bin/df:</t>
  </si>
  <si>
    <t xml:space="preserve">^/dev/root\s+\d+\s+\d+\s+\d+\s+(\d+)%\s+/$</t>
  </si>
  <si>
    <t xml:space="preserve">/dev/root  394440    207140    166940  55% /</t>
  </si>
  <si>
    <t xml:space="preserve">switchcmd_ipaddrshow</t>
  </si>
  <si>
    <t xml:space="preserve">^(/fabos/link_bin/)?ipaddrshow *:$</t>
  </si>
  <si>
    <t xml:space="preserve">/fabos/link_bin/ipaddrshow:</t>
  </si>
  <si>
    <t xml:space="preserve">SWITCHCMD /fabos/link_bin/ipaddrshow: (for future pattern rplcmnt)</t>
  </si>
  <si>
    <t xml:space="preserve">CHASSISCMD /fabos/link_bin/ipaddrshow: (for future pattern rplcmnt)</t>
  </si>
  <si>
    <t xml:space="preserve">dhcp</t>
  </si>
  <si>
    <t xml:space="preserve">CHASSISCMD /fabos/link_bin/ipaddrshow:</t>
  </si>
  <si>
    <t xml:space="preserve">^(DHCP): *(On|Off)$</t>
  </si>
  <si>
    <t xml:space="preserve">DHCP: On</t>
  </si>
  <si>
    <t xml:space="preserve">DHCP</t>
  </si>
  <si>
    <t xml:space="preserve">real 0m0.031s | ** SS CMD END **</t>
  </si>
  <si>
    <t xml:space="preserve">chassiscmd_licenseshow</t>
  </si>
  <si>
    <t xml:space="preserve">^(/fabos/cliexec/)?licenseshow *:$</t>
  </si>
  <si>
    <t xml:space="preserve">/fabos/cliexec/licenseshow:</t>
  </si>
  <si>
    <t xml:space="preserve">CHASSISCMD /fabos/cliexec/licenseshow: (for future pattern rplcmnt)</t>
  </si>
  <si>
    <t xml:space="preserve">licenseshow:</t>
  </si>
  <si>
    <t xml:space="preserve">licenses</t>
  </si>
  <si>
    <t xml:space="preserve">license</t>
  </si>
  <si>
    <t xml:space="preserve">CHASSISCMD /fabos/cliexec/licenseshow:</t>
  </si>
  <si>
    <t xml:space="preserve">^ *([A-z\d ()-]+)[ .]*$</t>
  </si>
  <si>
    <t xml:space="preserve">Extended Fabric license</t>
  </si>
  <si>
    <t xml:space="preserve">san_switch_report_tables, san_isl_report_tables</t>
  </si>
  <si>
    <t xml:space="preserve">^ *([\w ()]+) license[\w -]*$</t>
  </si>
  <si>
    <t xml:space="preserve">** SS CMD END **, real 0m0.007s</t>
  </si>
  <si>
    <t xml:space="preserve">No licenses installed.</t>
  </si>
  <si>
    <t xml:space="preserve">Capacity 8</t>
  </si>
  <si>
    <t xml:space="preserve">Server Application Optimization - obsolete license</t>
  </si>
  <si>
    <t xml:space="preserve">Performance Monitor (Fabric Vision capable) license</t>
  </si>
  <si>
    <t xml:space="preserve">chassiscmd_licenseshow_end</t>
  </si>
  <si>
    <t xml:space="preserve">^(real [\w.]+)|(\*\* SS CMD END \*\*)|(/fabos/etc/licenses: *)</t>
  </si>
  <si>
    <t xml:space="preserve">cat -v /fabos/etc/licenses:</t>
  </si>
  <si>
    <t xml:space="preserve">chassiscmd_slotshow</t>
  </si>
  <si>
    <t xml:space="preserve">CHASSISCMD /fabos/cliexec/slotshow -m:</t>
  </si>
  <si>
    <t xml:space="preserve">^ *((?:CHASSISCMD|SWITCHCMD) /fabos/cliexec/)?slotshow +-m *:</t>
  </si>
  <si>
    <t xml:space="preserve">SWITCHCMD /fabos/cliexec/slotshow -d576:</t>
  </si>
  <si>
    <t xml:space="preserve">slot</t>
  </si>
  <si>
    <t xml:space="preserve">slot_status</t>
  </si>
  <si>
    <t xml:space="preserve">^ *(\d+) +([\w ]+?) +(?:(\d+) +((?:CP|FC|CR|SX)[\w\-]+))? +(.+)</t>
  </si>
  <si>
    <t xml:space="preserve">  1     CP BLADE    175     CPX6           ENABLED</t>
  </si>
  <si>
    <t xml:space="preserve">^ *(\d+) +([\w ]+?) +(\d+) +((?:CP|FC|CR|SX)[\w\-]+) +(.+)</t>
  </si>
  <si>
    <t xml:space="preserve">blade_type</t>
  </si>
  <si>
    <t xml:space="preserve">  3     SW BLADE    178     FC32-48        ENABLED</t>
  </si>
  <si>
    <t xml:space="preserve">sw_blade_type</t>
  </si>
  <si>
    <t xml:space="preserve">blade_type_id</t>
  </si>
  <si>
    <t xml:space="preserve">  7     CORE BLADE  177     CR32-8         ENABLED</t>
  </si>
  <si>
    <t xml:space="preserve">sw_blade_id</t>
  </si>
  <si>
    <t xml:space="preserve">blade_model</t>
  </si>
  <si>
    <t xml:space="preserve">  4     UNKNOWN                            VACANT</t>
  </si>
  <si>
    <t xml:space="preserve">sw_blade_model</t>
  </si>
  <si>
    <t xml:space="preserve">blade_status</t>
  </si>
  <si>
    <t xml:space="preserve">sw_blade_status</t>
  </si>
  <si>
    <t xml:space="preserve">section_fabric</t>
  </si>
  <si>
    <t xml:space="preserve">Section *: +SSHOW_FABRIC</t>
  </si>
  <si>
    <t xml:space="preserve">| Section: SSHOW_FABRIC |</t>
  </si>
  <si>
    <t xml:space="preserve">switchcmd_dom</t>
  </si>
  <si>
    <t xml:space="preserve">^(SWITCHCMD /fabos/cliexec/)?dom *:$|Non-VF</t>
  </si>
  <si>
    <t xml:space="preserve">SWITCHCMD /fabos/cliexec/dom :</t>
  </si>
  <si>
    <t xml:space="preserve">Non-VF</t>
  </si>
  <si>
    <t xml:space="preserve">current_context</t>
  </si>
  <si>
    <t xml:space="preserve">CURRENT +CONTEXT +-- +(\d+) *, \d+</t>
  </si>
  <si>
    <t xml:space="preserve">CURRENT CONTEXT -- 1, 101</t>
  </si>
  <si>
    <t xml:space="preserve">switch_type</t>
  </si>
  <si>
    <t xml:space="preserve">^switchType: +(\d+)(?:\.\d+)? *</t>
  </si>
  <si>
    <t xml:space="preserve">switchType: 166.0</t>
  </si>
  <si>
    <t xml:space="preserve">switchcmd_end</t>
  </si>
  <si>
    <t xml:space="preserve">^(real [\w.]+)|(\*\* SS CMD END \*\*)$</t>
  </si>
  <si>
    <t xml:space="preserve">real 0m3.176s</t>
  </si>
  <si>
    <t xml:space="preserve">switch_params_add</t>
  </si>
  <si>
    <t xml:space="preserve">switch_columns</t>
  </si>
  <si>
    <t xml:space="preserve">switch module used in</t>
  </si>
  <si>
    <t xml:space="preserve">switchshow_portinfo_columns</t>
  </si>
  <si>
    <t xml:space="preserve">switchshow module used in</t>
  </si>
  <si>
    <t xml:space="preserve">fabricshow, portinfo, isl</t>
  </si>
  <si>
    <t xml:space="preserve">fabric_labels, fabrics_statistics</t>
  </si>
  <si>
    <t xml:space="preserve">switch_index</t>
  </si>
  <si>
    <t xml:space="preserve">ls_mode</t>
  </si>
  <si>
    <t xml:space="preserve">LS_mode</t>
  </si>
  <si>
    <t xml:space="preserve">switchName</t>
  </si>
  <si>
    <t xml:space="preserve">SwitchName</t>
  </si>
  <si>
    <t xml:space="preserve">0</t>
  </si>
  <si>
    <t xml:space="preserve">switch_configshow_param</t>
  </si>
  <si>
    <t xml:space="preserve">[Switch Configuration Begin : 0]</t>
  </si>
  <si>
    <t xml:space="preserve">SwitchName = swDC_62r</t>
  </si>
  <si>
    <t xml:space="preserve">switchWwn</t>
  </si>
  <si>
    <t xml:space="preserve">Fabric ID</t>
  </si>
  <si>
    <t xml:space="preserve">Fabric_ID</t>
  </si>
  <si>
    <t xml:space="preserve">fabricshow</t>
  </si>
  <si>
    <t xml:space="preserve">switchState</t>
  </si>
  <si>
    <t xml:space="preserve">boot.name</t>
  </si>
  <si>
    <t xml:space="preserve">boot.ipa</t>
  </si>
  <si>
    <t xml:space="preserve">switchMode</t>
  </si>
  <si>
    <t xml:space="preserve">boot.licid</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</si>
  <si>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</si>
  <si>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</si>
  <si>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</si>
  <si>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</si>
  <si>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</si>
  <si>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</si>
  <si>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</si>
  <si>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</si>
  <si>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</si>
  <si>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switch.login.enforce_login</t>
  </si>
  <si>
    <t xml:space="preserve">ts.clockServerList</t>
  </si>
  <si>
    <t xml:space="preserve">fabric.principalSwSelMode</t>
  </si>
  <si>
    <t xml:space="preserve">zoning.targetPeerZoning</t>
  </si>
  <si>
    <t xml:space="preserve">enable</t>
  </si>
  <si>
    <t xml:space="preserve">enabled_zoning_config</t>
  </si>
  <si>
    <t xml:space="preserve">defzone</t>
  </si>
  <si>
    <t xml:space="preserve">bottleneck.enabled</t>
  </si>
  <si>
    <t xml:space="preserve">maps.enabled</t>
  </si>
  <si>
    <t xml:space="preserve">maps.actions</t>
  </si>
  <si>
    <t xml:space="preserve">maps.activePolicy</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</si>
  <si>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</si>
  <si>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</si>
  <si>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</si>
  <si>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</si>
  <si>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</si>
  <si>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</si>
  <si>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</si>
  <si>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</si>
  <si>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</si>
  <si>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</si>
  <si>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</si>
  <si>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</si>
  <si>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</si>
  <si>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</si>
  <si>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</si>
  <si>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</si>
  <si>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</si>
  <si>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</si>
  <si>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</si>
  <si>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</si>
  <si>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oemLogo</t>
  </si>
  <si>
    <t xml:space="preserve">[Switch Configuration End : 0]</t>
  </si>
  <si>
    <t xml:space="preserve">switchcmd_switchshow</t>
  </si>
  <si>
    <t xml:space="preserve">^(SWITCHCMD /fabos/bin/)?switchshow *:$</t>
  </si>
  <si>
    <t xml:space="preserve">SWITCHCMD /fabos/bin/switchshow :</t>
  </si>
  <si>
    <t xml:space="preserve">switchshow_param</t>
  </si>
  <si>
    <t xml:space="preserve">/fabos/bin/switchshow :</t>
  </si>
  <si>
    <t xml:space="preserve">^([\w .-]+): *([\w ()-:]+)$</t>
  </si>
  <si>
    <t xml:space="preserve">switchName: swDC_141def</t>
  </si>
  <si>
    <t xml:space="preserve">switchType: 120.0</t>
  </si>
  <si>
    <t xml:space="preserve">switchState: Offline  (Persistent)</t>
  </si>
  <si>
    <t xml:space="preserve">switcshow</t>
  </si>
  <si>
    <t xml:space="preserve">switchMode: Native</t>
  </si>
  <si>
    <t xml:space="preserve">isl, switcshow</t>
  </si>
  <si>
    <t xml:space="preserve">switchRole</t>
  </si>
  <si>
    <t xml:space="preserve">switchRole: Disabled</t>
  </si>
  <si>
    <t xml:space="preserve">fabricshow, isl</t>
  </si>
  <si>
    <t xml:space="preserve">switchDomain</t>
  </si>
  <si>
    <t xml:space="preserve">switchDomain: 1 (unconfirmed)</t>
  </si>
  <si>
    <t xml:space="preserve">switchId</t>
  </si>
  <si>
    <t xml:space="preserve">switchId: fffc01</t>
  </si>
  <si>
    <t xml:space="preserve">switchWwn: 10:00:00:27:f8:7b:18:00</t>
  </si>
  <si>
    <t xml:space="preserve">zoning:  OFF</t>
  </si>
  <si>
    <t xml:space="preserve">switchBeacon</t>
  </si>
  <si>
    <t xml:space="preserve">switchBeacon: OFF</t>
  </si>
  <si>
    <t xml:space="preserve">FC Router</t>
  </si>
  <si>
    <t xml:space="preserve">FC Router: OFF</t>
  </si>
  <si>
    <t xml:space="preserve">FC_Router</t>
  </si>
  <si>
    <t xml:space="preserve">FC Router BB Fabric ID</t>
  </si>
  <si>
    <t xml:space="preserve">FC Router BB Fabric ID: 1</t>
  </si>
  <si>
    <t xml:space="preserve">FC_Router_BB_Fabric_ID</t>
  </si>
  <si>
    <t xml:space="preserve">Address Mode</t>
  </si>
  <si>
    <t xml:space="preserve">Address Mode: 0</t>
  </si>
  <si>
    <t xml:space="preserve">Address_Mode</t>
  </si>
  <si>
    <t xml:space="preserve">Fabric Name</t>
  </si>
  <si>
    <t xml:space="preserve">Fabric Name: 110</t>
  </si>
  <si>
    <t xml:space="preserve">Fabric_Name</t>
  </si>
  <si>
    <t xml:space="preserve">HIF Mode</t>
  </si>
  <si>
    <t xml:space="preserve">HIF Mode: OFF</t>
  </si>
  <si>
    <t xml:space="preserve">HIF_Mode</t>
  </si>
  <si>
    <t xml:space="preserve">Allow XISL Use</t>
  </si>
  <si>
    <t xml:space="preserve">Allow XISL Use: OFF</t>
  </si>
  <si>
    <t xml:space="preserve">Allow_XISL_Use</t>
  </si>
  <si>
    <t xml:space="preserve">Base Switch</t>
  </si>
  <si>
    <t xml:space="preserve">ls_attr</t>
  </si>
  <si>
    <t xml:space="preserve">^LS +Attributes: +\[FID: +\d+, +([\w]+ +Switch): +(\w+), +([\w]+ +Switch): +(\w+), +([\w]+ +Switch): +(\w+), +(Address +Mode) +(\d+)\]</t>
  </si>
  <si>
    <t xml:space="preserve">LS Attributes: [FID: 128, Base Switch: No, Default Switch: Yes, Ficon Switch: No, Address Mode 0]</t>
  </si>
  <si>
    <t xml:space="preserve">Base_Switch</t>
  </si>
  <si>
    <t xml:space="preserve">^LS Attributes: \[[\w]+: \d+, +(Base Switch): +([\w]+), (Default Switch): +([\w]+),( (Ficon Switch): +([\w]+),)? (Address Mode) (\d)\]$</t>
  </si>
  <si>
    <t xml:space="preserve">Default Switch</t>
  </si>
  <si>
    <t xml:space="preserve">Default_Switch</t>
  </si>
  <si>
    <t xml:space="preserve">Ficon Switch</t>
  </si>
  <si>
    <t xml:space="preserve">Ficon_Switch</t>
  </si>
  <si>
    <t xml:space="preserve">PortIndex</t>
  </si>
  <si>
    <t xml:space="preserve">switchshow_portinfo</t>
  </si>
  <si>
    <t xml:space="preserve">^\s+(\d{1,4})\s+(?:([\d-]{0,2})\s+)?(\d{1,3})\s+([\da-f-]{6})?\s*(cu|id|--)\s+([-UANG\d]+)\s+(\w+) *(FC|FCIP|FCoE)? *([LS VGDFENX]+-Port)? *((?:[0-9a-f]{2}:){7}[0-9a-f]{2})* *(0x[\da-f]{6})? *([\d \w+(),"=-]+)?</t>
  </si>
  <si>
    <t xml:space="preserve"> 341   10   37   70aa80   id    N8    Online      FC  F-Port  22:22:00:02:ac:00:6f:76</t>
  </si>
  <si>
    <t xml:space="preserve">portIndex</t>
  </si>
  <si>
    <t xml:space="preserve">^\s+(\d{1,4})\s+([\d-]{0,2})\s+(\d{1,3})\s+([\da-f-]+)\s+(cu|id|--)\s+([-UANG\d]+)\s+(\w+)\s+(\w+) *([LS VGDFENX]+-Port)? *([\d\w]{2}:[\d\w]{2}:[\d\w]{2}:[\d\w]{2}:[\d\w]{2}:[\d\w]{2}:[\d\w]{2}:[\d\w]{2})* (0x[\da-f]{6})* *([\d \w+(),"=-]*)</t>
  </si>
  <si>
    <t xml:space="preserve">7   7   010700   id    N16    Mod_Inv     FC  "Speed Mismatch / Incompatible SFP"</t>
  </si>
  <si>
    <t xml:space="preserve">fabrics_statistics</t>
  </si>
  <si>
    <t xml:space="preserve">^\s+(\d{1,4})\s+([\d-]{0,2})?\s+(\d{1,3})\s+([\da-f-]{6})?\s*(cu|id|--)\s+([-UANG\d]+)\s+(\w+) *(FC|FCIP|FCoE)? *([LS VGDFENX]+-Port)? *([\d\w]{2}:[\d\w]{2}:[\d\w]{2}:[\d\w]{2}:[\d\w]{2}:[\d\w]{2}:[\d\w]{2}:[\d\w]{2})* (0x[\da-f]{6})* *([\d \w+(),"=-]*)</t>
  </si>
  <si>
    <t xml:space="preserve">port</t>
  </si>
  <si>
    <t xml:space="preserve">address</t>
  </si>
  <si>
    <t xml:space="preserve">media</t>
  </si>
  <si>
    <t xml:space="preserve">speed</t>
  </si>
  <si>
    <t xml:space="preserve">state</t>
  </si>
  <si>
    <t xml:space="preserve">proto</t>
  </si>
  <si>
    <t xml:space="preserve">port_type</t>
  </si>
  <si>
    <t xml:space="preserve">portType</t>
  </si>
  <si>
    <t xml:space="preserve">fabric_labels, fabric_statistics</t>
  </si>
  <si>
    <t xml:space="preserve">connected_port_wwn</t>
  </si>
  <si>
    <t xml:space="preserve">connected_portWwn</t>
  </si>
  <si>
    <t xml:space="preserve">ag_fcid</t>
  </si>
  <si>
    <t xml:space="preserve">connection_details</t>
  </si>
  <si>
    <t xml:space="preserve">real 0m0.154s</t>
  </si>
  <si>
    <t xml:space="preserve">maps_params</t>
  </si>
  <si>
    <t xml:space="preserve">maps_params_add</t>
  </si>
  <si>
    <t xml:space="preserve">maps_columns</t>
  </si>
  <si>
    <t xml:space="preserve">ams_maps_config</t>
  </si>
  <si>
    <t xml:space="preserve">AMS/MAPS Data Switch</t>
  </si>
  <si>
    <t xml:space="preserve">.+?[= ]*AMS/MAPS *Data *Switch *(\d+)[= ]*$</t>
  </si>
  <si>
    <t xml:space="preserve">AMS/MAPS Data Switch 0</t>
  </si>
  <si>
    <t xml:space="preserve">var/log/AMS_MAPS_LOG_00000640000000000011300000650230414213070624013347 0ustar  rootadmin======== AMS/MAPS Data Switch 0 ========================</t>
  </si>
  <si>
    <t xml:space="preserve">global_dashborad_header</t>
  </si>
  <si>
    <t xml:space="preserve">^[- ]*MAPS +Global +Monitoring +Configuration[ -]*$</t>
  </si>
  <si>
    <t xml:space="preserve">----- MAPS Global Monitoring Configuration ------</t>
  </si>
  <si>
    <t xml:space="preserve">Configured Notifications</t>
  </si>
  <si>
    <t xml:space="preserve">dashborad_param</t>
  </si>
  <si>
    <t xml:space="preserve">MAPS Global Monitoring Configuration</t>
  </si>
  <si>
    <t xml:space="preserve">^ *([\w &lt;&gt;()-]+):\s*([\w,/ ()_@:.]+)%?$</t>
  </si>
  <si>
    <t xml:space="preserve">Configured Notifications: SW_CRITICAL,SW_MARGINAL</t>
  </si>
  <si>
    <t xml:space="preserve">Configured_Notifications</t>
  </si>
  <si>
    <t xml:space="preserve">Mail Recipient</t>
  </si>
  <si>
    <t xml:space="preserve">Mail_Recipient</t>
  </si>
  <si>
    <t xml:space="preserve">Raslog Mode</t>
  </si>
  <si>
    <t xml:space="preserve">Raslog_Mode</t>
  </si>
  <si>
    <t xml:space="preserve">FPI Monitoring</t>
  </si>
  <si>
    <t xml:space="preserve">FPI_Monitoring</t>
  </si>
  <si>
    <t xml:space="preserve">Decom Action Config</t>
  </si>
  <si>
    <t xml:space="preserve">Decom_Action_Config</t>
  </si>
  <si>
    <t xml:space="preserve">DB start time</t>
  </si>
  <si>
    <t xml:space="preserve">DB_start_time</t>
  </si>
  <si>
    <t xml:space="preserve">Active policy</t>
  </si>
  <si>
    <t xml:space="preserve">Active_policy</t>
  </si>
  <si>
    <t xml:space="preserve">Fenced Ports</t>
  </si>
  <si>
    <t xml:space="preserve">Fenced_Ports</t>
  </si>
  <si>
    <t xml:space="preserve">Decommissioned Ports</t>
  </si>
  <si>
    <t xml:space="preserve">Decommissioned_Ports</t>
  </si>
  <si>
    <t xml:space="preserve">Fenced circuits</t>
  </si>
  <si>
    <t xml:space="preserve">Fenced_circuits</t>
  </si>
  <si>
    <t xml:space="preserve">Quarantined Ports</t>
  </si>
  <si>
    <t xml:space="preserve">Quarantined_Ports</t>
  </si>
  <si>
    <t xml:space="preserve">Top Zoned PIDs &lt;pid(it-flows)&gt;</t>
  </si>
  <si>
    <t xml:space="preserve">Top_Zoned_PIDs</t>
  </si>
  <si>
    <t xml:space="preserve">Current Switch Policy Status</t>
  </si>
  <si>
    <t xml:space="preserve">Current_Switch_Policy_Status</t>
  </si>
  <si>
    <t xml:space="preserve">Port Health</t>
  </si>
  <si>
    <t xml:space="preserve">summary_report</t>
  </si>
  <si>
    <t xml:space="preserve">^([\w]+ [\w ]+)\|[\w ]+\|([\w ]+)\|$</t>
  </si>
  <si>
    <t xml:space="preserve">Port Health |No Errors|No Errors|</t>
  </si>
  <si>
    <t xml:space="preserve">Port_Health</t>
  </si>
  <si>
    <t xml:space="preserve">BE Port Health</t>
  </si>
  <si>
    <t xml:space="preserve">BE_Port_Health</t>
  </si>
  <si>
    <t xml:space="preserve">GE Port Health</t>
  </si>
  <si>
    <t xml:space="preserve">no_lic</t>
  </si>
  <si>
    <t xml:space="preserve">^Fabric vision license not present.</t>
  </si>
  <si>
    <t xml:space="preserve">Fabric vision license not present.</t>
  </si>
  <si>
    <t xml:space="preserve">GE_Port_Health</t>
  </si>
  <si>
    <t xml:space="preserve">Fru Health</t>
  </si>
  <si>
    <t xml:space="preserve">Fru_Health</t>
  </si>
  <si>
    <t xml:space="preserve">Security Violations</t>
  </si>
  <si>
    <t xml:space="preserve">Security_Violations</t>
  </si>
  <si>
    <t xml:space="preserve">Fabric State Changes</t>
  </si>
  <si>
    <t xml:space="preserve">Fabric_State_Changes</t>
  </si>
  <si>
    <t xml:space="preserve">Switch Resource</t>
  </si>
  <si>
    <t xml:space="preserve">Switch_Resource</t>
  </si>
  <si>
    <t xml:space="preserve">Traffic Performance</t>
  </si>
  <si>
    <t xml:space="preserve">Traffic_Performance</t>
  </si>
  <si>
    <t xml:space="preserve">FCIP Health</t>
  </si>
  <si>
    <t xml:space="preserve">FCIP_Health</t>
  </si>
  <si>
    <t xml:space="preserve">Fabric Performance Impact</t>
  </si>
  <si>
    <t xml:space="preserve">Fabric_Performance_Impact</t>
  </si>
  <si>
    <t xml:space="preserve">CPU Usage</t>
  </si>
  <si>
    <t xml:space="preserve">CPU Usage   : 17.0%</t>
  </si>
  <si>
    <t xml:space="preserve">CPU_Usage</t>
  </si>
  <si>
    <t xml:space="preserve">Memory Usage</t>
  </si>
  <si>
    <t xml:space="preserve">Memory_Usage</t>
  </si>
  <si>
    <t xml:space="preserve">Flash Usage</t>
  </si>
  <si>
    <t xml:space="preserve">NM Data</t>
  </si>
  <si>
    <t xml:space="preserve">Flash_Usage</t>
  </si>
  <si>
    <t xml:space="preserve">maps_end</t>
  </si>
  <si>
    <t xml:space="preserve">^[- ]*NM +Data[- ]*$</t>
  </si>
  <si>
    <t xml:space="preserve">----- NM Data ------</t>
  </si>
  <si>
    <t xml:space="preserve">params</t>
  </si>
  <si>
    <t xml:space="preserve">params_add</t>
  </si>
  <si>
    <t xml:space="preserve">errdump_columns</t>
  </si>
  <si>
    <t xml:space="preserve">Section: SSHOW_EX</t>
  </si>
  <si>
    <t xml:space="preserve">errdump_start</t>
  </si>
  <si>
    <t xml:space="preserve">CHASSISCMD /fabos/cliexec/errdump -a:</t>
  </si>
  <si>
    <t xml:space="preserve">^((CHASSISCMD|SWITCHCMD)? */fabos/cliexec/)?errdump -a *: *$</t>
  </si>
  <si>
    <t xml:space="preserve">Message_date</t>
  </si>
  <si>
    <t xml:space="preserve">SWITCHCMD /fabos/cliexec/errdump -a:</t>
  </si>
  <si>
    <t xml:space="preserve">/fabos/cliexec/errdump -a       :</t>
  </si>
  <si>
    <t xml:space="preserve">Message_ID</t>
  </si>
  <si>
    <t xml:space="preserve">errdump_message</t>
  </si>
  <si>
    <t xml:space="preserve">^(\d{4}/\d{2}/\d{2}-\d{2}:\d{2}:\d{2}), +\[(.+?)], (\d+), (.+?), (\w+), ([\w.-]+), +(.+?). *$</t>
  </si>
  <si>
    <t xml:space="preserve">2018/12/27-16:58:40, [ZONE-1022], 735, FID 128, INFO, msk-sap-hdb28-sansw2, The effective configuration has changed to cfg1.   </t>
  </si>
  <si>
    <t xml:space="preserve">External_sequence_number</t>
  </si>
  <si>
    <t xml:space="preserve">Security_audit_flag</t>
  </si>
  <si>
    <t xml:space="preserve">Severity</t>
  </si>
  <si>
    <t xml:space="preserve">Message</t>
  </si>
  <si>
    <t xml:space="preserve">description</t>
  </si>
  <si>
    <t xml:space="preserve">module_applied</t>
  </si>
  <si>
    <t xml:space="preserve">dataframe_applied</t>
  </si>
  <si>
    <t xml:space="preserve">column_applied</t>
  </si>
  <si>
    <t xml:space="preserve">result</t>
  </si>
  <si>
    <t xml:space="preserve">portIndex portType slotNumber portNumber</t>
  </si>
  <si>
    <t xml:space="preserve">errdump_statistics</t>
  </si>
  <si>
    <t xml:space="preserve">errdump_df</t>
  </si>
  <si>
    <t xml:space="preserve">port_idx_slot_number</t>
  </si>
  <si>
    <t xml:space="preserve">(?:[FNETU]X?_PORT\.(\d+)\.)?(?:[\w-]+)?(?:, *)?([FNTEU]X?-Port) (\d+(?=/))?/?(\d+)</t>
  </si>
  <si>
    <t xml:space="preserve">port1, F-Port 1, Condition=ALL_PORTS(DEV_LATENCY_IMPACT==IO_PERF_IMPACT)</t>
  </si>
  <si>
    <t xml:space="preserve">1 F-Port None 1</t>
  </si>
  <si>
    <t xml:space="preserve">(?:(?:[FEU]_)?(?:PORT|port)\.?(\d+)\.?)?([\w-]+)?(?:, )?([FEU]-Port) (\d+(?=/))?/?(\d+)</t>
  </si>
  <si>
    <t xml:space="preserve">port17, N-Port 17, Condition=NON_E_F_PORTS(RX/min&gt;95.00)</t>
  </si>
  <si>
    <t xml:space="preserve">srv902_C4_T1, U-Port 69, Condition=ALL_PORTS(SFP_STATE==OUT)</t>
  </si>
  <si>
    <t xml:space="preserve">None U-Port None 69</t>
  </si>
  <si>
    <t xml:space="preserve">(?:[FEU]X?_PORT\.(\d+)\.)?(?:[\w-]+)?(?:, *)?([FEU]X?-Port) (\d+(?=/))?/?(\d+)</t>
  </si>
  <si>
    <t xml:space="preserve">6510_trunk, E-Port 48, Condition=ALL_PORTS(DEV_LATENCY_IMPACT==IO_PERF_IMPACT)</t>
  </si>
  <si>
    <t xml:space="preserve">None 6510_trunk E-Port None 48</t>
  </si>
  <si>
    <t xml:space="preserve">swDC_141.F_PORT.269., F-Port 1/45, Condition=ALL_HOST_PORTS(TX/hour&gt;60.00), </t>
  </si>
  <si>
    <t xml:space="preserve">269 F-Port 1 45</t>
  </si>
  <si>
    <t xml:space="preserve">F-Port 1/45, Condition=ALL_HOST_PORTS(TX/min&gt;95.00)</t>
  </si>
  <si>
    <t xml:space="preserve">None F-Port 1 45</t>
  </si>
  <si>
    <t xml:space="preserve">swDC_141.E_PORT.180., E-Port 4/20, Condition=ALL_PORTS(DEV_LATENCY_IMPACT==IO_LATENCY_CLEAR), </t>
  </si>
  <si>
    <t xml:space="preserve">180 E-Port 4 20</t>
  </si>
  <si>
    <t xml:space="preserve">swDC_141.F_PORT.236.p7400a_224, F-Port 11/28, Condition=ALL_TARGET_PORTS(RX/hour&gt;60.00)</t>
  </si>
  <si>
    <t xml:space="preserve">236 p7400a_224 11 28</t>
  </si>
  <si>
    <t xml:space="preserve">swDC_62.F_PORT.75.msk-pm-db03, F-Port 9/11, Condition=ALL_HOST_PORTS(TX/hour&gt;90.00)</t>
  </si>
  <si>
    <t xml:space="preserve">slot4 port6,  EX-Port 4/6, Condition=ALL_PORTS(DEV_LATENCY_IMPACT==IO_PERF_IMPACT)</t>
  </si>
  <si>
    <t xml:space="preserve">slot1 port1, E-Port 1/1, Condition=ALL_E_PORTS(STATE_CHG/min&gt;11)</t>
  </si>
  <si>
    <t xml:space="preserve">Connected FCID</t>
  </si>
  <si>
    <t xml:space="preserve">pid</t>
  </si>
  <si>
    <t xml:space="preserve">Pid 0x(.+?), Condition</t>
  </si>
  <si>
    <t xml:space="preserve">Pid 0x79b5c0, Condition=ALL_LOCAL_PIDS(IT_FLOW&gt;8)</t>
  </si>
  <si>
    <t xml:space="preserve">79b5c0</t>
  </si>
  <si>
    <t xml:space="preserve">Event slot portIndex</t>
  </si>
  <si>
    <t xml:space="preserve">event_slot_portidx</t>
  </si>
  <si>
    <t xml:space="preserve">(.+)on(?: Port)? S(?:lot )?(\d+), ?P(?:ort )?(\d+)\(\d+\)</t>
  </si>
  <si>
    <t xml:space="preserve">Link Reset on Port S4,P53(26) vc_no=0 crd(s)lost=3 auto trigger</t>
  </si>
  <si>
    <t xml:space="preserve">Link Reset 4 53</t>
  </si>
  <si>
    <t xml:space="preserve">Single RDY/Frame Loss detected and recovered on Slot 4,Port 53(26) rdy(0x0)/frame(0x4)</t>
  </si>
  <si>
    <t xml:space="preserve">Single RDY/Frame Loss detected and recovered 4 53</t>
  </si>
  <si>
    <t xml:space="preserve">Multi RDY/Frame Loss detected on Slot 4, Port 53(26) m_rdy(0x3)/m_frame(0x0). Link Reset done</t>
  </si>
  <si>
    <t xml:space="preserve">Multi RDY/Frame Loss detected 4 53</t>
  </si>
  <si>
    <t xml:space="preserve">Event portIndex</t>
  </si>
  <si>
    <t xml:space="preserve">event_portidx</t>
  </si>
  <si>
    <t xml:space="preserve">^([P|p]ort (\d+),? [a-zA-Z ]+)$</t>
  </si>
  <si>
    <t xml:space="preserve">Port 69 Faulted because of many Link Failures</t>
  </si>
  <si>
    <t xml:space="preserve">Port 69 Faulted because of many Link Failures 69</t>
  </si>
  <si>
    <t xml:space="preserve">^(Port (\d+) [a-zA-Z ]+)$</t>
  </si>
  <si>
    <t xml:space="preserve">Port 26 chip failed due to an internal error</t>
  </si>
  <si>
    <t xml:space="preserve">port 17, Zone conflict</t>
  </si>
  <si>
    <t xml:space="preserve">bottleneck detected slot port</t>
  </si>
  <si>
    <t xml:space="preserve">bottleneck_detected</t>
  </si>
  <si>
    <t xml:space="preserve">((?:Latency|Congestion|) bottleneck) on (?:\w-)?(?:P|p)ort (?:(\d+)/)?(\d+)\. +(.+)</t>
  </si>
  <si>
    <t xml:space="preserve">Congestion bottleneck on port 0/43. 80.00 pct. of 300 secs. Affected</t>
  </si>
  <si>
    <t xml:space="preserve">Congestion bottleneck 0 43  80.00 pct. of 300 secs. Affected</t>
  </si>
  <si>
    <t xml:space="preserve">Latency bottleneck on port 0/13. 0.00 pct. of 300 secs. affected. Avg. delay 0 us. Avg. slowdown 0</t>
  </si>
  <si>
    <t xml:space="preserve">Latency bottleneck 0 13 0.00 pct. of 300 secs. affected. Avg. delay 0 us. Avg. slowdown 0</t>
  </si>
  <si>
    <t xml:space="preserve">Latency bottleneck on E-Port 23. 0.00 pct. of 300 secs. affected. Avg. delay 0 us. Avg. slowdown 0</t>
  </si>
  <si>
    <t xml:space="preserve">slot port bottleneck cleared</t>
  </si>
  <si>
    <t xml:space="preserve">bottleneck_cleared</t>
  </si>
  <si>
    <t xml:space="preserve">(?:Slot (\d+), )?(?:P|p)ort (\d+) has ((?:Latency|Congestion) bottleneck cleared)</t>
  </si>
  <si>
    <t xml:space="preserve">Slot 0, port 13 has Latency bottleneck cleared</t>
  </si>
  <si>
    <t xml:space="preserve">0 13 Latency bottleneck cleared</t>
  </si>
  <si>
    <t xml:space="preserve">Slot (\d+), port (\d+) has ((?:Latency|Congestion) bottleneck cleared)</t>
  </si>
  <si>
    <t xml:space="preserve">Slot 0, port 43 has Congestion bottleneck cleared</t>
  </si>
  <si>
    <t xml:space="preserve">0 43 Congestion bottleneck cleared</t>
  </si>
  <si>
    <t xml:space="preserve">Port 23 has Latency bottleneck cleared</t>
  </si>
  <si>
    <t xml:space="preserve">severe latency bottleneck portType slot port</t>
  </si>
  <si>
    <t xml:space="preserve">severe_bottleneck</t>
  </si>
  <si>
    <t xml:space="preserve">(Severe latency bottleneck) detected at ([FE]-Port)?(?:slot (\d+))? (?:port )?(\d+)</t>
  </si>
  <si>
    <t xml:space="preserve">Severe latency bottleneck detected at E-Port 40</t>
  </si>
  <si>
    <t xml:space="preserve">Severe latency bottleneck E-Port nan 40</t>
  </si>
  <si>
    <t xml:space="preserve">Severe latency bottleneck detected at slot 0 port 16</t>
  </si>
  <si>
    <t xml:space="preserve">Severe latency bottleneck nan 0 16</t>
  </si>
  <si>
    <t xml:space="preserve">maps event details with value</t>
  </si>
  <si>
    <t xml:space="preserve">maps_current_value</t>
  </si>
  <si>
    <t xml:space="preserve">Condition=(.+?), +Current Value:\[(.+?)\],.+?Dashboard Category=(.+?)\.*$</t>
  </si>
  <si>
    <t xml:space="preserve">Condition=ALL_PORTS(DEV_LATENCY_IMPACT==IO_PERF_IMPACT), Current Value:[DEV_LATE`NCY_IMPACT, IO_PERF_IMPACT, (33.4% of 10 secs) ], RuleName=defALL_PORTS_IO_PERF_IMPACT, Dashboard Category=Fabric Performance Impact</t>
  </si>
  <si>
    <t xml:space="preserve">ALL_PORTS(DEV_LATENCY_IMPACT==IO_PERF_IMPACT) DEV_LATENCY_IMPACT, IO_PERF_IMPACT, (33.4% of 10 secs)  Fabric Performance Impact</t>
  </si>
  <si>
    <t xml:space="preserve">maps event details with obj</t>
  </si>
  <si>
    <t xml:space="preserve">maps_object</t>
  </si>
  <si>
    <t xml:space="preserve">Condition=(.+?), +obj:(.+)</t>
  </si>
  <si>
    <t xml:space="preserve">c2_message_1</t>
  </si>
  <si>
    <t xml:space="preserve">(S(\d+),P(\d+)\(Bp\d+\) user_idx:(\d+) \[PID 0x(\w+)\].+)</t>
  </si>
  <si>
    <t xml:space="preserve">S0,P1(Bp213) user_idx:1 [PID 0x0b6a00] faulted due to SFP validation failure. Check if the SFP is valid for the configuration</t>
  </si>
  <si>
    <t xml:space="preserve">0 1  SFP validation failure. Check if the SFP is valid for the configuration</t>
  </si>
  <si>
    <t xml:space="preserve">S(\d+),P(\d+)\(Bp\d+\) user_idx:(\d+) \[PID 0x(\w+)\] +(.+)</t>
  </si>
  <si>
    <t xml:space="preserve">S0,P18(Bp23) user_idx:18 [PID 0x021200] faulted due to invalid SFP, conflicting speed or laser fault. Check if the SFP or port speed is valid for the configuration.</t>
  </si>
  <si>
    <t xml:space="preserve">ignore_message</t>
  </si>
  <si>
    <t xml:space="preserve">LOG-1000|SS-1000|SS-1001|SS-1002|SS-1010|SS-1011|SS-1014|ZONE-1022|CONF-1000|CONF-1001|AUTH-1001|AUTH-1003|AUTH-1046|CCFG-1009|AUTH-3001|AUTH-3002|AUTH-3003|SNMP-1008|SNMP-1007|PORT-1007|IPAD-1002|IPAD-1003|IPAD-1004|SNMP-1005|SEC-1180|SEC-1181|SEC-1182|SEC-1197|SEC-3050|TS-1009|TS-1010</t>
  </si>
  <si>
    <t xml:space="preserve">LOG-1000 Previous message repeated &lt;repeat count&gt; time(s).</t>
  </si>
  <si>
    <t xml:space="preserve">SS-1014 supportSave has uploaded information to the remote host(fabos is not ready).</t>
  </si>
  <si>
    <t xml:space="preserve">SS-1011 CORE/FFDC files have been transferred to the USB storage device.</t>
  </si>
  <si>
    <t xml:space="preserve">SS-1010 CORE/FFDC files have been uploaded to the remote host.</t>
  </si>
  <si>
    <t xml:space="preserve">SS-1001 supportSave's upload operation to remote host has been aborted.</t>
  </si>
  <si>
    <t xml:space="preserve">SS-1002 supportSave has stored support information to the USB storage device.</t>
  </si>
  <si>
    <t xml:space="preserve">SS-1000 supportSave has uploaded support information to the remote host.</t>
  </si>
  <si>
    <t xml:space="preserve">ZONE-1022 The effective configuration has changed to &lt;Effective configuration name&gt;. &lt;AD Id&gt;</t>
  </si>
  <si>
    <t xml:space="preserve">CONF-1000 configDownload completed successfully &lt;Info about the parameters and AD.&gt;.</t>
  </si>
  <si>
    <t xml:space="preserve">CONF-1001 configUpload completed successfully &lt;Info about the parameters and AD&gt;.</t>
  </si>
  <si>
    <t xml:space="preserve">AUTH-3001 Event: &lt;Event Name&gt;, Status: success, Info: &lt;Data type&gt; type has been changed from [&lt;Old
value&gt;] to [&lt;New value&gt;].</t>
  </si>
  <si>
    <t xml:space="preserve">AUTH-3002 Event: &lt;Event Name&gt;, Status: success, Info: &lt;Event Related Info&gt;.</t>
  </si>
  <si>
    <t xml:space="preserve">AUTH-3003 Event: &lt;Event Name&gt;, Status: success, Info: &lt;Operation type&gt; the PKI objects.</t>
  </si>
  <si>
    <t xml:space="preserve">SNMP-1008 The last device change happened at :</t>
  </si>
  <si>
    <t xml:space="preserve">SNMP-1007 The last fabric change happened at:</t>
  </si>
  <si>
    <t xml:space="preserve">PORT-1007 Port (ID: &lt;port number&gt;) has been renamed to (&lt;port name&gt;).</t>
  </si>
  <si>
    <t xml:space="preserve">IPAD-1002 Switch name has been successfully changed to &lt;Switch name&gt;.</t>
  </si>
  <si>
    <t xml:space="preserve">IPAD-1003 DNS parameters saved successfully.</t>
  </si>
  <si>
    <t xml:space="preserve">IPAD-1004 DNS parameters removed successfully.</t>
  </si>
  <si>
    <t xml:space="preserve">SNMP-1005 SNMP configuration attribute, &lt;Changed attribute&gt;, &lt;String Value&gt;.</t>
  </si>
  <si>
    <t xml:space="preserve">SEC-1180 Added account &lt;user name&gt; with &lt;role name&gt; authorization.</t>
  </si>
  <si>
    <t xml:space="preserve">SEC-1181 Deleted account &lt;user name&gt;.</t>
  </si>
  <si>
    <t xml:space="preserve">SEC-1182 Recovered &lt;number of&gt; accounts.</t>
  </si>
  <si>
    <t xml:space="preserve">SEC-1197 Changed account &lt;user name&gt;.</t>
  </si>
  <si>
    <t xml:space="preserve">TS-1009 Date changed by user from &lt;Old system time&gt; to &lt;Updated system time by the user&gt;.</t>
  </si>
  <si>
    <t xml:space="preserve">TS-1010 Indicates that the system date has been changed by the user.</t>
  </si>
  <si>
    <t xml:space="preserve">AUTH-1001 &lt;Operation type&gt; has been successfully completed.</t>
  </si>
  <si>
    <t xml:space="preserve">AUTH-1003 &lt;data type&gt; type has been successfully set to &lt;setting value&gt;.</t>
  </si>
  <si>
    <t xml:space="preserve">AUTH-1046  &lt;Operation type&gt; has been successfully completed.</t>
  </si>
  <si>
    <t xml:space="preserve">CCFG-1009 Successfully copied to &lt;destination&gt;.</t>
  </si>
  <si>
    <t xml:space="preserve">SEC-3050 Event: &lt;Event Name&gt;, Status: success, Info: &lt;Event Specific Info&gt;</t>
  </si>
  <si>
    <t xml:space="preserve">slow drain device detected</t>
  </si>
  <si>
    <t xml:space="preserve">slow_drain_device</t>
  </si>
  <si>
    <t xml:space="preserve">^((?:Configured limit exceeded\. )?Port (?:(\d+)/)?(\d+)(?: \(Port index (\d+)\))? [A-Za-z ]+\.?) *$</t>
  </si>
  <si>
    <t xml:space="preserve">Port 11 (Port index 11) has been marked as Slow Drain Device</t>
  </si>
  <si>
    <t xml:space="preserve">11 11 Slow Drain Device</t>
  </si>
  <si>
    <t xml:space="preserve">Port (?:(\d+)/)?(\d+) \(Port index (\d+)\) has been marked as (Slow Drain Device)</t>
  </si>
  <si>
    <t xml:space="preserve">Port 2/8 (Port index 24) has been marked as Slow Drain Device</t>
  </si>
  <si>
    <t xml:space="preserve">2 8 24 Slow Drain Device</t>
  </si>
  <si>
    <t xml:space="preserve">Port 4/17 (Port index 81) removed from the Slow Drain Device Quarantine Group.</t>
  </si>
  <si>
    <t xml:space="preserve">Port 4/17 marked as Slow Drain Device is not enforced due to zoned port limit exceeded.</t>
  </si>
  <si>
    <t xml:space="preserve">Configured limit exceeded. Port 4/17 could not be marked as Slow Drain Device.</t>
  </si>
  <si>
    <t xml:space="preserve">Configured limit exceeded</t>
  </si>
  <si>
    <t xml:space="preserve">sddq_limit_reached</t>
  </si>
  <si>
    <t xml:space="preserve">(Configured limit exceeded). Port (\d+)/(\d+) could not be marked as (Slow Drain Device)</t>
  </si>
  <si>
    <t xml:space="preserve">Configured limit exceeded. Port 3/21 could not be marked as Slow Drain Device</t>
  </si>
  <si>
    <t xml:space="preserve">3 21 Configured limit exceeded. Port could not be marked as Slow Drain Device</t>
  </si>
  <si>
    <t xml:space="preserve">UNUSED. ABSORBED</t>
  </si>
  <si>
    <t xml:space="preserve">Configured limit exceeded. Port 9/6 could not be marked as Slow Drain Device</t>
  </si>
  <si>
    <t xml:space="preserve">frame_detected</t>
  </si>
  <si>
    <t xml:space="preserve">(Frame.+?detected).+?tx port (-?\d+) rx port (-?\d+), sid *([0-9a-f]{5,}), did *([0-9a-f]{5,})</t>
  </si>
  <si>
    <t xml:space="preserve">Frame timeout detected, tx port -1 rx port -1, sid 31b200, did 311803, timestamp 2020-12-14 04:30:57</t>
  </si>
  <si>
    <t xml:space="preserve">Frame timeout detected -1 -1 31b200 311803</t>
  </si>
  <si>
    <t xml:space="preserve">Frame timeout detected, tx port 17 rx port 14, sid 11230d, did 31d680, timestamp 2020-08-12 07:44:27</t>
  </si>
  <si>
    <t xml:space="preserve">Frame timeout detected 17 14 11230d 31d680</t>
  </si>
  <si>
    <t xml:space="preserve">els_unzoned_device</t>
  </si>
  <si>
    <t xml:space="preserve">(EX_Port (\d+) ELS PLOGI from did ([0-9a-z]{6}) to sid ([0-9a-z]{6}) wwn ((?:[0-9a-f]{2}:){7}[0-9a-f]{2}) NOT ZONE)</t>
  </si>
  <si>
    <t xml:space="preserve">EX_Port 124 ELS PLOGI from did 8adcc0 to sid 1227cf wwn 20:01:f4:e9:d4:ec:6e:e3 NOT ZONE</t>
  </si>
  <si>
    <t xml:space="preserve">sfp_port_slot_number</t>
  </si>
  <si>
    <t xml:space="preserve">SFP +(?:(\d+)/)?(\d+), Condition</t>
  </si>
  <si>
    <t xml:space="preserve">SFP 1/31, Condition=ALL_16GSWL_SFP(TXP&lt;=251), Current Value:[TXP, 0 uW]</t>
  </si>
  <si>
    <t xml:space="preserve">1 31</t>
  </si>
  <si>
    <t xml:space="preserve">SFP 25, Condition=ALL_16GSWL_SFP(TXP&lt;=251), Current Value:[TXP, 0 uW]</t>
  </si>
  <si>
    <t xml:space="preserve">sec_violation_login_failure</t>
  </si>
  <si>
    <t xml:space="preserve">(Security violation): (Login failure attempt via [\w/]+). +IP Addr: ([\w.]+)</t>
  </si>
  <si>
    <t xml:space="preserve">Security violation: Login failure attempt via TELNET. IP Addr: 192.168.1.1.</t>
  </si>
  <si>
    <t xml:space="preserve">Security violation: Login failure attempt via TELNET 192.168.1.1</t>
  </si>
  <si>
    <t xml:space="preserve">Security violation: Login failure attempt via TELNET. IP Addr: 0400itsmaxp02.pv.mts.ru.</t>
  </si>
  <si>
    <t xml:space="preserve">Security violation: Login failure attempt via TELNET/SSH/RSH. IP Addr: 0400itsmaxp02.pv.mts.ru</t>
  </si>
  <si>
    <t xml:space="preserve">sec_violation_unauthorized_host</t>
  </si>
  <si>
    <t xml:space="preserve">(Security Violation).+(Unauthorized host) with IP address ([\w.]+) tries to establish</t>
  </si>
  <si>
    <t xml:space="preserve">Event:Security Violation , Status: failed, Info: Unauthorized host with IP address 10.73.220.81 tries to establish connection using TELNET violation-port 23</t>
  </si>
  <si>
    <t xml:space="preserve">Security violation: Unauthorized host with IP address 10.73.220.81 tries to establish API connection.</t>
  </si>
  <si>
    <t xml:space="preserve">portcmd_params</t>
  </si>
  <si>
    <t xml:space="preserve">portcmd_params_add</t>
  </si>
  <si>
    <t xml:space="preserve">portcmd_columns</t>
  </si>
  <si>
    <t xml:space="preserve">section_sshow_port</t>
  </si>
  <si>
    <t xml:space="preserve">^\| Section: SSHOW_PORT \|$</t>
  </si>
  <si>
    <t xml:space="preserve">Section: SSHOW_PORT</t>
  </si>
  <si>
    <t xml:space="preserve">port_index</t>
  </si>
  <si>
    <t xml:space="preserve">slot_port_number</t>
  </si>
  <si>
    <t xml:space="preserve">portFcPortCmdShow --slot 10 37 3</t>
  </si>
  <si>
    <t xml:space="preserve">^portFcPortCmdShow --slot (\d{1,2}) (\d{1,3}) \d+ *:?$</t>
  </si>
  <si>
    <t xml:space="preserve">portshow_port_index</t>
  </si>
  <si>
    <t xml:space="preserve">portshow 2</t>
  </si>
  <si>
    <t xml:space="preserve">^portshow +(\d{1,4})$</t>
  </si>
  <si>
    <t xml:space="preserve">portshow 20</t>
  </si>
  <si>
    <t xml:space="preserve">port_ids</t>
  </si>
  <si>
    <t xml:space="preserve">port_id_attached_device</t>
  </si>
  <si>
    <t xml:space="preserve">Connected_portId</t>
  </si>
  <si>
    <t xml:space="preserve">connected_wwns</t>
  </si>
  <si>
    <t xml:space="preserve">single_param_complete_line</t>
  </si>
  <si>
    <t xml:space="preserve">^(portDisableReason|POD Port|Distance|portFlags|16b Area list): +(.+)</t>
  </si>
  <si>
    <t xml:space="preserve">POD Port: Need license to enable the port</t>
  </si>
  <si>
    <t xml:space="preserve">wwn_attached_device</t>
  </si>
  <si>
    <t xml:space="preserve">Connected_portWwn</t>
  </si>
  <si>
    <t xml:space="preserve">portDisableReason: Persistently disabled port</t>
  </si>
  <si>
    <t xml:space="preserve">portPhys_details</t>
  </si>
  <si>
    <t xml:space="preserve">portFlags: 0x21  PRESENT U_PORT DISABLED</t>
  </si>
  <si>
    <t xml:space="preserve">portScn_details</t>
  </si>
  <si>
    <t xml:space="preserve">portState</t>
  </si>
  <si>
    <t xml:space="preserve">Distance:  static (desired distance = 50 Km)</t>
  </si>
  <si>
    <t xml:space="preserve">portPhys</t>
  </si>
  <si>
    <t xml:space="preserve">Distance:  normal</t>
  </si>
  <si>
    <t xml:space="preserve">Distance:  auto (desired distance = 16 Km, actual distance = 15 Km)</t>
  </si>
  <si>
    <t xml:space="preserve">portScn</t>
  </si>
  <si>
    <t xml:space="preserve">single_param_single_value</t>
  </si>
  <si>
    <t xml:space="preserve">^([\w ]+): +([A-Za-z\d.]+) *$</t>
  </si>
  <si>
    <t xml:space="preserve">FEC: Active</t>
  </si>
  <si>
    <t xml:space="preserve">POD Port</t>
  </si>
  <si>
    <t xml:space="preserve">portSpeed: N16Gbps</t>
  </si>
  <si>
    <t xml:space="preserve">POD_Port</t>
  </si>
  <si>
    <t xml:space="preserve">portDisableReason</t>
  </si>
  <si>
    <t xml:space="preserve">portFlags</t>
  </si>
  <si>
    <t xml:space="preserve">portstate</t>
  </si>
  <si>
    <t xml:space="preserve">^(portState): +(?:[\d ]+)?([A-Za-z ]+)</t>
  </si>
  <si>
    <t xml:space="preserve">portState: 1 Online</t>
  </si>
  <si>
    <t xml:space="preserve">portState: Persistently Disabled</t>
  </si>
  <si>
    <t xml:space="preserve">portType_id</t>
  </si>
  <si>
    <t xml:space="preserve">state transition count</t>
  </si>
  <si>
    <t xml:space="preserve">state_transition_count</t>
  </si>
  <si>
    <t xml:space="preserve">port generation number</t>
  </si>
  <si>
    <t xml:space="preserve">portwwn</t>
  </si>
  <si>
    <t xml:space="preserve">(portWwn): +(([0-9a-f]{2}:){7}[0-9a-f]{2})</t>
  </si>
  <si>
    <t xml:space="preserve">portWwn:   20:0b:88:94:71:7c:07:00</t>
  </si>
  <si>
    <t xml:space="preserve">port_generation_number</t>
  </si>
  <si>
    <t xml:space="preserve">portId</t>
  </si>
  <si>
    <t xml:space="preserve">portIfId</t>
  </si>
  <si>
    <t xml:space="preserve">portWwn</t>
  </si>
  <si>
    <t xml:space="preserve">portphys_and_portscn</t>
  </si>
  <si>
    <t xml:space="preserve">(portPhys): +\d+ ([A-Za-z_]+)(?: +([\w" /]+))? +(portScn): +\d+(?: ([A-Za-z_]+))?(?: +(.+))?</t>
  </si>
  <si>
    <t xml:space="preserve">portPhys:  6 In_Sync   portScn:   0           Trunk master port</t>
  </si>
  <si>
    <t xml:space="preserve">Logical portWwn</t>
  </si>
  <si>
    <t xml:space="preserve">portPhys:  6 In_Sync   portScn:   1 Online</t>
  </si>
  <si>
    <t xml:space="preserve">Logical_portWwn</t>
  </si>
  <si>
    <t xml:space="preserve">Distance</t>
  </si>
  <si>
    <t xml:space="preserve">portPhys:  6 In_Sync   portScn:   16 E_Port</t>
  </si>
  <si>
    <t xml:space="preserve">^ +[fed]{2} +([\da-f]{6}) +([a-f\d:]+) +[\w= ]+$</t>
  </si>
  <si>
    <t xml:space="preserve">portSpeed</t>
  </si>
  <si>
    <t xml:space="preserve">portPhys:  6 In_Sync   portScn:   16 E_Port    Trunk port Flow control mode 4</t>
  </si>
  <si>
    <t xml:space="preserve">FEC</t>
  </si>
  <si>
    <t xml:space="preserve">portPhys:  4 No_Light  portScn:   0</t>
  </si>
  <si>
    <t xml:space="preserve">^(portPhys) *: *\d+ *([\w]+) *(portScn) *: *\d+ *([\w]_Port)? *(Offline|Online)? *([\w ]+)$</t>
  </si>
  <si>
    <t xml:space="preserve">Credit Recovery</t>
  </si>
  <si>
    <t xml:space="preserve">Credit_Recovery</t>
  </si>
  <si>
    <t xml:space="preserve">LE domain</t>
  </si>
  <si>
    <t xml:space="preserve">portphys_or_portscn</t>
  </si>
  <si>
    <t xml:space="preserve">^(portPhys|portScn): +\d+ ([A-Za-z_]+)(?: +([\w" /]+))?</t>
  </si>
  <si>
    <t xml:space="preserve">portPhys:  11 Mod_Inv   "Speed Mismatch / Incompatible SFP"</t>
  </si>
  <si>
    <t xml:space="preserve">LE_domain_ID</t>
  </si>
  <si>
    <t xml:space="preserve">Aoq</t>
  </si>
  <si>
    <t xml:space="preserve">portScn:   2 Offline</t>
  </si>
  <si>
    <t xml:space="preserve">F_Trunk</t>
  </si>
  <si>
    <t xml:space="preserve">FC Fastwrite</t>
  </si>
  <si>
    <t xml:space="preserve">FC_Fastwrite</t>
  </si>
  <si>
    <t xml:space="preserve">Interrupts</t>
  </si>
  <si>
    <t xml:space="preserve">portshow_err_stats</t>
  </si>
  <si>
    <t xml:space="preserve">^([\dA-Za-z_ ]+): +(\d+) +([\dA-Za-z_ ]+): +(\d+)(?: +([\dA-Za-z_ ]+): +(\d+))? *$</t>
  </si>
  <si>
    <t xml:space="preserve">Interrupts:        0          Link_failure: 0          Frjt:         0</t>
  </si>
  <si>
    <t xml:space="preserve">^([A-Za-z_]+): +(\d+) +([A-Za-z_]+): +(\d+)(?: +([A-Za-z_]+): +(\d+))?$</t>
  </si>
  <si>
    <t xml:space="preserve">Unknown</t>
  </si>
  <si>
    <t xml:space="preserve">Lli:               0          Loss_of_sig:  0</t>
  </si>
  <si>
    <t xml:space="preserve">^([\dA-Za-z_]+): +(\d+) +([\dA-Za-z_]+): +(\d+)(?: +([\dA-Za-z_]+): +(\d+))? *$</t>
  </si>
  <si>
    <t xml:space="preserve">Lli</t>
  </si>
  <si>
    <t xml:space="preserve">Proc_rqrd</t>
  </si>
  <si>
    <t xml:space="preserve">Timed_out</t>
  </si>
  <si>
    <t xml:space="preserve">Rx_flushed</t>
  </si>
  <si>
    <t xml:space="preserve">Tx_unavail</t>
  </si>
  <si>
    <t xml:space="preserve">Free_buffer</t>
  </si>
  <si>
    <t xml:space="preserve">Overrun</t>
  </si>
  <si>
    <t xml:space="preserve">Suspended</t>
  </si>
  <si>
    <t xml:space="preserve">Parity_err</t>
  </si>
  <si>
    <t xml:space="preserve">2_parity_err</t>
  </si>
  <si>
    <t xml:space="preserve">CMI_bus_err</t>
  </si>
  <si>
    <t xml:space="preserve">Link_failure</t>
  </si>
  <si>
    <t xml:space="preserve">Loss_of_sync</t>
  </si>
  <si>
    <t xml:space="preserve">Loss_of_sig</t>
  </si>
  <si>
    <t xml:space="preserve">Protocol_err</t>
  </si>
  <si>
    <t xml:space="preserve">Invalid_word</t>
  </si>
  <si>
    <t xml:space="preserve">Invalid_crc</t>
  </si>
  <si>
    <t xml:space="preserve">Delim_err</t>
  </si>
  <si>
    <t xml:space="preserve">Address_err</t>
  </si>
  <si>
    <t xml:space="preserve">Lr_in</t>
  </si>
  <si>
    <t xml:space="preserve">Lr_out</t>
  </si>
  <si>
    <t xml:space="preserve">Ols_in</t>
  </si>
  <si>
    <t xml:space="preserve">Ols_out</t>
  </si>
  <si>
    <t xml:space="preserve">Frjt</t>
  </si>
  <si>
    <t xml:space="preserve">Fbsy</t>
  </si>
  <si>
    <t xml:space="preserve">FEC Corrected Blocks</t>
  </si>
  <si>
    <t xml:space="preserve">FEC_Corrected_Blocks</t>
  </si>
  <si>
    <t xml:space="preserve">FEC Uncorrected Blocks</t>
  </si>
  <si>
    <t xml:space="preserve">FEC_Uncorrected Blocks</t>
  </si>
  <si>
    <t xml:space="preserve">Cong_Prim_in</t>
  </si>
  <si>
    <t xml:space="preserve">device_connected_wwn</t>
  </si>
  <si>
    <t xml:space="preserve">portWwn of device(s) connected:</t>
  </si>
  <si>
    <t xml:space="preserve">^ *([0-9a-f]{2}:[0-9a-f]{2}:[0-9a-f]{2}:[0-9a-f]{2}:[0-9a-f]{2}:[0-9a-f]{2}:[0-9a-f]{2}:[0-9a-f]{2}) *$</t>
  </si>
  <si>
    <t xml:space="preserve"> 50:01:43:80:16:78:bd:a2</t>
  </si>
  <si>
    <t xml:space="preserve">login_connected_wwn</t>
  </si>
  <si>
    <t xml:space="preserve">portloginshow 21</t>
  </si>
  <si>
    <t xml:space="preserve">^ +(fe|fd) +([\da-f]{6}) +([a-f\d:]+) +[\w= ]+$</t>
  </si>
  <si>
    <t xml:space="preserve">fe  790300 25:00:00:05:1e:73:3e:34     8  2112   8  scr=0x2000000</t>
  </si>
  <si>
    <t xml:space="preserve">portregshow 21</t>
  </si>
  <si>
    <t xml:space="preserve">portstats_vc</t>
  </si>
  <si>
    <t xml:space="preserve">portstatsshow 21</t>
  </si>
  <si>
    <t xml:space="preserve">^(\w+)\s{1,2}(\d{1,2})-\s?(\d{1,2}):\s+(\d+)\s+(\d+)\s+(\d+)\s+(\d+)</t>
  </si>
  <si>
    <t xml:space="preserve">tim_txcrd_z_vc  0- 3:  0 0  0 0</t>
  </si>
  <si>
    <t xml:space="preserve">stat_wtx</t>
  </si>
  <si>
    <t xml:space="preserve">portstats</t>
  </si>
  <si>
    <t xml:space="preserve">^\b(\w+(?&lt;!vc)\b) +([\d-]+)</t>
  </si>
  <si>
    <t xml:space="preserve">stat_wtx 14375003157</t>
  </si>
  <si>
    <t xml:space="preserve">stat_wrx</t>
  </si>
  <si>
    <t xml:space="preserve">stat_ftx</t>
  </si>
  <si>
    <t xml:space="preserve">stat_frx</t>
  </si>
  <si>
    <t xml:space="preserve">stat_c2_frx</t>
  </si>
  <si>
    <t xml:space="preserve">stat_c3_frx</t>
  </si>
  <si>
    <t xml:space="preserve">stat_lc_rx</t>
  </si>
  <si>
    <t xml:space="preserve">stat_mc_rx</t>
  </si>
  <si>
    <t xml:space="preserve">stat_mc_to</t>
  </si>
  <si>
    <t xml:space="preserve">stat_mc_tx</t>
  </si>
  <si>
    <t xml:space="preserve">fec_cor_detected</t>
  </si>
  <si>
    <t xml:space="preserve">fec_uncor_detected</t>
  </si>
  <si>
    <t xml:space="preserve">er_enc_in</t>
  </si>
  <si>
    <t xml:space="preserve">er_crc</t>
  </si>
  <si>
    <t xml:space="preserve">er_trunc</t>
  </si>
  <si>
    <t xml:space="preserve">er_toolong</t>
  </si>
  <si>
    <t xml:space="preserve">er_bad_eof</t>
  </si>
  <si>
    <t xml:space="preserve">er_enc_out</t>
  </si>
  <si>
    <t xml:space="preserve">er_bad_os</t>
  </si>
  <si>
    <t xml:space="preserve">er_pcs_blk</t>
  </si>
  <si>
    <t xml:space="preserve">er_rx_c3_timeout</t>
  </si>
  <si>
    <t xml:space="preserve">er_tx_c3_timeout</t>
  </si>
  <si>
    <t xml:space="preserve">er_unroutable</t>
  </si>
  <si>
    <t xml:space="preserve">er_unreachable</t>
  </si>
  <si>
    <t xml:space="preserve">er_other_discard</t>
  </si>
  <si>
    <t xml:space="preserve">er_type1_miss</t>
  </si>
  <si>
    <t xml:space="preserve">er_type2_miss</t>
  </si>
  <si>
    <t xml:space="preserve">er_type6_miss</t>
  </si>
  <si>
    <t xml:space="preserve">er_zone_miss</t>
  </si>
  <si>
    <t xml:space="preserve">er_lun_zone_miss</t>
  </si>
  <si>
    <t xml:space="preserve">er_crc_good_eof</t>
  </si>
  <si>
    <t xml:space="preserve">er_inv_arb</t>
  </si>
  <si>
    <t xml:space="preserve">er_single_credit_loss</t>
  </si>
  <si>
    <t xml:space="preserve">er_multi_credit_loss</t>
  </si>
  <si>
    <t xml:space="preserve">disc_inv_dom_egid_txpt</t>
  </si>
  <si>
    <t xml:space="preserve">disc_hard_zone_miss</t>
  </si>
  <si>
    <t xml:space="preserve">disc_hard_zone_miss </t>
  </si>
  <si>
    <t xml:space="preserve">other_credit_loss</t>
  </si>
  <si>
    <t xml:space="preserve">phy_stats_clear_ts</t>
  </si>
  <si>
    <t xml:space="preserve">tim_rdy_pri</t>
  </si>
  <si>
    <t xml:space="preserve">tim_txcrd_z</t>
  </si>
  <si>
    <t xml:space="preserve">tim_txcrd_z_vc_0</t>
  </si>
  <si>
    <t xml:space="preserve">tim_txcrd_z_vc_1</t>
  </si>
  <si>
    <t xml:space="preserve">tim_txcrd_z_vc_2</t>
  </si>
  <si>
    <t xml:space="preserve">tim_txcrd_z_vc_3</t>
  </si>
  <si>
    <t xml:space="preserve">tim_txcrd_z_vc_4</t>
  </si>
  <si>
    <t xml:space="preserve">tim_txcrd_z_vc_5</t>
  </si>
  <si>
    <t xml:space="preserve">tim_txcrd_z_vc_6</t>
  </si>
  <si>
    <t xml:space="preserve">tim_txcrd_z_vc_7</t>
  </si>
  <si>
    <t xml:space="preserve">tim_txcrd_z_vc_8</t>
  </si>
  <si>
    <t xml:space="preserve">tim_txcrd_z_vc_9</t>
  </si>
  <si>
    <t xml:space="preserve">tim_txcrd_z_vc_10</t>
  </si>
  <si>
    <t xml:space="preserve">tim_txcrd_z_vc_11</t>
  </si>
  <si>
    <t xml:space="preserve">tim_txcrd_z_vc_12</t>
  </si>
  <si>
    <t xml:space="preserve">tim_txcrd_z_vc_13</t>
  </si>
  <si>
    <t xml:space="preserve">tim_txcrd_z_vc_14</t>
  </si>
  <si>
    <t xml:space="preserve">tim_txcrd_z_vc_15</t>
  </si>
  <si>
    <t xml:space="preserve">tim_latency_vc_0</t>
  </si>
  <si>
    <t xml:space="preserve">tim_latency_vc_1</t>
  </si>
  <si>
    <t xml:space="preserve">tim_latency_vc_2</t>
  </si>
  <si>
    <t xml:space="preserve">tim_latency_vc_3</t>
  </si>
  <si>
    <t xml:space="preserve">tim_latency_vc_4</t>
  </si>
  <si>
    <t xml:space="preserve">tim_latency_vc_5</t>
  </si>
  <si>
    <t xml:space="preserve">tim_latency_vc_6</t>
  </si>
  <si>
    <t xml:space="preserve">tim_latency_vc_7</t>
  </si>
  <si>
    <t xml:space="preserve">tim_latency_vc_8</t>
  </si>
  <si>
    <t xml:space="preserve">tim_latency_vc_9</t>
  </si>
  <si>
    <t xml:space="preserve">tim_latency_vc_10</t>
  </si>
  <si>
    <t xml:space="preserve">tim_latency_vc_11</t>
  </si>
  <si>
    <t xml:space="preserve">tim_latency_vc_12</t>
  </si>
  <si>
    <t xml:space="preserve">tim_latency_vc_13</t>
  </si>
  <si>
    <t xml:space="preserve">tim_latency_vc_14</t>
  </si>
  <si>
    <t xml:space="preserve">tim_latency_vc_15</t>
  </si>
  <si>
    <t xml:space="preserve">lat_tot_pkt_vc_0</t>
  </si>
  <si>
    <t xml:space="preserve">lat_tot_pkt_vc_1</t>
  </si>
  <si>
    <t xml:space="preserve">lat_tot_pkt_vc_2</t>
  </si>
  <si>
    <t xml:space="preserve">lat_tot_pkt_vc_3</t>
  </si>
  <si>
    <t xml:space="preserve">lat_tot_pkt_vc_4</t>
  </si>
  <si>
    <t xml:space="preserve">lat_tot_pkt_vc_5</t>
  </si>
  <si>
    <t xml:space="preserve">lat_tot_pkt_vc_6</t>
  </si>
  <si>
    <t xml:space="preserve">lat_tot_pkt_vc_7</t>
  </si>
  <si>
    <t xml:space="preserve">lat_tot_pkt_vc_8</t>
  </si>
  <si>
    <t xml:space="preserve">lat_tot_pkt_vc_9</t>
  </si>
  <si>
    <t xml:space="preserve">lat_tot_pkt_vc_10</t>
  </si>
  <si>
    <t xml:space="preserve">lat_tot_pkt_vc_11</t>
  </si>
  <si>
    <t xml:space="preserve">lat_tot_pkt_vc_12</t>
  </si>
  <si>
    <t xml:space="preserve">lat_tot_pkt_vc_13</t>
  </si>
  <si>
    <t xml:space="preserve">lat_tot_pkt_vc_14</t>
  </si>
  <si>
    <t xml:space="preserve">lat_tot_pkt_vc_15</t>
  </si>
  <si>
    <t xml:space="preserve">lat_hi_time_vc_0</t>
  </si>
  <si>
    <t xml:space="preserve">lat_hi_time_vc_1</t>
  </si>
  <si>
    <t xml:space="preserve">lat_hi_time_vc_2</t>
  </si>
  <si>
    <t xml:space="preserve">lat_hi_time_vc_3</t>
  </si>
  <si>
    <t xml:space="preserve">lat_hi_time_vc_4</t>
  </si>
  <si>
    <t xml:space="preserve">lat_hi_time_vc_5</t>
  </si>
  <si>
    <t xml:space="preserve">lat_hi_time_vc_6</t>
  </si>
  <si>
    <t xml:space="preserve">lat_hi_time_vc_7</t>
  </si>
  <si>
    <t xml:space="preserve">lat_hi_time_vc_8</t>
  </si>
  <si>
    <t xml:space="preserve">lat_hi_time_vc_9</t>
  </si>
  <si>
    <t xml:space="preserve">lat_hi_time_vc_10</t>
  </si>
  <si>
    <t xml:space="preserve">lat_hi_time_vc_11</t>
  </si>
  <si>
    <t xml:space="preserve">lat_hi_time_vc_12</t>
  </si>
  <si>
    <t xml:space="preserve">lat_hi_time_vc_13</t>
  </si>
  <si>
    <t xml:space="preserve">lat_hi_time_vc_14</t>
  </si>
  <si>
    <t xml:space="preserve">lat_hi_time_vc_15</t>
  </si>
  <si>
    <t xml:space="preserve">lat_lo_time_vc_0</t>
  </si>
  <si>
    <t xml:space="preserve">lat_lo_time_vc_1</t>
  </si>
  <si>
    <t xml:space="preserve">lat_lo_time_vc_2</t>
  </si>
  <si>
    <t xml:space="preserve">lat_lo_time_vc_3</t>
  </si>
  <si>
    <t xml:space="preserve">lat_lo_time_vc_4</t>
  </si>
  <si>
    <t xml:space="preserve">lat_lo_time_vc_5</t>
  </si>
  <si>
    <t xml:space="preserve">lat_lo_time_vc_6</t>
  </si>
  <si>
    <t xml:space="preserve">lat_lo_time_vc_7</t>
  </si>
  <si>
    <t xml:space="preserve">lat_lo_time_vc_8</t>
  </si>
  <si>
    <t xml:space="preserve">lat_lo_time_vc_9</t>
  </si>
  <si>
    <t xml:space="preserve">lat_lo_time_vc_10</t>
  </si>
  <si>
    <t xml:space="preserve">lat_lo_time_vc_11</t>
  </si>
  <si>
    <t xml:space="preserve">lat_lo_time_vc_12</t>
  </si>
  <si>
    <t xml:space="preserve">lat_lo_time_vc_13</t>
  </si>
  <si>
    <t xml:space="preserve">lat_lo_time_vc_14</t>
  </si>
  <si>
    <t xml:space="preserve">lat_lo_time_vc_15</t>
  </si>
  <si>
    <t xml:space="preserve">max_latency_vc_0</t>
  </si>
  <si>
    <t xml:space="preserve">max_latency_vc_1</t>
  </si>
  <si>
    <t xml:space="preserve">max_latency_vc_2</t>
  </si>
  <si>
    <t xml:space="preserve">max_latency_vc_3</t>
  </si>
  <si>
    <t xml:space="preserve">max_latency_vc_4</t>
  </si>
  <si>
    <t xml:space="preserve">max_latency_vc_5</t>
  </si>
  <si>
    <t xml:space="preserve">max_latency_vc_6</t>
  </si>
  <si>
    <t xml:space="preserve">max_latency_vc_7</t>
  </si>
  <si>
    <t xml:space="preserve">max_latency_vc_8</t>
  </si>
  <si>
    <t xml:space="preserve">max_latency_vc_9</t>
  </si>
  <si>
    <t xml:space="preserve">max_latency_vc_10</t>
  </si>
  <si>
    <t xml:space="preserve">max_latency_vc_11</t>
  </si>
  <si>
    <t xml:space="preserve">max_latency_vc_12</t>
  </si>
  <si>
    <t xml:space="preserve">max_latency_vc_13</t>
  </si>
  <si>
    <t xml:space="preserve">max_latency_vc_14</t>
  </si>
  <si>
    <t xml:space="preserve">max_latency_vc_15</t>
  </si>
  <si>
    <t xml:space="preserve">rebuilt finished</t>
  </si>
  <si>
    <t xml:space="preserve">^\| ... rebuilt finished *\|$</t>
  </si>
  <si>
    <t xml:space="preserve"> ... rebuilt finished </t>
  </si>
  <si>
    <t xml:space="preserve">sfp_params</t>
  </si>
  <si>
    <t xml:space="preserve">sfp_params_add</t>
  </si>
  <si>
    <t xml:space="preserve">sfp_columns</t>
  </si>
  <si>
    <t xml:space="preserve">portcfg_params</t>
  </si>
  <si>
    <t xml:space="preserve">portcfg_columns</t>
  </si>
  <si>
    <t xml:space="preserve">analysis_isl</t>
  </si>
  <si>
    <t xml:space="preserve">00</t>
  </si>
  <si>
    <t xml:space="preserve">switchcmd_sfpshow</t>
  </si>
  <si>
    <t xml:space="preserve">SWITCHCMD /fabos/cliexec/sfpshow -all</t>
  </si>
  <si>
    <t xml:space="preserve">^(SWITCHCMD )?(/fabos/cliexec/)?sfpshow +-all *(?:-verbose)?: *$</t>
  </si>
  <si>
    <t xml:space="preserve">SWITCHCMD /fabos/cliexec/sfpshow -all:</t>
  </si>
  <si>
    <t xml:space="preserve">SWITCHCMD /fabos/cliexec/sfpshow -all -verbose:</t>
  </si>
  <si>
    <t xml:space="preserve">Slot num, port num</t>
  </si>
  <si>
    <t xml:space="preserve">slot_port</t>
  </si>
  <si>
    <t xml:space="preserve">^(Slot *(\d+)/)?Port *(\d+):$</t>
  </si>
  <si>
    <t xml:space="preserve">Slot  9/Port  9:</t>
  </si>
  <si>
    <t xml:space="preserve">Vendor Name</t>
  </si>
  <si>
    <t xml:space="preserve">Vendor PN</t>
  </si>
  <si>
    <t xml:space="preserve">Transceiver_Name</t>
  </si>
  <si>
    <t xml:space="preserve">Vendor_Name</t>
  </si>
  <si>
    <t xml:space="preserve">Serial No</t>
  </si>
  <si>
    <t xml:space="preserve">Vendor_PN</t>
  </si>
  <si>
    <t xml:space="preserve">Wavelength, nm</t>
  </si>
  <si>
    <t xml:space="preserve">Transceiver_SN</t>
  </si>
  <si>
    <t xml:space="preserve">Serial_No</t>
  </si>
  <si>
    <t xml:space="preserve">Transceiver</t>
  </si>
  <si>
    <t xml:space="preserve">Wavelength</t>
  </si>
  <si>
    <t xml:space="preserve">Wavelength_nm</t>
  </si>
  <si>
    <t xml:space="preserve">RX Power, dBm</t>
  </si>
  <si>
    <t xml:space="preserve">power</t>
  </si>
  <si>
    <t xml:space="preserve">^(\w+ \w+ ?\w*):\s+([\w.-]+)\s+(\w+)\s+\(([\d.]+)\s*(\w+)\)</t>
  </si>
  <si>
    <t xml:space="preserve">RX Power:    -2.7    dBm (542.3uW)</t>
  </si>
  <si>
    <t xml:space="preserve">Transceiver_mode</t>
  </si>
  <si>
    <t xml:space="preserve">TX Power, dBm</t>
  </si>
  <si>
    <t xml:space="preserve">RX Power_dBm</t>
  </si>
  <si>
    <t xml:space="preserve">RX_Power_dBm</t>
  </si>
  <si>
    <t xml:space="preserve">RX Power, uW</t>
  </si>
  <si>
    <t xml:space="preserve">transceiver</t>
  </si>
  <si>
    <t xml:space="preserve">^(Transceiver):\s+\w+\s+([\w, ]+)</t>
  </si>
  <si>
    <t xml:space="preserve">Transceiver: 700c406000000000 4,8,16_Gbps M5,M6 sw Inter,Short_dist</t>
  </si>
  <si>
    <t xml:space="preserve">TX Power_dBm</t>
  </si>
  <si>
    <t xml:space="preserve">TX_Power_dBm</t>
  </si>
  <si>
    <t xml:space="preserve">TX Power, uW</t>
  </si>
  <si>
    <t xml:space="preserve">RX Power_uW</t>
  </si>
  <si>
    <t xml:space="preserve">RX_Power_uW</t>
  </si>
  <si>
    <t xml:space="preserve">Current, mAmps</t>
  </si>
  <si>
    <t xml:space="preserve">no_sfp</t>
  </si>
  <si>
    <t xml:space="preserve">^Port \d+ does not use an SFP or is disabled!$|No SFP installed in port$</t>
  </si>
  <si>
    <t xml:space="preserve">No SFP installed in port 1169</t>
  </si>
  <si>
    <t xml:space="preserve">TX Power_uW</t>
  </si>
  <si>
    <t xml:space="preserve">TX_Power_uW</t>
  </si>
  <si>
    <t xml:space="preserve">Voltage, mVolts</t>
  </si>
  <si>
    <t xml:space="preserve">Current</t>
  </si>
  <si>
    <t xml:space="preserve">Current_mAmps</t>
  </si>
  <si>
    <t xml:space="preserve">Temperature, Centigrade</t>
  </si>
  <si>
    <t xml:space="preserve">info_na</t>
  </si>
  <si>
    <t xml:space="preserve">^([\w ]+): +(Not Available)$</t>
  </si>
  <si>
    <t xml:space="preserve">Temperature :   Not Available</t>
  </si>
  <si>
    <t xml:space="preserve">Voltage</t>
  </si>
  <si>
    <t xml:space="preserve">Voltage_mVolts</t>
  </si>
  <si>
    <t xml:space="preserve">Baud Rate, 100 megabaud</t>
  </si>
  <si>
    <t xml:space="preserve">Temperature</t>
  </si>
  <si>
    <t xml:space="preserve">Temperature_Centigrade</t>
  </si>
  <si>
    <t xml:space="preserve">Length 9u, km</t>
  </si>
  <si>
    <t xml:space="preserve">sfp_info</t>
  </si>
  <si>
    <t xml:space="preserve">^([\w .()-]+): *([\w:.-]+)</t>
  </si>
  <si>
    <t xml:space="preserve">Vendor PN:   QK724A</t>
  </si>
  <si>
    <t xml:space="preserve">Baud Rate</t>
  </si>
  <si>
    <t xml:space="preserve">Baud_Rate_100_megabaud</t>
  </si>
  <si>
    <t xml:space="preserve">Length 9u, 100 meters</t>
  </si>
  <si>
    <t xml:space="preserve">Length 9u</t>
  </si>
  <si>
    <t xml:space="preserve">Length_9u_km</t>
  </si>
  <si>
    <t xml:space="preserve">Length 50u (OM2), 10 meters</t>
  </si>
  <si>
    <t xml:space="preserve">Length 9</t>
  </si>
  <si>
    <t xml:space="preserve">Length_9u_100_meters</t>
  </si>
  <si>
    <t xml:space="preserve">Length 50u (OM3), 10 meters</t>
  </si>
  <si>
    <t xml:space="preserve">Length 50u (OM2)</t>
  </si>
  <si>
    <t xml:space="preserve">Length_50u_(OM2)_10_meters</t>
  </si>
  <si>
    <t xml:space="preserve">Length 50u, 10 meters</t>
  </si>
  <si>
    <t xml:space="preserve">Length 50u (OM3)</t>
  </si>
  <si>
    <t xml:space="preserve">Length_50u_(OM3)_10_meters</t>
  </si>
  <si>
    <t xml:space="preserve">Length 62.5u, 10 meters</t>
  </si>
  <si>
    <t xml:space="preserve">Length 50u</t>
  </si>
  <si>
    <t xml:space="preserve">Length_50u_10_meters</t>
  </si>
  <si>
    <t xml:space="preserve">Pwr On Time, years</t>
  </si>
  <si>
    <t xml:space="preserve">Length 62.5u</t>
  </si>
  <si>
    <t xml:space="preserve">Length_62.5u_10_meters</t>
  </si>
  <si>
    <t xml:space="preserve">Pwr On Time, hours</t>
  </si>
  <si>
    <t xml:space="preserve">Pwr On Time_years</t>
  </si>
  <si>
    <t xml:space="preserve">Pwr_On_Time_years</t>
  </si>
  <si>
    <t xml:space="preserve">Pwr On Time_hours</t>
  </si>
  <si>
    <t xml:space="preserve">Pwr_On_Time_hours</t>
  </si>
  <si>
    <t xml:space="preserve">switchcmd_portcfgshow</t>
  </si>
  <si>
    <t xml:space="preserve">^(SWITCHCMD )?(/fabos/cliexec/)?portcfgshow *: *$</t>
  </si>
  <si>
    <t xml:space="preserve">SWITCHCMD /fabos/cliexec/portcfgshow :</t>
  </si>
  <si>
    <t xml:space="preserve">slot_port_line</t>
  </si>
  <si>
    <t xml:space="preserve">^Ports of Slot ?(\d+)\s+([\w ]+)</t>
  </si>
  <si>
    <t xml:space="preserve">Ports of Slot 2          18  19    30  31</t>
  </si>
  <si>
    <t xml:space="preserve">Octet Speed Combo</t>
  </si>
  <si>
    <t xml:space="preserve">portcfg</t>
  </si>
  <si>
    <t xml:space="preserve">^([D-]*\w+/? ?\w*[- (]?\w* ?\w*\)?)\s{4,}([\w .-]+)</t>
  </si>
  <si>
    <t xml:space="preserve">Speed                    AN  AN    AN  AN</t>
  </si>
  <si>
    <t xml:space="preserve">Octet_Speed_Combo</t>
  </si>
  <si>
    <t xml:space="preserve">Speed</t>
  </si>
  <si>
    <t xml:space="preserve">Speed_Cfg</t>
  </si>
  <si>
    <t xml:space="preserve">AL_PA Offset 13</t>
  </si>
  <si>
    <t xml:space="preserve">AL_PA_Offset_13</t>
  </si>
  <si>
    <t xml:space="preserve">Trunk Port</t>
  </si>
  <si>
    <t xml:space="preserve">Trunk_Port</t>
  </si>
  <si>
    <t xml:space="preserve">Long Distance</t>
  </si>
  <si>
    <t xml:space="preserve">Long_Distance</t>
  </si>
  <si>
    <t xml:space="preserve">VC Link Init</t>
  </si>
  <si>
    <t xml:space="preserve">VC_Link_Init</t>
  </si>
  <si>
    <t xml:space="preserve">Locked L_Port</t>
  </si>
  <si>
    <t xml:space="preserve">Locked_L_Port</t>
  </si>
  <si>
    <t xml:space="preserve">Locked G_Port</t>
  </si>
  <si>
    <t xml:space="preserve">Locked_G_Port</t>
  </si>
  <si>
    <t xml:space="preserve">Disabled E_Port</t>
  </si>
  <si>
    <t xml:space="preserve">Disabled_E_Port</t>
  </si>
  <si>
    <t xml:space="preserve">Locked E_Port</t>
  </si>
  <si>
    <t xml:space="preserve">Locked_E_Port</t>
  </si>
  <si>
    <t xml:space="preserve">ISL R_RDY Mode</t>
  </si>
  <si>
    <t xml:space="preserve">ISL_R_RDY_Mode</t>
  </si>
  <si>
    <t xml:space="preserve">RSCN Suppressed</t>
  </si>
  <si>
    <t xml:space="preserve">RSCN_Suppressed</t>
  </si>
  <si>
    <t xml:space="preserve">Persistent Disable</t>
  </si>
  <si>
    <t xml:space="preserve">Persistent_Disable</t>
  </si>
  <si>
    <t xml:space="preserve">LOS TOV mode</t>
  </si>
  <si>
    <t xml:space="preserve">LOS_TOV_mode</t>
  </si>
  <si>
    <t xml:space="preserve">NPIV capability</t>
  </si>
  <si>
    <t xml:space="preserve">NPIV_capability</t>
  </si>
  <si>
    <t xml:space="preserve">NPIV PP Limit</t>
  </si>
  <si>
    <t xml:space="preserve">NPIV_PP_Limit</t>
  </si>
  <si>
    <t xml:space="preserve">NPIV FLOGI Logout</t>
  </si>
  <si>
    <t xml:space="preserve">NPIV_FLOGI_Logout</t>
  </si>
  <si>
    <t xml:space="preserve">QOS Port</t>
  </si>
  <si>
    <t xml:space="preserve">QOS_Port</t>
  </si>
  <si>
    <t xml:space="preserve">QOS E_Port</t>
  </si>
  <si>
    <t xml:space="preserve">QOS_E_Port</t>
  </si>
  <si>
    <t xml:space="preserve">EX Port</t>
  </si>
  <si>
    <t xml:space="preserve">EX_Port</t>
  </si>
  <si>
    <t xml:space="preserve">Mirror Port</t>
  </si>
  <si>
    <t xml:space="preserve">Mirror_Port</t>
  </si>
  <si>
    <t xml:space="preserve">Rate Limit</t>
  </si>
  <si>
    <t xml:space="preserve">Rate_Limit</t>
  </si>
  <si>
    <t xml:space="preserve">Fport Buffers</t>
  </si>
  <si>
    <t xml:space="preserve">Fport_Buffers</t>
  </si>
  <si>
    <t xml:space="preserve">Eport Credits</t>
  </si>
  <si>
    <t xml:space="preserve">Eport_Credits</t>
  </si>
  <si>
    <t xml:space="preserve">Port Auto Disable</t>
  </si>
  <si>
    <t xml:space="preserve">Port_Auto_Disable</t>
  </si>
  <si>
    <t xml:space="preserve">CSCTL mode</t>
  </si>
  <si>
    <t xml:space="preserve">CSCTL_mode</t>
  </si>
  <si>
    <t xml:space="preserve">D-Port mode</t>
  </si>
  <si>
    <t xml:space="preserve">D-Port_mode</t>
  </si>
  <si>
    <t xml:space="preserve">D-Port over DWDM</t>
  </si>
  <si>
    <t xml:space="preserve">D-Port_over_DWDM</t>
  </si>
  <si>
    <t xml:space="preserve">Compression</t>
  </si>
  <si>
    <t xml:space="preserve">Encryption</t>
  </si>
  <si>
    <t xml:space="preserve">10G/16G FEC</t>
  </si>
  <si>
    <t xml:space="preserve">10G/16G_FEC</t>
  </si>
  <si>
    <t xml:space="preserve">16G FEC via TTS</t>
  </si>
  <si>
    <t xml:space="preserve">16G_FEC_via_TTS</t>
  </si>
  <si>
    <t xml:space="preserve">Fault Delay</t>
  </si>
  <si>
    <t xml:space="preserve">Fault_Delay</t>
  </si>
  <si>
    <t xml:space="preserve">SIM Port</t>
  </si>
  <si>
    <t xml:space="preserve">SIM_Port</t>
  </si>
  <si>
    <t xml:space="preserve">8G Non-DFE</t>
  </si>
  <si>
    <t xml:space="preserve">8G_Non-DFE</t>
  </si>
  <si>
    <t xml:space="preserve">TDZ mode</t>
  </si>
  <si>
    <t xml:space="preserve">TDZ_mode</t>
  </si>
  <si>
    <t xml:space="preserve">Fill Word(On Active)</t>
  </si>
  <si>
    <t xml:space="preserve">Fill Word</t>
  </si>
  <si>
    <t xml:space="preserve">Fill Word(Current)</t>
  </si>
  <si>
    <t xml:space="preserve">Fill_Word(On_Active)</t>
  </si>
  <si>
    <t xml:space="preserve">Locked N_Port</t>
  </si>
  <si>
    <t xml:space="preserve">Fill_Word(Current)</t>
  </si>
  <si>
    <t xml:space="preserve">LOS TOV enable</t>
  </si>
  <si>
    <t xml:space="preserve">Locked_N_Port</t>
  </si>
  <si>
    <t xml:space="preserve">LOS_TOV_enable</t>
  </si>
  <si>
    <t xml:space="preserve">FEC via TTS</t>
  </si>
  <si>
    <t xml:space="preserve">FEC_via_TTS</t>
  </si>
  <si>
    <t xml:space="preserve">switchcmd_portcfgshow_end</t>
  </si>
  <si>
    <t xml:space="preserve">^(real [\w.]+)|(\*\* SS CMD END \*\*)$|No ports found in switch</t>
  </si>
  <si>
    <t xml:space="preserve">fdmi_params</t>
  </si>
  <si>
    <t xml:space="preserve">fdmi_params_add</t>
  </si>
  <si>
    <t xml:space="preserve">fdmi_columns</t>
  </si>
  <si>
    <t xml:space="preserve">nsshow_params</t>
  </si>
  <si>
    <t xml:space="preserve">nsshow_params_add</t>
  </si>
  <si>
    <t xml:space="preserve">nsshow_columns</t>
  </si>
  <si>
    <t xml:space="preserve">nsportshow_columns</t>
  </si>
  <si>
    <t xml:space="preserve">switchcmd_fdmishow</t>
  </si>
  <si>
    <t xml:space="preserve">SWITCHCMD /fabos/cliexec/fdmishow :</t>
  </si>
  <si>
    <t xml:space="preserve">^(SWITCHCMD /fabos/cliexec/)?fdmishow *:$</t>
  </si>
  <si>
    <t xml:space="preserve">switch_name</t>
  </si>
  <si>
    <t xml:space="preserve">wwpn</t>
  </si>
  <si>
    <t xml:space="preserve">^ {2}([\w]{2}:[\w]{2}:[\w]{2}:[\w]{2}:[\w]{2}:[\w]{2}:[\w]{2}:[\w]{2})$</t>
  </si>
  <si>
    <t xml:space="preserve">  25:00:50:eb:1a:bc:59:36</t>
  </si>
  <si>
    <t xml:space="preserve">WWNp</t>
  </si>
  <si>
    <t xml:space="preserve">FC4 Types</t>
  </si>
  <si>
    <t xml:space="preserve">fdmi_port</t>
  </si>
  <si>
    <t xml:space="preserve">^ *([\w ]+): +(.+) *$</t>
  </si>
  <si>
    <t xml:space="preserve">Serial Number: MY58340DPC</t>
  </si>
  <si>
    <t xml:space="preserve">FC4_Types</t>
  </si>
  <si>
    <t xml:space="preserve">Supported Speed</t>
  </si>
  <si>
    <t xml:space="preserve">Supported_Speed</t>
  </si>
  <si>
    <t xml:space="preserve">Port Speed</t>
  </si>
  <si>
    <t xml:space="preserve">Port_Speed</t>
  </si>
  <si>
    <t xml:space="preserve">Max Frame Size</t>
  </si>
  <si>
    <t xml:space="preserve">Max_Frame_Size</t>
  </si>
  <si>
    <t xml:space="preserve">Device Name</t>
  </si>
  <si>
    <t xml:space="preserve">Device_Name</t>
  </si>
  <si>
    <t xml:space="preserve">Host Name</t>
  </si>
  <si>
    <t xml:space="preserve">Host_Name</t>
  </si>
  <si>
    <t xml:space="preserve">Node Name</t>
  </si>
  <si>
    <t xml:space="preserve">NodeName</t>
  </si>
  <si>
    <t xml:space="preserve">Port Name</t>
  </si>
  <si>
    <t xml:space="preserve">PortName</t>
  </si>
  <si>
    <t xml:space="preserve">Port Type</t>
  </si>
  <si>
    <t xml:space="preserve">Port_Type</t>
  </si>
  <si>
    <t xml:space="preserve">Port Symb Name</t>
  </si>
  <si>
    <t xml:space="preserve">Port_Symb_Name</t>
  </si>
  <si>
    <t xml:space="preserve">Class of Service</t>
  </si>
  <si>
    <t xml:space="preserve">Class_of_Service</t>
  </si>
  <si>
    <t xml:space="preserve">FC4 Active Type</t>
  </si>
  <si>
    <t xml:space="preserve">FC4_Active_Type</t>
  </si>
  <si>
    <t xml:space="preserve">Port Identifier</t>
  </si>
  <si>
    <t xml:space="preserve">Port_Identifier</t>
  </si>
  <si>
    <t xml:space="preserve">Manufacturer</t>
  </si>
  <si>
    <t xml:space="preserve">HBA_Manufacturer</t>
  </si>
  <si>
    <t xml:space="preserve">Vendor Identifier</t>
  </si>
  <si>
    <t xml:space="preserve">Vendor_Identifier</t>
  </si>
  <si>
    <t xml:space="preserve">Serial Number</t>
  </si>
  <si>
    <t xml:space="preserve">HBA_SerialNumber</t>
  </si>
  <si>
    <t xml:space="preserve">Model</t>
  </si>
  <si>
    <t xml:space="preserve">HBA_Model</t>
  </si>
  <si>
    <t xml:space="preserve">Model Description</t>
  </si>
  <si>
    <t xml:space="preserve">HBA_Description</t>
  </si>
  <si>
    <t xml:space="preserve">Hardware Version</t>
  </si>
  <si>
    <t xml:space="preserve">Hardware_Version</t>
  </si>
  <si>
    <t xml:space="preserve">Driver Version</t>
  </si>
  <si>
    <t xml:space="preserve">HBA_Driver</t>
  </si>
  <si>
    <t xml:space="preserve">Option ROM Version</t>
  </si>
  <si>
    <t xml:space="preserve">HBA_ROM</t>
  </si>
  <si>
    <t xml:space="preserve">Bios Version</t>
  </si>
  <si>
    <t xml:space="preserve">Bios_Version</t>
  </si>
  <si>
    <t xml:space="preserve">Firmware Version</t>
  </si>
  <si>
    <t xml:space="preserve">HBA_Firmware</t>
  </si>
  <si>
    <t xml:space="preserve">OS Name and Version</t>
  </si>
  <si>
    <t xml:space="preserve">Host_OS</t>
  </si>
  <si>
    <t xml:space="preserve">Symbolic Name</t>
  </si>
  <si>
    <t xml:space="preserve">Symbolic_Name</t>
  </si>
  <si>
    <t xml:space="preserve">Max CT Payload Length</t>
  </si>
  <si>
    <t xml:space="preserve">Max_CT_Payload_Length</t>
  </si>
  <si>
    <t xml:space="preserve">Number of Ports</t>
  </si>
  <si>
    <t xml:space="preserve">Port State</t>
  </si>
  <si>
    <t xml:space="preserve">Port_State</t>
  </si>
  <si>
    <t xml:space="preserve">Discovered Ports</t>
  </si>
  <si>
    <t xml:space="preserve">Discovered_Ports</t>
  </si>
  <si>
    <t xml:space="preserve">wwpn_local</t>
  </si>
  <si>
    <t xml:space="preserve">^ {2}([0-9a-f]{2}:){7}[0-9a-f]{2}$|Local Port database contains( no entry.)?:?$</t>
  </si>
  <si>
    <t xml:space="preserve">Local Port database contains:</t>
  </si>
  <si>
    <t xml:space="preserve">local_database</t>
  </si>
  <si>
    <t xml:space="preserve">^Local Port database contains( no entry.)?:?$</t>
  </si>
  <si>
    <t xml:space="preserve">Local Port database contains no entry.</t>
  </si>
  <si>
    <t xml:space="preserve">switchcmd_nsshow</t>
  </si>
  <si>
    <t xml:space="preserve">SWITCHCMD /fabos/cliexec/nsshow -r :</t>
  </si>
  <si>
    <t xml:space="preserve">^(SWITCHCMD /fabos/cliexec/)?nsshow *(-r)? *:$</t>
  </si>
  <si>
    <t xml:space="preserve">switchcmd_nscamshow</t>
  </si>
  <si>
    <t xml:space="preserve">SWITCHCMD /fabos/cliexec/nscamshow -t :</t>
  </si>
  <si>
    <t xml:space="preserve">^(SWITCHCMD /fabos/cliexec/)?nscamshow *(-t)? *:$</t>
  </si>
  <si>
    <t xml:space="preserve">Port Index</t>
  </si>
  <si>
    <t xml:space="preserve">port_pid</t>
  </si>
  <si>
    <t xml:space="preserve">^ *([UNL]{1,2}) +([0-9a-f]{6}); +([\d,]+);([\w]{2}:[\w]{2}:[\w]{2}:[\w]{2}:[\w]{2}:[\w]{2}:[\w]{2}:[\w]{2});([\w]{2}:[\w]{2}:[\w]{2}:[\w]{2}:[\w]{2}:[\w]{2}:[\w]{2}:[\w]{2}); *([\w]+)?$</t>
  </si>
  <si>
    <t xml:space="preserve">N    130500;      3;50:01:43:80:23:1c:99:86;50:01:43:80:23:1c:99:87; 0x00000003</t>
  </si>
  <si>
    <t xml:space="preserve">Pid</t>
  </si>
  <si>
    <t xml:space="preserve">Type</t>
  </si>
  <si>
    <t xml:space="preserve">COS</t>
  </si>
  <si>
    <t xml:space="preserve">SCR</t>
  </si>
  <si>
    <t xml:space="preserve">pid_switchcmd_end</t>
  </si>
  <si>
    <t xml:space="preserve">^ *([UNL]{1,2}) +([0-9a-f]{6}); +([\d,]+);(([0-9a-f]{2}:){7}[0-9a-f]{2});(([0-9a-f]{2}:){7}[0-9a-f]{2}); *([\w]+)?$|(real [\w.]+)|(\*\* SS CMD END \*\*)$</t>
  </si>
  <si>
    <t xml:space="preserve">FC4s</t>
  </si>
  <si>
    <t xml:space="preserve">PortSymb</t>
  </si>
  <si>
    <t xml:space="preserve">NodeSymb</t>
  </si>
  <si>
    <t xml:space="preserve">Fabric Port Name</t>
  </si>
  <si>
    <t xml:space="preserve">Fabric_Port_Name</t>
  </si>
  <si>
    <t xml:space="preserve">Permanent Port Name</t>
  </si>
  <si>
    <t xml:space="preserve">Permanent_Port_Name</t>
  </si>
  <si>
    <t xml:space="preserve">Device type</t>
  </si>
  <si>
    <t xml:space="preserve">Device_type</t>
  </si>
  <si>
    <t xml:space="preserve">Share Area</t>
  </si>
  <si>
    <t xml:space="preserve">Share_Area</t>
  </si>
  <si>
    <t xml:space="preserve">Redirect</t>
  </si>
  <si>
    <t xml:space="preserve">Partial</t>
  </si>
  <si>
    <t xml:space="preserve">Device Shared in Other AD</t>
  </si>
  <si>
    <t xml:space="preserve">Device_Shared_in_Other_AD</t>
  </si>
  <si>
    <t xml:space="preserve">LSAN</t>
  </si>
  <si>
    <t xml:space="preserve">Slow Drain Device</t>
  </si>
  <si>
    <t xml:space="preserve">Slow_Drain_Device</t>
  </si>
  <si>
    <t xml:space="preserve">Device link speed</t>
  </si>
  <si>
    <t xml:space="preserve">Device_link_speed</t>
  </si>
  <si>
    <t xml:space="preserve">Connected through AG</t>
  </si>
  <si>
    <t xml:space="preserve">Connected_through_AG</t>
  </si>
  <si>
    <t xml:space="preserve">Real device behind AG</t>
  </si>
  <si>
    <t xml:space="preserve">Real_device_behind_AG</t>
  </si>
  <si>
    <t xml:space="preserve">switchcmd_nsportshow</t>
  </si>
  <si>
    <t xml:space="preserve">^(SWITCHCMD /fabos/cliexec/)?ns +portshow *:$</t>
  </si>
  <si>
    <t xml:space="preserve">SWITCHCMD /fabos/cliexec/ns portshow :</t>
  </si>
  <si>
    <t xml:space="preserve">ns_portshow</t>
  </si>
  <si>
    <t xml:space="preserve">PORT: +(\d+) +fportSetup: +(.+?) +ifid: +(.+?) +zonetype: +(.+) +dhp: +(\d+) +inst: +(\d+)</t>
  </si>
  <si>
    <t xml:space="preserve">PORT: 4 fportSetup: 0x00150400 ifid: 0x4312001b zonetype: HARD WWN dhp: 0 inst: 1</t>
  </si>
  <si>
    <t xml:space="preserve">fportSetup</t>
  </si>
  <si>
    <t xml:space="preserve">ifid</t>
  </si>
  <si>
    <t xml:space="preserve">zonetype</t>
  </si>
  <si>
    <t xml:space="preserve">zoning_enforcement</t>
  </si>
  <si>
    <t xml:space="preserve">dhp</t>
  </si>
  <si>
    <t xml:space="preserve">inst</t>
  </si>
  <si>
    <t xml:space="preserve">removes uninformative Host_Names from fdmi</t>
  </si>
  <si>
    <t xml:space="preserve">fdmi</t>
  </si>
  <si>
    <t xml:space="preserve">hostname_clean</t>
  </si>
  <si>
    <t xml:space="preserve">[\da-f]{16}|[\da-f]{8}-([\da-f]{4}-){3}[\da-f]{8}|AG-FDMI|^ESXHost *$|^ ESXi *$|\(none\)|^localhost(?:.\w+)?|^QLGC IP REG: +(IPV[46] *: *0+ *)+$|^:?qlc\(?\d+(,\d+\))? *$|Linux-default|QLogic Port \(MH: put function here!\) pWWN [\d:a-f]{23}</t>
  </si>
  <si>
    <t xml:space="preserve">AG-FDMI</t>
  </si>
  <si>
    <t xml:space="preserve">^Embedded-AG$|</t>
  </si>
  <si>
    <t xml:space="preserve">blade_servers</t>
  </si>
  <si>
    <t xml:space="preserve">570c89c9-c923-8c76-4621-f0921c00</t>
  </si>
  <si>
    <t xml:space="preserve">ESXHost</t>
  </si>
  <si>
    <t xml:space="preserve">500143801209b65b</t>
  </si>
  <si>
    <t xml:space="preserve">Embedded-AG</t>
  </si>
  <si>
    <t xml:space="preserve">QLGC IP REG: IPV4 :00000000 IPV6 :00000000000000000000000000000000</t>
  </si>
  <si>
    <t xml:space="preserve">:qlc0</t>
  </si>
  <si>
    <t xml:space="preserve">qlc(0,0)</t>
  </si>
  <si>
    <t xml:space="preserve">Linux-default</t>
  </si>
  <si>
    <t xml:space="preserve">QLogic Port (MH: put function here!) pWWN 50:06:0b:00:00:c2:62:00</t>
  </si>
  <si>
    <t xml:space="preserve">removes brackets([]) and quatation marks</t>
  </si>
  <si>
    <t xml:space="preserve">nscamshow</t>
  </si>
  <si>
    <t xml:space="preserve">symb_clean</t>
  </si>
  <si>
    <t xml:space="preserve"> *\[\d+\] +"(.+)"</t>
  </si>
  <si>
    <t xml:space="preserve">[39] "QMI2472 FW:v5.03.15 DVR:v901.k1.1-14vmw"</t>
  </si>
  <si>
    <t xml:space="preserve"> *\[?\d*\]? *"([\w .:/-]+) *"?$</t>
  </si>
  <si>
    <t xml:space="preserve">nsshow</t>
  </si>
  <si>
    <t xml:space="preserve">extract model, driver, fw</t>
  </si>
  <si>
    <t xml:space="preserve">qlogic</t>
  </si>
  <si>
    <t xml:space="preserve">^(\w+) +FW:v([\d.]+) DVR:v([\w.-]+)</t>
  </si>
  <si>
    <t xml:space="preserve">QMH2572 FW:v8.01.02 DVR:v1.1.70.0</t>
  </si>
  <si>
    <t xml:space="preserve">qlogic_emulex_port</t>
  </si>
  <si>
    <t xml:space="preserve">^(QLogic|Emulex) +P(?:ort\d+ +p?WW)?P?N[ -]?([0-9a-f]{2}:){7}[0-9a-f]{2}(.+)?$</t>
  </si>
  <si>
    <t xml:space="preserve">QLogic Port0 WWPN 51:40:2e:c0:00:d3:c9:48.......................</t>
  </si>
  <si>
    <t xml:space="preserve">QLogic Port1 WWPN 50:01:43:80:23:1c:71:a2</t>
  </si>
  <si>
    <t xml:space="preserve">Emulex PPN-10:00:00:00:c9:ac:74:6a</t>
  </si>
  <si>
    <t xml:space="preserve">QLogic Port3 pWWN 10:00:9c:b6:54:84:f2:a5</t>
  </si>
  <si>
    <t xml:space="preserve">extract model, driver, fw, hostname, os</t>
  </si>
  <si>
    <t xml:space="preserve">emulex</t>
  </si>
  <si>
    <t xml:space="preserve">^(\w+) ([\w/-]+) +FV([\w.]+) +DV([\w.-]+)(?: +HN:)? *([\w.\(\)-]+)?(?: +OS:)?([\w .]+)?$</t>
  </si>
  <si>
    <t xml:space="preserve">Emulex LPe1205-HP FV2.03X6 DV11.1.145.18 HN:anhk-esx2-05.rosneft.ru OS:VMware ESXi 5.5.0</t>
  </si>
  <si>
    <t xml:space="preserve">Emulex LPe1105-HP FV2.72A2 DV8.2.3.1-129vmw</t>
  </si>
  <si>
    <t xml:space="preserve">Emulex LPe1205-HP FV1.11A5 DV11.0.0.5 HN:(none) OS:Linux</t>
  </si>
  <si>
    <t xml:space="preserve">extract model, fcoe driver</t>
  </si>
  <si>
    <t xml:space="preserve">qlogic_cna</t>
  </si>
  <si>
    <t xml:space="preserve">([\w ()]+) +v([\d.v]+) over +(\w+)</t>
  </si>
  <si>
    <t xml:space="preserve">QLogic 57810 bnx2fc v1.712.50.v55.7 over vmnic3</t>
  </si>
  <si>
    <t xml:space="preserve">duplicate with 19</t>
  </si>
  <si>
    <t xml:space="preserve">^(QLogic|Brocade)[ -]?(\d+) *(?:[\w]+)? *v?([\d.v]+)?(?:[\w ]+)?$</t>
  </si>
  <si>
    <t xml:space="preserve">^((QLogic|Brocade) \d+) *(?:[\w]+) +v([\d.v]+) over</t>
  </si>
  <si>
    <t xml:space="preserve">bnx2fc (QLogic BCM57840) v2.10.3 over eth2</t>
  </si>
  <si>
    <t xml:space="preserve">([\w ]+) +v([\d.v]+) over +(\w+?nic\d+)</t>
  </si>
  <si>
    <t xml:space="preserve">(Q[L|l]ogic|Brocade|Broadcom) +(\w+).+?v([\d.v]+) over +(\w+)</t>
  </si>
  <si>
    <t xml:space="preserve">extract hostname, os</t>
  </si>
  <si>
    <t xml:space="preserve">hpux</t>
  </si>
  <si>
    <t xml:space="preserve">^([\w_-]+)_(HP-UX_B.11.\d{2})$</t>
  </si>
  <si>
    <t xml:space="preserve">tps01_HP-UX_B.11.31</t>
  </si>
  <si>
    <t xml:space="preserve">extract model, sn</t>
  </si>
  <si>
    <t xml:space="preserve">storeonce_node</t>
  </si>
  <si>
    <t xml:space="preserve">^((HPE?) +(?:StoreOnce|D2D)) S/N-(\w{10}) (?:[\w \-\/]+)$</t>
  </si>
  <si>
    <t xml:space="preserve">HP StoreOnce S/N-CZ3636M301 HP StoreOnce Catalyst Over Fibre Channel 0</t>
  </si>
  <si>
    <t xml:space="preserve">HPE StoreOnce S/N-CZJ8220V88 Catalyst Over Fibre Channel Target 2</t>
  </si>
  <si>
    <t xml:space="preserve">HPE StoreOnce S/N-CZJ8220V88 Initiator 1</t>
  </si>
  <si>
    <t xml:space="preserve">HP D2D S/N-CZJ1430DSL HP D2DBS Diagnostic Fibre Channel S/N-MY513623X0</t>
  </si>
  <si>
    <t xml:space="preserve">HP D2D S/N-CZJ1430DSL HP Ultrium VT Fibre Channel S/N-CZJ1430DSN</t>
  </si>
  <si>
    <t xml:space="preserve">HP D2D S/N-CZJ1430DSL HP D2DBS Fibre Channel S/N-CZJ1430F03</t>
  </si>
  <si>
    <t xml:space="preserve">storeonce_port</t>
  </si>
  <si>
    <t xml:space="preserve">^((HPE?) +(?:D2D|StoreOnce)) +S/N-(\w{10,14}) +(?:[\w \/\-]+) +(Port[ \-]\d+)$</t>
  </si>
  <si>
    <t xml:space="preserve">HPE StoreOnce S/N-CZJ8220V88 Catalyst Over Fibre Channel Target 1 Port 1</t>
  </si>
  <si>
    <t xml:space="preserve">HP StoreOnce S/N-hp80c16e26d61e HP StoreOnce Catalyst Over Fibre Channel S/N-6C4315403U Port-0</t>
  </si>
  <si>
    <t xml:space="preserve">HP D2D S/N-CZJ1430DSL HP D2DBS Diagnostic Fibre Channel S/N-MY513623X0 Port-1</t>
  </si>
  <si>
    <t xml:space="preserve">HP D2D S/N-CZJ1430DSL HP Ultrium VT Fibre Channel S/N-CZJ1430DSN Port-1</t>
  </si>
  <si>
    <t xml:space="preserve">HP D2D S/N-CZJ1430DSL HP D2DBS Fibre Channel S/N-CZJ1430F03 Port-1</t>
  </si>
  <si>
    <t xml:space="preserve">3par_node</t>
  </si>
  <si>
    <t xml:space="preserve">^(((HPE?)_3PAR(?: +InServ)? *\w{4,}) *- *([\w]+)) *- *fw:([\d]+)$</t>
  </si>
  <si>
    <t xml:space="preserve">HP_3PAR 8200 - CZ3636N65C - fw:3224</t>
  </si>
  <si>
    <t xml:space="preserve">HP_3PAR 7400 - 1638303 - fw:3226</t>
  </si>
  <si>
    <t xml:space="preserve">HPE_3PAR 8450 - CZ37191P9C - fw:3312</t>
  </si>
  <si>
    <t xml:space="preserve">HP_3PAR 7400c - 1687948 - fw:3224</t>
  </si>
  <si>
    <t xml:space="preserve">HP_3PAR InServ V400 - 1408493 - fw:3215</t>
  </si>
  <si>
    <t xml:space="preserve">HPE_3PAR 20800_R2 - CZ37464CPY - fw:3312</t>
  </si>
  <si>
    <t xml:space="preserve">extract controller port number</t>
  </si>
  <si>
    <t xml:space="preserve">3par_port</t>
  </si>
  <si>
    <t xml:space="preserve">^\w+ +- +(\d:\d:\d) +- +([\w]+)</t>
  </si>
  <si>
    <t xml:space="preserve">CZ3727BSAS - 3:0:2 - LPE16002</t>
  </si>
  <si>
    <t xml:space="preserve">1687193 - 0:2:3 - LPe12004</t>
  </si>
  <si>
    <t xml:space="preserve">extract model, fw, sn</t>
  </si>
  <si>
    <t xml:space="preserve">ultrium</t>
  </si>
  <si>
    <t xml:space="preserve">^((\w+) +U[LlTt]+[\w\-]+ ?\d?[ -]?(?:SCSI|Fibre Channel)? ?(?:\w{2})?) +(\w{4})? ?(?:S/N-)?(\w{10})?$</t>
  </si>
  <si>
    <t xml:space="preserve">HP Ultrium 6 Fibre Channel 25MW S/N-8026D7F727</t>
  </si>
  <si>
    <t xml:space="preserve">HP Ultrium 5 Fibre Channel Y6DW S/N-HUE5491EPG</t>
  </si>
  <si>
    <t xml:space="preserve">HP Ultrium 6 Fibre Channel S/N-82C6E3D055</t>
  </si>
  <si>
    <t xml:space="preserve">HP Ultrium 7-SCSI FH KAH0 80128E4019</t>
  </si>
  <si>
    <t xml:space="preserve">HPE Ultrium 8-SCSI HH KAH1 C013532B09</t>
  </si>
  <si>
    <t xml:space="preserve">IBM ULT3580-HH7 HH K4K1 115657D05B</t>
  </si>
  <si>
    <t xml:space="preserve">IBM ULTRIUM-HH6 HH G9P3 10WT116924</t>
  </si>
  <si>
    <t xml:space="preserve">IBM     ULTRIUM-TD4     C7QH</t>
  </si>
  <si>
    <t xml:space="preserve">extract msl model, sn</t>
  </si>
  <si>
    <t xml:space="preserve">^((?:[\w ]+) +Library) +S/N[ -]?(\w+) +v?(Port(?:-\w)?)?$</t>
  </si>
  <si>
    <t xml:space="preserve">MSL G3 Series Library S/N DEC25104YW vPort-A</t>
  </si>
  <si>
    <t xml:space="preserve">MSL G3 Series Library S/N DEC12000E0 vPort</t>
  </si>
  <si>
    <t xml:space="preserve">Tape Library S/N-2U33250114_LL0 vPort-A</t>
  </si>
  <si>
    <t xml:space="preserve">extract eva controller, name</t>
  </si>
  <si>
    <t xml:space="preserve">eva</t>
  </si>
  <si>
    <t xml:space="preserve">^(HSV\d{3}) +- +([\w \-]+) +- +CR\w{4} *$</t>
  </si>
  <si>
    <t xml:space="preserve">HSV450 - EVA8400_SEODO_TEX - CR2306</t>
  </si>
  <si>
    <t xml:space="preserve">HSV360 - EVA6500 - CR2306</t>
  </si>
  <si>
    <t xml:space="preserve">HSV340 - MTGCOD_P6300-1 - CR1F1B</t>
  </si>
  <si>
    <t xml:space="preserve">extract msa, p2000 model, fw</t>
  </si>
  <si>
    <t xml:space="preserve">xp_msa</t>
  </si>
  <si>
    <t xml:space="preserve">^(([A-Z]+) +[\w -]+) +([A-Za-z\d.]{4})$</t>
  </si>
  <si>
    <t xml:space="preserve">HP      HSV450          1130</t>
  </si>
  <si>
    <t xml:space="preserve">^(([A-Z]+) +[\w -]+) +([A-Za-z\d]{4})$</t>
  </si>
  <si>
    <t xml:space="preserve">HP      DISK-SUBSYSTEM  6008</t>
  </si>
  <si>
    <t xml:space="preserve">last</t>
  </si>
  <si>
    <t xml:space="preserve">HP      MSA2312fc       M113</t>
  </si>
  <si>
    <t xml:space="preserve">HP      P2000 G3 FC     T251</t>
  </si>
  <si>
    <t xml:space="preserve">HITACHI DF600F          0000</t>
  </si>
  <si>
    <t xml:space="preserve">IBM     1815      FAStT 0914</t>
  </si>
  <si>
    <t xml:space="preserve">HP      NS E1200-160    5953</t>
  </si>
  <si>
    <t xml:space="preserve">HITACHI OPEN-V          5001</t>
  </si>
  <si>
    <t xml:space="preserve">HP MSA 2040 SAN G22x</t>
  </si>
  <si>
    <t xml:space="preserve">STK SL3000 4.51</t>
  </si>
  <si>
    <t xml:space="preserve">infinibox</t>
  </si>
  <si>
    <t xml:space="preserve">^((NFINIDAT)InfiniBox) *\w*$</t>
  </si>
  <si>
    <t xml:space="preserve">NFINIDATInfiniBox       0h</t>
  </si>
  <si>
    <t xml:space="preserve">emc_vplex</t>
  </si>
  <si>
    <t xml:space="preserve">^(EMC) +(\w+) +([\w]+) +(?:\w+)? ?([\w\-]+)?$</t>
  </si>
  <si>
    <t xml:space="preserve">EMC VPLEX CKM00145100127   00000000477070AF</t>
  </si>
  <si>
    <t xml:space="preserve">EMC VPLEX CKM00145201113   00000000476067C9 A2-FC01</t>
  </si>
  <si>
    <t xml:space="preserve">clarion</t>
  </si>
  <si>
    <t xml:space="preserve">^(\w+):+(SP\w+):+FC:+$</t>
  </si>
  <si>
    <t xml:space="preserve">CLARiiON::::SPA00::FC::::::</t>
  </si>
  <si>
    <t xml:space="preserve">CLARiiON::::SPB02::FC::::::</t>
  </si>
  <si>
    <t xml:space="preserve">UNITY::::SPB24::FC::::::</t>
  </si>
  <si>
    <t xml:space="preserve">perenthesis_remove</t>
  </si>
  <si>
    <t xml:space="preserve">not used ns_split</t>
  </si>
  <si>
    <t xml:space="preserve">^([\w ./-]+) *[([].+[])]</t>
  </si>
  <si>
    <t xml:space="preserve">VMware ESXi-6.0.0 (Releasebuild-10719132)</t>
  </si>
  <si>
    <t xml:space="preserve">^([\w ./-]+) *\(?[\w. /-]*\)? *$</t>
  </si>
  <si>
    <t xml:space="preserve">8.07.00 (90d5)</t>
  </si>
  <si>
    <t xml:space="preserve">8.03.02 [Class 2] [Multi-ID] [T10 CRC]</t>
  </si>
  <si>
    <t xml:space="preserve">cna_adapter</t>
  </si>
  <si>
    <t xml:space="preserve">fnic v1.6.0.37 over fnic1</t>
  </si>
  <si>
    <t xml:space="preserve">diplicate with 5</t>
  </si>
  <si>
    <t xml:space="preserve">unused</t>
  </si>
  <si>
    <t xml:space="preserve">^\wnic +v([\d.]+) +over +\wnic(\d)$</t>
  </si>
  <si>
    <t xml:space="preserve">qlogic_fcoe</t>
  </si>
  <si>
    <t xml:space="preserve">^(Q[lL]ogic|Broadcom) +([A-Z\d]+?) +FCoE +([\d.]+) +([\d.]+) +([\w.\(\)-]+)</t>
  </si>
  <si>
    <t xml:space="preserve">QLogic BCM57840 FCoE 7.14.18.0 7.13.161.0 SRVAP1862</t>
  </si>
  <si>
    <t xml:space="preserve">Broadcom BCM57840 FCoE 7.10.73.0 7.10.70.0 BS025</t>
  </si>
  <si>
    <t xml:space="preserve">netapp_node</t>
  </si>
  <si>
    <t xml:space="preserve">((NetApp) [\w-]+?) +\(?([\w/-]+)\)?</t>
  </si>
  <si>
    <t xml:space="preserve">NetApp Vserver netappb72a</t>
  </si>
  <si>
    <t xml:space="preserve">^((NetApp) +Vserver) +([\w-]+) *$</t>
  </si>
  <si>
    <t xml:space="preserve">NetApp FAS8200 (netappb73-node2/netappb73-node1)</t>
  </si>
  <si>
    <t xml:space="preserve">NetApp FAS8040 (netappm12-02/netappm12-01)</t>
  </si>
  <si>
    <t xml:space="preserve">ibm_flash</t>
  </si>
  <si>
    <t xml:space="preserve">^((IBM) +FlashSystem)-(\d+) *$</t>
  </si>
  <si>
    <t xml:space="preserve">IBM FlashSystem-98401303</t>
  </si>
  <si>
    <t xml:space="preserve">data_domain</t>
  </si>
  <si>
    <t xml:space="preserve">(Data Domain FC Adapter)</t>
  </si>
  <si>
    <t xml:space="preserve">Data Domain FC Adapter</t>
  </si>
  <si>
    <t xml:space="preserve">release_remove</t>
  </si>
  <si>
    <t xml:space="preserve">^([\w ./-]+) +Release.+$</t>
  </si>
  <si>
    <t xml:space="preserve">VMware ESXi 6.5.0 Releasebuild-8294253</t>
  </si>
  <si>
    <t xml:space="preserve">ag_switch</t>
  </si>
  <si>
    <t xml:space="preserve">(?:Embedded|Brocade)-AG +\| +(.+?) +\| +\d+? +\| +([\d.]+) +\| +(.+)</t>
  </si>
  <si>
    <t xml:space="preserve">Embedded-AG | SW73_BL4_1 | 75 | 192.168.58.91 | v7.4.2c</t>
  </si>
  <si>
    <t xml:space="preserve">Brocade-AG | VCFC2CN8113D05D | 82 | 10.1.75.64 | v7.4.0_cbn3a</t>
  </si>
  <si>
    <t xml:space="preserve">netapp_port</t>
  </si>
  <si>
    <t xml:space="preserve">NetApp +FC +Target +(?:Adapter|Port) +[\w()]+ +([\w:-]+)</t>
  </si>
  <si>
    <t xml:space="preserve">NetApp FC Target Port (8324) netappb72a:netappb72a-lif1</t>
  </si>
  <si>
    <t xml:space="preserve">NetApp FC Target Adapter (8324) netappm12-01:0f</t>
  </si>
  <si>
    <t xml:space="preserve">qlogic_brocade</t>
  </si>
  <si>
    <t xml:space="preserve">((QLogic|Brocade|Qlogic)-\w+) +\| *([\w.]+)? *\| *([\w-]+)? *\| *([\w ]+)? *\|</t>
  </si>
  <si>
    <t xml:space="preserve">Brocade-804 | 3.2.1.0 | MSK-KB-CV01 | Windows Server 2008 R2 Standard | Service Pack 1</t>
  </si>
  <si>
    <t xml:space="preserve">QLogic-804 | 3.2.5.0 | MSK-DM-FS04 | Windows Server 2012 R2 Standard | N/A</t>
  </si>
  <si>
    <t xml:space="preserve">Brocade-804 | 3.2.3.1 | MSK-DM-FS14 | |</t>
  </si>
  <si>
    <t xml:space="preserve">QLogic-804 | 3.2.25.0 | | |</t>
  </si>
  <si>
    <t xml:space="preserve">dell_storage</t>
  </si>
  <si>
    <t xml:space="preserve">Compellent Port.+?(Slot=\d+ +Port=\d+ in Controller: +\w+) +Controller of (Storage Center): +([\w.-]+)</t>
  </si>
  <si>
    <t xml:space="preserve">Compellent Port QLGC FC 16/32Gbps; Slot=01 Port=01 in Controller: Top Controller of Storage Center: kx370</t>
  </si>
  <si>
    <t xml:space="preserve">Compellent Port QLGC FC 16/32Gbps; Slot=01 Port=01 in Controller: Bottom Controller of Storage Center: kx370</t>
  </si>
  <si>
    <t xml:space="preserve">Compellent Storage Center: kx370 #node example</t>
  </si>
  <si>
    <t xml:space="preserve">storage_ports</t>
  </si>
  <si>
    <t xml:space="preserve">Device_Port</t>
  </si>
  <si>
    <t xml:space="preserve">3par_ctrl_slot_port</t>
  </si>
  <si>
    <t xml:space="preserve">^(\d):(\d):(\d)$</t>
  </si>
  <si>
    <t xml:space="preserve">0:1:1</t>
  </si>
  <si>
    <t xml:space="preserve">msa_ctrl_port</t>
  </si>
  <si>
    <t xml:space="preserve">^([A-Z])(\d)$</t>
  </si>
  <si>
    <t xml:space="preserve">A1</t>
  </si>
  <si>
    <t xml:space="preserve">emc_ctrl_slot_port</t>
  </si>
  <si>
    <t xml:space="preserve">^SP([A-Z])(\d)(\d)$</t>
  </si>
  <si>
    <t xml:space="preserve">SPA20</t>
  </si>
  <si>
    <t xml:space="preserve">huawei_manufacturer</t>
  </si>
  <si>
    <t xml:space="preserve">^(huawei corporation)$</t>
  </si>
  <si>
    <t xml:space="preserve">huawei corporation</t>
  </si>
  <si>
    <t xml:space="preserve">symmetrix_storage</t>
  </si>
  <si>
    <t xml:space="preserve">(SYMMETRIX)::\d+::(.+?)::FC::.+</t>
  </si>
  <si>
    <t xml:space="preserve">SYMMETRIX::000297801881::SAF-1d 6::FC::5978_0479+::EMUL B90F0000 67843212 E9FEB8 09.15.20 17:10.</t>
  </si>
  <si>
    <t xml:space="preserve">cisco_sw</t>
  </si>
  <si>
    <t xml:space="preserve">(.+?):(fc.+?)\.</t>
  </si>
  <si>
    <t xml:space="preserve">DA1-DRDC-032-001:fc4/16.</t>
  </si>
  <si>
    <t xml:space="preserve">skip_symb</t>
  </si>
  <si>
    <t xml:space="preserve">^QLogic qedf v[\d.]+$</t>
  </si>
  <si>
    <t xml:space="preserve">QLogic qedf v8.42.3.0</t>
  </si>
  <si>
    <t xml:space="preserve">isl_params</t>
  </si>
  <si>
    <t xml:space="preserve">isl_params_add</t>
  </si>
  <si>
    <t xml:space="preserve">isl_columns</t>
  </si>
  <si>
    <t xml:space="preserve">trunk_columns</t>
  </si>
  <si>
    <t xml:space="preserve">porttrunkarea_columns</t>
  </si>
  <si>
    <t xml:space="preserve">lsdb_params</t>
  </si>
  <si>
    <t xml:space="preserve">lsdb_columns</t>
  </si>
  <si>
    <t xml:space="preserve">switchcmd_islshow</t>
  </si>
  <si>
    <t xml:space="preserve">SWITCHCMD /fabos/cliexec/islshow :</t>
  </si>
  <si>
    <t xml:space="preserve">^(SWITCHCMD /fabos/cliexec/)?islshow *:$</t>
  </si>
  <si>
    <t xml:space="preserve">FC_router</t>
  </si>
  <si>
    <t xml:space="preserve">ISL_number</t>
  </si>
  <si>
    <t xml:space="preserve">islshow</t>
  </si>
  <si>
    <t xml:space="preserve">^ *(\d+): *(\d+) *-&gt; *(\d+) *([\w]{2}:[\w]{2}:[\w]{2}:[\w]{2}:[\w]{2}:[\w]{2}:[\w]{2}:[\w]{2}) *(\d+) *([\w.-]+) *sp: *([\w./-]+) *bw: *([\w./-]+) *([\w ]+)?$</t>
  </si>
  <si>
    <t xml:space="preserve">1:132-&gt;  0 10:00:c4:f5:7c:ae:d9:bc  18 swDC_12  sp: 16.000G bw: 32.000G TRUNK QOS CR_RECOV FEC</t>
  </si>
  <si>
    <t xml:space="preserve">Port_index</t>
  </si>
  <si>
    <t xml:space="preserve">Neighbour_switch_port_index</t>
  </si>
  <si>
    <t xml:space="preserve">Connected_portIndex</t>
  </si>
  <si>
    <t xml:space="preserve">Neighbour_switch_wwn</t>
  </si>
  <si>
    <t xml:space="preserve">Connected_switchWwn</t>
  </si>
  <si>
    <t xml:space="preserve">Neighbour_switch_did</t>
  </si>
  <si>
    <t xml:space="preserve">Connected_switchDID</t>
  </si>
  <si>
    <t xml:space="preserve">Neighbour_switch_name</t>
  </si>
  <si>
    <t xml:space="preserve">ISL_Connected_SwitchName</t>
  </si>
  <si>
    <t xml:space="preserve">Bandwidth</t>
  </si>
  <si>
    <t xml:space="preserve">Parameters</t>
  </si>
  <si>
    <t xml:space="preserve">switchcmd_trunkshow</t>
  </si>
  <si>
    <t xml:space="preserve">SWITCHCMD /fabos/cliexec/trunkshow :</t>
  </si>
  <si>
    <t xml:space="preserve">^(SWITCHCMD /fabos/cliexec/)?trunkshow *:$</t>
  </si>
  <si>
    <t xml:space="preserve">Trunking Group Number</t>
  </si>
  <si>
    <t xml:space="preserve">trunkshow</t>
  </si>
  <si>
    <t xml:space="preserve">^ *(?:(\d+):)? *(\d+)-&gt; *(\d+) *([0-9a-f:]+) *(\d+) *deskew *(\d+) *(MASTER)?$</t>
  </si>
  <si>
    <t xml:space="preserve">7: 36-&gt; 34 10:00:c4:f5:7c:ae:d9:bc  18 deskew 15 MASTER</t>
  </si>
  <si>
    <t xml:space="preserve">Trunking_GroupNumber</t>
  </si>
  <si>
    <t xml:space="preserve">Switch_port_index</t>
  </si>
  <si>
    <t xml:space="preserve">      3-&gt;  1 10:00:00:27:f8:32:db:00  33 deskew 15 </t>
  </si>
  <si>
    <t xml:space="preserve">Connected_switch_port_index</t>
  </si>
  <si>
    <t xml:space="preserve">Connected_switch_WWN</t>
  </si>
  <si>
    <t xml:space="preserve">Connected_switch_DID</t>
  </si>
  <si>
    <t xml:space="preserve">deskew</t>
  </si>
  <si>
    <t xml:space="preserve">Master</t>
  </si>
  <si>
    <t xml:space="preserve">switchcmd_trunkarea</t>
  </si>
  <si>
    <t xml:space="preserve">SWITCHCMD /fabos/link_sbin/porttrunkarea --show enabled :</t>
  </si>
  <si>
    <t xml:space="preserve">^(SWITCHCMD /fabos/link_sbin/)?porttrunkarea --show enabled *:$</t>
  </si>
  <si>
    <t xml:space="preserve">porttrunkarea</t>
  </si>
  <si>
    <t xml:space="preserve">^ *(\d{1,2})? +(\d{1,2}) +(F-port|EX-port|--) +(Master|Slave|--) +(?:(\d{1,2})/)?(\d{1,2}|--) +(\d{1,4}) +(\d{1,4}) *$</t>
  </si>
  <si>
    <t xml:space="preserve">  1    24   F-port Master    1/24  136 136</t>
  </si>
  <si>
    <t xml:space="preserve">  1   F-port  Slave   0       0   1   </t>
  </si>
  <si>
    <t xml:space="preserve">State</t>
  </si>
  <si>
    <t xml:space="preserve">  3   --      --      --      0   3   </t>
  </si>
  <si>
    <t xml:space="preserve">Master_slot</t>
  </si>
  <si>
    <t xml:space="preserve">  4    30   --      --     --      190 190 </t>
  </si>
  <si>
    <t xml:space="preserve">Master_port</t>
  </si>
  <si>
    <t xml:space="preserve">Trunk_Area_Index</t>
  </si>
  <si>
    <t xml:space="preserve">TrunkArea_Index</t>
  </si>
  <si>
    <t xml:space="preserve">Default_Area_Index</t>
  </si>
  <si>
    <t xml:space="preserve">DefaultArea_Index</t>
  </si>
  <si>
    <t xml:space="preserve">switchcmd_lsdbshow</t>
  </si>
  <si>
    <t xml:space="preserve">SWITCHCMD /fabos/cliexec/lsdbshow -1 :</t>
  </si>
  <si>
    <t xml:space="preserve">^(SWITCHCMD /fabos/cliexec/)?lsdbshow.+:$</t>
  </si>
  <si>
    <t xml:space="preserve">Domain</t>
  </si>
  <si>
    <t xml:space="preserve">lsdb_domain</t>
  </si>
  <si>
    <t xml:space="preserve">^Domain *= *(\d+) *(?:\((self)\))?, +Link State Database Entry</t>
  </si>
  <si>
    <t xml:space="preserve">Domain = 49 (self), Link State Database Entry pointer = 0x102e0d30</t>
  </si>
  <si>
    <t xml:space="preserve">Domain = 13, Link State Database Entry pointer = 0x195005b8</t>
  </si>
  <si>
    <t xml:space="preserve">self_tag</t>
  </si>
  <si>
    <t xml:space="preserve">uPathCost</t>
  </si>
  <si>
    <t xml:space="preserve">lsdb_param</t>
  </si>
  <si>
    <t xml:space="preserve">^([\w\[\] ]+) += +([\w \:\.]+)</t>
  </si>
  <si>
    <t xml:space="preserve">linkCnt = 3, flags = 0x0</t>
  </si>
  <si>
    <t xml:space="preserve">uPrgmPathCost</t>
  </si>
  <si>
    <t xml:space="preserve">installTime = May 20 08:23:57.713</t>
  </si>
  <si>
    <t xml:space="preserve">uOldHopCount</t>
  </si>
  <si>
    <t xml:space="preserve">uPathCost = 1000</t>
  </si>
  <si>
    <t xml:space="preserve">uPrgmHopCount</t>
  </si>
  <si>
    <t xml:space="preserve">uHopsFromRoot</t>
  </si>
  <si>
    <t xml:space="preserve">uPathCount</t>
  </si>
  <si>
    <t xml:space="preserve">parent</t>
  </si>
  <si>
    <t xml:space="preserve">mPathCost</t>
  </si>
  <si>
    <t xml:space="preserve">mHopsFromRoot</t>
  </si>
  <si>
    <t xml:space="preserve">lsId</t>
  </si>
  <si>
    <t xml:space="preserve">advertiser</t>
  </si>
  <si>
    <t xml:space="preserve">linkCnt</t>
  </si>
  <si>
    <t xml:space="preserve">LinkId </t>
  </si>
  <si>
    <t xml:space="preserve">lsdb_link</t>
  </si>
  <si>
    <t xml:space="preserve">^LinkId *= *(\d+), *out *port *= *(\d+), *rem *port *= *(\d+), *cost *= *(\d+), *bw *= *(\d+G), *type *= *\d+</t>
  </si>
  <si>
    <t xml:space="preserve">LinkId =  17, out port = 384, rem port = 384, cost = 500, bw = 64G, type = 1</t>
  </si>
  <si>
    <t xml:space="preserve">remote_domain</t>
  </si>
  <si>
    <t xml:space="preserve">out port</t>
  </si>
  <si>
    <t xml:space="preserve">rem port</t>
  </si>
  <si>
    <t xml:space="preserve">remote_portIndex</t>
  </si>
  <si>
    <t xml:space="preserve">cost</t>
  </si>
  <si>
    <t xml:space="preserve">bw</t>
  </si>
  <si>
    <t xml:space="preserve">bandwidth</t>
  </si>
  <si>
    <t xml:space="preserve">switchcmd_lsdb_param_end</t>
  </si>
  <si>
    <t xml:space="preserve">remove, not used</t>
  </si>
  <si>
    <t xml:space="preserve">(^LinkId *= *(\d+), *out *port *= *(\d+), *rem *port *= *(\d+), *cost *= *(\d+), *bw *= *(\d+G), *type *= *\d+)|^(real [\w.]+)|((\*\* SS CMD END \*\*) *$)</t>
  </si>
  <si>
    <t xml:space="preserve">fcrfabric_params</t>
  </si>
  <si>
    <t xml:space="preserve">fcrfabric_params_add</t>
  </si>
  <si>
    <t xml:space="preserve">fcrfabric_columns</t>
  </si>
  <si>
    <t xml:space="preserve">fcrproxydev_columns</t>
  </si>
  <si>
    <t xml:space="preserve">fcrphydev_columns</t>
  </si>
  <si>
    <t xml:space="preserve">lsan_columns</t>
  </si>
  <si>
    <t xml:space="preserve">fcredge_columns</t>
  </si>
  <si>
    <t xml:space="preserve">fcrresource_params</t>
  </si>
  <si>
    <t xml:space="preserve">fcrresource_columns</t>
  </si>
  <si>
    <t xml:space="preserve">fcrxlateconfig_columns</t>
  </si>
  <si>
    <t xml:space="preserve">principal_switch_index</t>
  </si>
  <si>
    <t xml:space="preserve">switchcmd_fcrfabricshow</t>
  </si>
  <si>
    <t xml:space="preserve">BASESWCMD fcrfabricshow:</t>
  </si>
  <si>
    <t xml:space="preserve">^(?:BASESWCMD|SWITCHCMD) *fcrfabricshow:$</t>
  </si>
  <si>
    <t xml:space="preserve">principal_switchName</t>
  </si>
  <si>
    <t xml:space="preserve">principal_switchWwn</t>
  </si>
  <si>
    <t xml:space="preserve">FC Router WWN</t>
  </si>
  <si>
    <t xml:space="preserve">fc_router</t>
  </si>
  <si>
    <t xml:space="preserve">^FC Router WWN: *([\w:]+), *Dom ID: *(\d+), *$</t>
  </si>
  <si>
    <t xml:space="preserve">FC Router WWN: 10:00:00:27:f8:7b:6e:02, Dom ID:  11,</t>
  </si>
  <si>
    <t xml:space="preserve">BB_Fabric_ID</t>
  </si>
  <si>
    <t xml:space="preserve">FC Router DID</t>
  </si>
  <si>
    <t xml:space="preserve">FCRouter_name</t>
  </si>
  <si>
    <t xml:space="preserve">FC Router name</t>
  </si>
  <si>
    <t xml:space="preserve">fcr_info</t>
  </si>
  <si>
    <t xml:space="preserve">^ *Info: *[0-9.]+, *"([\w-]+)"$</t>
  </si>
  <si>
    <t xml:space="preserve">Info: 10.99.250.61, "swDC_61r"</t>
  </si>
  <si>
    <t xml:space="preserve">FCRouter_WWN</t>
  </si>
  <si>
    <t xml:space="preserve"> EX_Port</t>
  </si>
  <si>
    <t xml:space="preserve">fcr_exports</t>
  </si>
  <si>
    <t xml:space="preserve">^ *(\d+) *(\d+) *([\d.]+) *([\w:]+) *"([\w-]+)"/*$</t>
  </si>
  <si>
    <t xml:space="preserve">18 111 10.99.250.61     10:00:00:27:f8:7b:6e:01   "swDC_61"</t>
  </si>
  <si>
    <t xml:space="preserve">FCRouter_DID</t>
  </si>
  <si>
    <t xml:space="preserve">FID</t>
  </si>
  <si>
    <t xml:space="preserve">FCRouter_EX_port</t>
  </si>
  <si>
    <t xml:space="preserve">Neighbor Switch enet IP</t>
  </si>
  <si>
    <t xml:space="preserve">EX_port_FID</t>
  </si>
  <si>
    <t xml:space="preserve">Neighbor Switch WWN</t>
  </si>
  <si>
    <t xml:space="preserve">EX_port_switch_IP</t>
  </si>
  <si>
    <t xml:space="preserve">Neighbor Switch name</t>
  </si>
  <si>
    <t xml:space="preserve">EX_port_switchWwn</t>
  </si>
  <si>
    <t xml:space="preserve">real 0m0.345s</t>
  </si>
  <si>
    <t xml:space="preserve">^(real +[\w\.]+) *$|(\*\* SS CMD END \*\*) *$</t>
  </si>
  <si>
    <t xml:space="preserve">EX_port_switchName</t>
  </si>
  <si>
    <t xml:space="preserve">switchcmd_fcrproxydevshow</t>
  </si>
  <si>
    <t xml:space="preserve">BASESWCMD fcrproxydevshow -a:</t>
  </si>
  <si>
    <t xml:space="preserve">^(?:BASESWCMD|SWITCHCMD) *fcrproxydevshow -a:$</t>
  </si>
  <si>
    <t xml:space="preserve">switchcmd_fcrphydevshow</t>
  </si>
  <si>
    <t xml:space="preserve">BASESWCMD fcrphydevshow -a:</t>
  </si>
  <si>
    <t xml:space="preserve">^(?:BASESWCMD|SWITCHCMD) *fcrphydevshow -a:$</t>
  </si>
  <si>
    <t xml:space="preserve">Proxy Created in Fabric</t>
  </si>
  <si>
    <t xml:space="preserve">fcrproxydev</t>
  </si>
  <si>
    <t xml:space="preserve">^ *(\d+) *([a-f0-9:]{23}) *([a-z0-9]{6}) *(\d+)? *([a-z0-9]{6})? *(\w+)?$</t>
  </si>
  <si>
    <t xml:space="preserve">112   20:22:00:02:ac:01:54:99  01f406      122      72b7c0   Imported</t>
  </si>
  <si>
    <t xml:space="preserve">Proxy_Created_in_Fabric</t>
  </si>
  <si>
    <t xml:space="preserve">Device port WWN</t>
  </si>
  <si>
    <t xml:space="preserve">fcrphydev</t>
  </si>
  <si>
    <t xml:space="preserve">^ *(\d+) *([a-f0-9:]{23}) *([a-z0-9]{6}) *$</t>
  </si>
  <si>
    <t xml:space="preserve">111    20:11:00:02:ac:00:c6:41  89be00</t>
  </si>
  <si>
    <t xml:space="preserve">Device_portWwn</t>
  </si>
  <si>
    <t xml:space="preserve">Proxy PID</t>
  </si>
  <si>
    <t xml:space="preserve">Proxy_PID</t>
  </si>
  <si>
    <t xml:space="preserve">Device Exists in Fabric</t>
  </si>
  <si>
    <t xml:space="preserve">Device_Exists_in_Fabric</t>
  </si>
  <si>
    <t xml:space="preserve">Physical PID</t>
  </si>
  <si>
    <t xml:space="preserve">Physical_PID</t>
  </si>
  <si>
    <t xml:space="preserve">real 0m0.078s</t>
  </si>
  <si>
    <t xml:space="preserve">switchcmd_lsanzoneshow</t>
  </si>
  <si>
    <t xml:space="preserve">BASESWCMD lsanzoneshow -d:</t>
  </si>
  <si>
    <t xml:space="preserve">^(?:BASESWCMD|SWITCHCMD) *lsanzoneshow -d:$</t>
  </si>
  <si>
    <t xml:space="preserve">lsan_name</t>
  </si>
  <si>
    <t xml:space="preserve">^Fabric ID: +(\d+) +Zone Name: +([\w.-]+) *$</t>
  </si>
  <si>
    <t xml:space="preserve">Fabric ID: 111 Zone Name: lsan_ext_pz_msl6480b</t>
  </si>
  <si>
    <t xml:space="preserve">Zone_Created_Fabric_ID</t>
  </si>
  <si>
    <t xml:space="preserve">Zone Name</t>
  </si>
  <si>
    <t xml:space="preserve">zone</t>
  </si>
  <si>
    <t xml:space="preserve">Zone Member</t>
  </si>
  <si>
    <t xml:space="preserve">lsan_members</t>
  </si>
  <si>
    <t xml:space="preserve">^ *([a-f0-9:]{23}) *([\w ]+)$</t>
  </si>
  <si>
    <t xml:space="preserve">50:01:43:80:26:d8:03:78  Imported from FID 121</t>
  </si>
  <si>
    <t xml:space="preserve">zone_member</t>
  </si>
  <si>
    <t xml:space="preserve">LSAN_device_state</t>
  </si>
  <si>
    <t xml:space="preserve">lsan_switchcmd_end</t>
  </si>
  <si>
    <t xml:space="preserve">^(real [\w.]+)|^(\*\* SS CMD END \*\*)|^Fabric ID: +(\d+) +Zone Name: +([\w.-]+) *$</t>
  </si>
  <si>
    <t xml:space="preserve">switchcmd_fcredgeshow</t>
  </si>
  <si>
    <t xml:space="preserve">BASESWCMD fcredgeshow:</t>
  </si>
  <si>
    <t xml:space="preserve">^(?:BASESWCMD|SWITCHCMD) *fcredgeshow: *$</t>
  </si>
  <si>
    <t xml:space="preserve">SWITCHCMD fcredgeshow:</t>
  </si>
  <si>
    <t xml:space="preserve">EX-port FID</t>
  </si>
  <si>
    <t xml:space="preserve">fcredgeshow</t>
  </si>
  <si>
    <t xml:space="preserve">^ *(\d+) *(?:(\d+)/)? *(\d+) +(\d+) +([a-f0-9:]{23}) *([a-f0-9:]{23}) *([\w]+) *$</t>
  </si>
  <si>
    <t xml:space="preserve">122    1/ 4     2  20:02:c4:f5:7c:ae:d9:bc 10:00:c4:f5:7c:ae:d9:bc FEC</t>
  </si>
  <si>
    <t xml:space="preserve">Connected_FID</t>
  </si>
  <si>
    <t xml:space="preserve">^ *(\d+) *(\d+)/ *(\d+) *(\d{1,4}) *([a-f0-9:]{23}) *([a-f0-9:]{23}) *([\w]+) *$</t>
  </si>
  <si>
    <t xml:space="preserve">EX-port Slot</t>
  </si>
  <si>
    <t xml:space="preserve">17    10   281  2e:19:00:05:33:9a:70:00 10:00:00:05:33:9a:70:00 FEC </t>
  </si>
  <si>
    <t xml:space="preserve">EX-port Port</t>
  </si>
  <si>
    <t xml:space="preserve">Remote E_Port</t>
  </si>
  <si>
    <t xml:space="preserve">Neighbor switch PWWN</t>
  </si>
  <si>
    <t xml:space="preserve">Connected_switch_PWwn</t>
  </si>
  <si>
    <t xml:space="preserve">Neighbor switch SWWN</t>
  </si>
  <si>
    <t xml:space="preserve">Flags</t>
  </si>
  <si>
    <t xml:space="preserve">switchcmd_fcrresourceshow</t>
  </si>
  <si>
    <t xml:space="preserve">BASESWCMD fcrresourceshow:</t>
  </si>
  <si>
    <t xml:space="preserve">^(?:BASESWCMD|SWITCHCMD) *fcrresourceshow: *$</t>
  </si>
  <si>
    <t xml:space="preserve">LSAN Zones Max</t>
  </si>
  <si>
    <t xml:space="preserve">fcrresourceshow</t>
  </si>
  <si>
    <t xml:space="preserve">^ *([\w ]+): *(\d+) +(\d+)$</t>
  </si>
  <si>
    <t xml:space="preserve">LSAN Zones:                3000                  36</t>
  </si>
  <si>
    <t xml:space="preserve">LSAN Zones</t>
  </si>
  <si>
    <t xml:space="preserve">LSAN_Zones_Max</t>
  </si>
  <si>
    <t xml:space="preserve">LSAN Zones Used</t>
  </si>
  <si>
    <t xml:space="preserve">LSAN Devices</t>
  </si>
  <si>
    <t xml:space="preserve">LSAN_Zones_Used</t>
  </si>
  <si>
    <t xml:space="preserve">LSAN Devices Max</t>
  </si>
  <si>
    <t xml:space="preserve">Proxy Device Slots</t>
  </si>
  <si>
    <t xml:space="preserve">LSAN_Devices_Max</t>
  </si>
  <si>
    <t xml:space="preserve">LSAN Devices Used</t>
  </si>
  <si>
    <t xml:space="preserve">Phantom Node WWN</t>
  </si>
  <si>
    <t xml:space="preserve">LSAN_Devices_Used</t>
  </si>
  <si>
    <t xml:space="preserve">Proxy Device Slots Max</t>
  </si>
  <si>
    <t xml:space="preserve">Phantom Port WWN</t>
  </si>
  <si>
    <t xml:space="preserve">Proxy_Device_Slots_Max</t>
  </si>
  <si>
    <t xml:space="preserve">Proxy Device Slots Used</t>
  </si>
  <si>
    <t xml:space="preserve">Proxy_Device_Slots_Used</t>
  </si>
  <si>
    <t xml:space="preserve">Phantom Node WWN Max</t>
  </si>
  <si>
    <t xml:space="preserve">Phantom_Node_WWN_Pool_Size</t>
  </si>
  <si>
    <t xml:space="preserve">Phantom Node WWN Used</t>
  </si>
  <si>
    <t xml:space="preserve">Phantom_Node_WWN_Allocated</t>
  </si>
  <si>
    <t xml:space="preserve">Phantom Port WWN Max</t>
  </si>
  <si>
    <t xml:space="preserve">Phantom_Port_WWN_Pool_Size</t>
  </si>
  <si>
    <t xml:space="preserve">Phantom Port WWN Used</t>
  </si>
  <si>
    <t xml:space="preserve">Phantom_Port_WWN_Allocated</t>
  </si>
  <si>
    <t xml:space="preserve">switchcmd_fcrxlateconfig</t>
  </si>
  <si>
    <t xml:space="preserve">SWITCHCMD fcrxlateconfig:</t>
  </si>
  <si>
    <t xml:space="preserve">^(?:BASESWCMD|SWITCHCMD) *fcrxlateconfig:$</t>
  </si>
  <si>
    <t xml:space="preserve">BASESWCMD fcrxlateconfig:</t>
  </si>
  <si>
    <t xml:space="preserve">ImportedFid</t>
  </si>
  <si>
    <t xml:space="preserve">fcrxlateconfig</t>
  </si>
  <si>
    <t xml:space="preserve">^ +(\d+) +(\d+) +(\d+) +([\w/]+) +([\w:/]+) *$</t>
  </si>
  <si>
    <t xml:space="preserve">018      012          096       000054    58:89:47:17:e7:dc:8f:01</t>
  </si>
  <si>
    <t xml:space="preserve">ExportedFid</t>
  </si>
  <si>
    <t xml:space="preserve">018      012          096       000054    N/A</t>
  </si>
  <si>
    <t xml:space="preserve">001 005 003 N/A N/A</t>
  </si>
  <si>
    <t xml:space="preserve">OwnerDid</t>
  </si>
  <si>
    <t xml:space="preserve">XlateWWN</t>
  </si>
  <si>
    <t xml:space="preserve">sensor_params</t>
  </si>
  <si>
    <t xml:space="preserve">sensor_params_add</t>
  </si>
  <si>
    <t xml:space="preserve">sensor_columns</t>
  </si>
  <si>
    <t xml:space="preserve">switchcmd_sensorhow</t>
  </si>
  <si>
    <t xml:space="preserve">SWITCHCMD /fabos/cliexec/sensorshow:</t>
  </si>
  <si>
    <t xml:space="preserve">^((SWITCHCMD|CHASSISCMD) */fabos/cliexec/)?sensorshow *:$</t>
  </si>
  <si>
    <t xml:space="preserve">Number</t>
  </si>
  <si>
    <t xml:space="preserve">^\bsensor\b +(\d+): \(([A-Za-z ]+) *\) +is +(\w+)(?:, *[a-z]+ +is +)?(\d+)? ?(\w+)?$</t>
  </si>
  <si>
    <t xml:space="preserve">sensor  1: (Temperature) is Ok, value is 26 C</t>
  </si>
  <si>
    <t xml:space="preserve">Status</t>
  </si>
  <si>
    <t xml:space="preserve">sensor 27: (Temperature) is Absent</t>
  </si>
  <si>
    <t xml:space="preserve">Vlaue</t>
  </si>
  <si>
    <t xml:space="preserve">sensor 28: (Fan        ) is Ok,speed is 4089 RPM</t>
  </si>
  <si>
    <t xml:space="preserve">Unit</t>
  </si>
  <si>
    <t xml:space="preserve">sensor 31: (Power Supply) is Ok</t>
  </si>
  <si>
    <t xml:space="preserve">Value</t>
  </si>
  <si>
    <t xml:space="preserve">fabric_columns</t>
  </si>
  <si>
    <t xml:space="preserve">ag_params</t>
  </si>
  <si>
    <t xml:space="preserve">ag_columns</t>
  </si>
  <si>
    <t xml:space="preserve">fabric_labels</t>
  </si>
  <si>
    <t xml:space="preserve">switchcmd_fabricshow</t>
  </si>
  <si>
    <t xml:space="preserve">^(SWITCHCMD /fabos/cliexec/)?fabricshow\s*:$</t>
  </si>
  <si>
    <t xml:space="preserve">SWITCHCMD /fabos/cliexec/fabricshow :</t>
  </si>
  <si>
    <t xml:space="preserve">Switch ID</t>
  </si>
  <si>
    <t xml:space="preserve">^ *(\d+): +(\w{6}) +([\w:]+) +([\d.]+) +([\d.]+) +&gt;?"([\w-]+)" *$</t>
  </si>
  <si>
    <t xml:space="preserve">113: fffc71 10:00:50:eb:1a:93:b8:f9 10.99.251.71    0.0.0.0         "swDC_71"</t>
  </si>
  <si>
    <t xml:space="preserve">Principal_switch_index</t>
  </si>
  <si>
    <t xml:space="preserve">Worldwide Name</t>
  </si>
  <si>
    <t xml:space="preserve">Principal_switch_name</t>
  </si>
  <si>
    <t xml:space="preserve">Enet IP Addr</t>
  </si>
  <si>
    <t xml:space="preserve">Principal_switch_wwn</t>
  </si>
  <si>
    <t xml:space="preserve">FC IP Addr</t>
  </si>
  <si>
    <t xml:space="preserve">Name</t>
  </si>
  <si>
    <t xml:space="preserve">FC_Route</t>
  </si>
  <si>
    <t xml:space="preserve">Domain_ID</t>
  </si>
  <si>
    <t xml:space="preserve">Switch_ID</t>
  </si>
  <si>
    <t xml:space="preserve">Worldwide_Name</t>
  </si>
  <si>
    <t xml:space="preserve">Enet_IP_Addr</t>
  </si>
  <si>
    <t xml:space="preserve">FC_IP_Addr</t>
  </si>
  <si>
    <t xml:space="preserve">switchcmd_agshow</t>
  </si>
  <si>
    <t xml:space="preserve">SWITCHCMD /fabos/cliexec/ms agshow --all :</t>
  </si>
  <si>
    <t xml:space="preserve">^(SWITCHCMD /fabos/cliexec/)?ms agshow --all *:$</t>
  </si>
  <si>
    <t xml:space="preserve">ag_num</t>
  </si>
  <si>
    <t xml:space="preserve">^AG +#(\d+):$</t>
  </si>
  <si>
    <t xml:space="preserve">AG #10:</t>
  </si>
  <si>
    <t xml:space="preserve">ag_info</t>
  </si>
  <si>
    <t xml:space="preserve">^([a-zA-Z-() ]+): *([\w,:.-]+)$</t>
  </si>
  <si>
    <t xml:space="preserve">Name : swdv_195</t>
  </si>
  <si>
    <t xml:space="preserve">AG_Switch_Name</t>
  </si>
  <si>
    <t xml:space="preserve">AG_Switch_Type</t>
  </si>
  <si>
    <t xml:space="preserve">AG_Switch_WWN</t>
  </si>
  <si>
    <t xml:space="preserve">N-Port ID(s)</t>
  </si>
  <si>
    <t xml:space="preserve">AG_Switch_Number_of_Ports</t>
  </si>
  <si>
    <t xml:space="preserve">IP Address(es)</t>
  </si>
  <si>
    <t xml:space="preserve">AG_Switch_IP_Address</t>
  </si>
  <si>
    <t xml:space="preserve">AG_Switch_Firmware_Version</t>
  </si>
  <si>
    <t xml:space="preserve">N-Ports</t>
  </si>
  <si>
    <t xml:space="preserve">AG_Switch_N-Ports</t>
  </si>
  <si>
    <t xml:space="preserve">F-Ports</t>
  </si>
  <si>
    <t xml:space="preserve">AG_Switch_F-Ports</t>
  </si>
  <si>
    <t xml:space="preserve">Connected_PortID</t>
  </si>
  <si>
    <t xml:space="preserve">Connected_Switch_DomainID</t>
  </si>
  <si>
    <t xml:space="preserve">Connected_Port_Index</t>
  </si>
  <si>
    <t xml:space="preserve">ag_attached</t>
  </si>
  <si>
    <t xml:space="preserve">^ *(0x[\w]{4}[\w]{2}) *([a-f0-9:]{23}) *(\d+) *$</t>
  </si>
  <si>
    <t xml:space="preserve"> 0x310401   50:01:43:80:24:d1:3f:6a     138</t>
  </si>
  <si>
    <t xml:space="preserve">Attached_F-ports_PortIDs</t>
  </si>
  <si>
    <t xml:space="preserve">Attached_F-ports_WWNs</t>
  </si>
  <si>
    <t xml:space="preserve">Connected_Switch_F-ports_port_index</t>
  </si>
  <si>
    <t xml:space="preserve">AG_F-ports_nums</t>
  </si>
  <si>
    <t xml:space="preserve">ag_fport</t>
  </si>
  <si>
    <t xml:space="preserve">^ *(\d+) *(0x[\w]{4}[\w]{2}) *([a-f0-9:]{23}) *$</t>
  </si>
  <si>
    <t xml:space="preserve">2    0x310401 20:02:50:eb:1a:40:5b:0f</t>
  </si>
  <si>
    <t xml:space="preserve">AG_F-ports_PortIDs</t>
  </si>
  <si>
    <t xml:space="preserve">AG_F-ports_WWNs</t>
  </si>
  <si>
    <t xml:space="preserve">ag_switchcmd_end</t>
  </si>
  <si>
    <t xml:space="preserve">^AG +#(\d+):$|^(real [\w.]+)$|(\*\* SS CMD END \*\*)$</t>
  </si>
  <si>
    <t xml:space="preserve">cfg_columns</t>
  </si>
  <si>
    <t xml:space="preserve">zone_columns</t>
  </si>
  <si>
    <t xml:space="preserve">alias_columns</t>
  </si>
  <si>
    <t xml:space="preserve">cfg_effective_columns</t>
  </si>
  <si>
    <t xml:space="preserve">zone_effective_columns</t>
  </si>
  <si>
    <t xml:space="preserve">peerzone_columns</t>
  </si>
  <si>
    <t xml:space="preserve">peerzone_effective_columns</t>
  </si>
  <si>
    <t xml:space="preserve">switchcmd_cfgshow</t>
  </si>
  <si>
    <t xml:space="preserve">SWITCHCMD /fabos/cliexec/cfgshow :</t>
  </si>
  <si>
    <t xml:space="preserve">^(SWITCHCMD /fabos/cliexec/)?cfgshow *(--verbose)? ?:$</t>
  </si>
  <si>
    <t xml:space="preserve">cfg</t>
  </si>
  <si>
    <t xml:space="preserve">^ *cfg: *([\w$-^]+) *([\w$-^ ;]+)?$</t>
  </si>
  <si>
    <t xml:space="preserve">cfg: cfg2 dl380s_zone4; dl380s_zone6;</t>
  </si>
  <si>
    <t xml:space="preserve">effective_config</t>
  </si>
  <si>
    <t xml:space="preserve">zones</t>
  </si>
  <si>
    <t xml:space="preserve">[\w$-^]+</t>
  </si>
  <si>
    <t xml:space="preserve">dl580d_msl6480b_zone1; dl580d_msl6480b_zone3;</t>
  </si>
  <si>
    <t xml:space="preserve">defined_configs</t>
  </si>
  <si>
    <t xml:space="preserve">zoning_switchcmd_end</t>
  </si>
  <si>
    <t xml:space="preserve">cfg:, zone:, alias:, real</t>
  </si>
  <si>
    <t xml:space="preserve">^ *(cfg:|zone:|alias:|real [\w.]+|\*\* *SS CMD END *\*\*|Effective +configuration *:|\d+ Peer +Zones +in +Eff +Cfg)</t>
  </si>
  <si>
    <t xml:space="preserve">zone: LSAN_1_msksrv_smrarray</t>
  </si>
  <si>
    <t xml:space="preserve">^ *zone: *([\w$-^]+) *([\w$-^ ;]+)?$</t>
  </si>
  <si>
    <t xml:space="preserve"> zone: bl460fd_p8400_02_zone2 </t>
  </si>
  <si>
    <t xml:space="preserve">^ *zone: *([\w$^-]+) *$</t>
  </si>
  <si>
    <t xml:space="preserve"> zone: zone1 kb6_3par_p7400c_06; kb6_rhev_bay14; kb6_rhev_bay15;</t>
  </si>
  <si>
    <t xml:space="preserve">bl460fs; 3p7440c-02_012; 3p7440c-02_112</t>
  </si>
  <si>
    <t xml:space="preserve">peerzone_member_type</t>
  </si>
  <si>
    <t xml:space="preserve">analysis_zoning</t>
  </si>
  <si>
    <t xml:space="preserve">zone:, alias:, real</t>
  </si>
  <si>
    <t xml:space="preserve">alias</t>
  </si>
  <si>
    <t xml:space="preserve">^ *alias: *([\w$-^]+) *([\w$-^ ;]+)?$</t>
  </si>
  <si>
    <t xml:space="preserve">alias: 3par11_024 </t>
  </si>
  <si>
    <t xml:space="preserve">alias_member</t>
  </si>
  <si>
    <t xml:space="preserve">21:24:00:02:ac:01:e9:e7; 21:24:02:02:ac:01:e9:e7</t>
  </si>
  <si>
    <t xml:space="preserve">alias:, real</t>
  </si>
  <si>
    <t xml:space="preserve">effective</t>
  </si>
  <si>
    <t xml:space="preserve">^ *Effective +configuration *: *$</t>
  </si>
  <si>
    <t xml:space="preserve">Effective configuration:</t>
  </si>
  <si>
    <t xml:space="preserve">switchcmd_peerzone</t>
  </si>
  <si>
    <t xml:space="preserve">/fabos/cliexec/zoneshow --peerzone all:</t>
  </si>
  <si>
    <t xml:space="preserve">^(SWITCHCMD /fabos/cliexec/)?zoneshow --peerzone all *:$</t>
  </si>
  <si>
    <t xml:space="preserve">SWITCHCMD /fabos/cliexec/zoneshow --peerzone all :</t>
  </si>
  <si>
    <t xml:space="preserve">property_member</t>
  </si>
  <si>
    <t xml:space="preserve">peerzone_property</t>
  </si>
  <si>
    <t xml:space="preserve">^ +([PC][a-z]+) +(?:Member|by): +([\w$-^]+)$</t>
  </si>
  <si>
    <t xml:space="preserve">Property Member: 00:02:00:00:00:03:01:02</t>
  </si>
  <si>
    <t xml:space="preserve">created_by</t>
  </si>
  <si>
    <t xml:space="preserve">Created by: User</t>
  </si>
  <si>
    <t xml:space="preserve">member_type</t>
  </si>
  <si>
    <t xml:space="preserve">^ +(Principal|Peer) +Member\(s\):$</t>
  </si>
  <si>
    <t xml:space="preserve">Principal Member(s):</t>
  </si>
  <si>
    <t xml:space="preserve">Peer Member(s):</t>
  </si>
  <si>
    <t xml:space="preserve">peerzone_member_end</t>
  </si>
  <si>
    <t xml:space="preserve">zone, real,  principal_member, peer_member</t>
  </si>
  <si>
    <t xml:space="preserve">^ *(zone:|real [\w.]+|\*\* *SS CMD END *\*\*|Effective +configuration *|(Peer|Principal) +Member\(s\):|\d+ Peer +Zones +in +Eff +Cfg)</t>
  </si>
  <si>
    <t xml:space="preserve">zone: PZ-EMC-VNX</t>
  </si>
  <si>
    <t xml:space="preserve">Peer Member(s)</t>
  </si>
  <si>
    <t xml:space="preserve">4 Peer Zones in Eff Cfg</t>
  </si>
  <si>
    <t xml:space="preserve">real 0m0.327s</t>
  </si>
  <si>
    <t xml:space="preserve">analysis_isl_aggregation</t>
  </si>
  <si>
    <t xml:space="preserve">isl_aggregated</t>
  </si>
  <si>
    <t xml:space="preserve">transceiver_speed_values</t>
  </si>
  <si>
    <t xml:space="preserve">^([\d,]+)_(?:Gbps|MB)</t>
  </si>
  <si>
    <t xml:space="preserve">2,4,8_Gbps SM lw Long_dist</t>
  </si>
  <si>
    <t xml:space="preserve">2,4,8</t>
  </si>
  <si>
    <t xml:space="preserve">analysis_isl_statistics</t>
  </si>
  <si>
    <t xml:space="preserve">isl_aggregated_modified</t>
  </si>
  <si>
    <t xml:space="preserve">transceiver_speed</t>
  </si>
  <si>
    <t xml:space="preserve">((?:\d+,){2}\d+_\w+)</t>
  </si>
  <si>
    <t xml:space="preserve">4,8,16_Gbps M5 sw Short_dist</t>
  </si>
  <si>
    <t xml:space="preserve">4,8,16_Gbps</t>
  </si>
  <si>
    <t xml:space="preserve">2,4,8_Gbps</t>
  </si>
  <si>
    <t xml:space="preserve">transceiver_mode</t>
  </si>
  <si>
    <t xml:space="preserve">(?:\d+,){2}\d+_\w+.*?(\w+w)</t>
  </si>
  <si>
    <t xml:space="preserve">finds low speed column names</t>
  </si>
  <si>
    <t xml:space="preserve">analysis_isl_statistics_notes</t>
  </si>
  <si>
    <t xml:space="preserve">isl_statistics_df</t>
  </si>
  <si>
    <t xml:space="preserve">low_speed</t>
  </si>
  <si>
    <t xml:space="preserve">^(?:Native_|AG_)?N?[124]G?$</t>
  </si>
  <si>
    <t xml:space="preserve">N4</t>
  </si>
  <si>
    <t xml:space="preserve">analysis_portshow_npiv_stat_notes</t>
  </si>
  <si>
    <t xml:space="preserve">npiv_statistics_df</t>
  </si>
  <si>
    <t xml:space="preserve">2G</t>
  </si>
  <si>
    <t xml:space="preserve">Native_N4</t>
  </si>
  <si>
    <t xml:space="preserve">AG_2G</t>
  </si>
  <si>
    <t xml:space="preserve">find auto speed columns</t>
  </si>
  <si>
    <t xml:space="preserve">auto_speed</t>
  </si>
  <si>
    <t xml:space="preserve">^(?:Native_|AG_)?Speed_Auto$</t>
  </si>
  <si>
    <t xml:space="preserve">Native_Speed_Auto</t>
  </si>
  <si>
    <t xml:space="preserve">AG_Speed_Auto</t>
  </si>
  <si>
    <t xml:space="preserve">Speed_Auto</t>
  </si>
  <si>
    <t xml:space="preserve">analysis_portshow_npiv</t>
  </si>
  <si>
    <t xml:space="preserve">portshow_npiv_df</t>
  </si>
  <si>
    <t xml:space="preserve">port_settings</t>
  </si>
  <si>
    <t xml:space="preserve">^(?:Connected_)?(.+?)(?:_Port)</t>
  </si>
  <si>
    <t xml:space="preserve">Connecetd_QOS_Port</t>
  </si>
  <si>
    <t xml:space="preserve">analysis_portshow_maps_ports</t>
  </si>
  <si>
    <t xml:space="preserve">maps_ports_df</t>
  </si>
  <si>
    <t xml:space="preserve">(?:(\d+)/)?(\d+)</t>
  </si>
  <si>
    <t xml:space="preserve">12/29</t>
  </si>
  <si>
    <t xml:space="preserve">12 29</t>
  </si>
  <si>
    <t xml:space="preserve">top_zoned_ports_df</t>
  </si>
  <si>
    <t xml:space="preserve">pid_flow</t>
  </si>
  <si>
    <t xml:space="preserve">0x([0-9a-f]{6})\((\d+)\)</t>
  </si>
  <si>
    <t xml:space="preserve">0x31b540(136)</t>
  </si>
  <si>
    <t xml:space="preserve">31b540 136</t>
  </si>
  <si>
    <t xml:space="preserve">find uninformative symbols in maps</t>
  </si>
  <si>
    <t xml:space="preserve">analysis_switch_params</t>
  </si>
  <si>
    <t xml:space="preserve">switch_params_aggregated_df</t>
  </si>
  <si>
    <t xml:space="preserve">maps_clean</t>
  </si>
  <si>
    <t xml:space="preserve">None|N/A|(No FV lic)|^ +$</t>
  </si>
  <si>
    <t xml:space="preserve">zoning_statistics_modify</t>
  </si>
  <si>
    <t xml:space="preserve">not used yet</t>
  </si>
  <si>
    <t xml:space="preserve">lsan_qos_tag_remover</t>
  </si>
  <si>
    <t xml:space="preserve">(?:lsan|qos[hml]\d?)_(.+)</t>
  </si>
  <si>
    <t xml:space="preserve">lsan_BKP_msk_kb7_msl6480</t>
  </si>
  <si>
    <t xml:space="preserve">BKP_msk_kb7_msl6480</t>
  </si>
  <si>
    <t xml:space="preserve">qosh3_HighPriorityTraffic</t>
  </si>
  <si>
    <t xml:space="preserve">HighPriorityTraffic</t>
  </si>
  <si>
    <t xml:space="preserve">qosh_HighPriorityTraffic</t>
  </si>
  <si>
    <t xml:space="preserve">analysis_switch_connection_statistics</t>
  </si>
  <si>
    <t xml:space="preserve">fos</t>
  </si>
  <si>
    <t xml:space="preserve">v?(\d+\.\d+\.\d+[a-z]?\d?)</t>
  </si>
  <si>
    <t xml:space="preserve">v8.2.2d</t>
  </si>
  <si>
    <t xml:space="preserve">8.2.2d</t>
  </si>
  <si>
    <t xml:space="preserve">v8.2.0_gft</t>
  </si>
  <si>
    <t xml:space="preserve">8.2.0</t>
  </si>
  <si>
    <t xml:space="preserve">v8.2.2a1</t>
  </si>
  <si>
    <t xml:space="preserve">8.2.2a1</t>
  </si>
  <si>
    <t xml:space="preserve">v8.2.2</t>
  </si>
  <si>
    <t xml:space="preserve">8.2.2</t>
  </si>
  <si>
    <t xml:space="preserve">enclosure_params</t>
  </si>
  <si>
    <t xml:space="preserve">enclosure_params_add</t>
  </si>
  <si>
    <t xml:space="preserve">enclosure_columns</t>
  </si>
  <si>
    <t xml:space="preserve">module_params</t>
  </si>
  <si>
    <t xml:space="preserve">blade_params</t>
  </si>
  <si>
    <t xml:space="preserve">blade_columns</t>
  </si>
  <si>
    <t xml:space="preserve">blade_vc_columns</t>
  </si>
  <si>
    <t xml:space="preserve">&gt;SHOW ENCLOSURE INFO</t>
  </si>
  <si>
    <t xml:space="preserve">Enclosure Type</t>
  </si>
  <si>
    <t xml:space="preserve">name_value_pair</t>
  </si>
  <si>
    <t xml:space="preserve">Enclosure Information:</t>
  </si>
  <si>
    <t xml:space="preserve">^\s*([\w -]+) *: *([\w\+\(\) .:/-]+) *$</t>
  </si>
  <si>
    <t xml:space="preserve">Enclosure Name: AHXK_1401_R4_C7000_C3</t>
  </si>
  <si>
    <t xml:space="preserve">Enclosure_Type</t>
  </si>
  <si>
    <t xml:space="preserve">Enclosure Name</t>
  </si>
  <si>
    <t xml:space="preserve">Enclosure_Name</t>
  </si>
  <si>
    <t xml:space="preserve">Serial Number: CZ3342RM27</t>
  </si>
  <si>
    <t xml:space="preserve">Enclosure_SN</t>
  </si>
  <si>
    <t xml:space="preserve">&gt;SHOW TOPOLOGY</t>
  </si>
  <si>
    <t xml:space="preserve">IP Addres</t>
  </si>
  <si>
    <t xml:space="preserve">oa_ip</t>
  </si>
  <si>
    <t xml:space="preserve">^[\w-]+ +\w+ +\w+ +([\d.]+) +[\w]+ *$</t>
  </si>
  <si>
    <t xml:space="preserve">R_15S_HP7000  OK Yes 10.185.22.8 09CZ30474ELN</t>
  </si>
  <si>
    <t xml:space="preserve">Active_OA_IP</t>
  </si>
  <si>
    <t xml:space="preserve">&gt;SHOW TOPOLOGY IPV6</t>
  </si>
  <si>
    <t xml:space="preserve">&gt;SHOW INTERCONNECT INFO ALL</t>
  </si>
  <si>
    <t xml:space="preserve">Interconnect module number</t>
  </si>
  <si>
    <t xml:space="preserve">module_type_num</t>
  </si>
  <si>
    <t xml:space="preserve">3. Fibre Channel</t>
  </si>
  <si>
    <t xml:space="preserve">^(\d). *([\w ]+)$</t>
  </si>
  <si>
    <t xml:space="preserve">Interconnect_Bay</t>
  </si>
  <si>
    <t xml:space="preserve">Interconnect module type</t>
  </si>
  <si>
    <t xml:space="preserve">Interconnect_Type</t>
  </si>
  <si>
    <t xml:space="preserve">User Assigned Name</t>
  </si>
  <si>
    <t xml:space="preserve">Interconnect_Name</t>
  </si>
  <si>
    <t xml:space="preserve">Product Name</t>
  </si>
  <si>
    <t xml:space="preserve">Interconnect_Model</t>
  </si>
  <si>
    <t xml:space="preserve">Interconnect_SN</t>
  </si>
  <si>
    <t xml:space="preserve">In-Band IPv4 Address</t>
  </si>
  <si>
    <t xml:space="preserve">Interconnect_IP</t>
  </si>
  <si>
    <t xml:space="preserve">Interconnect_Manufacturer</t>
  </si>
  <si>
    <t xml:space="preserve">Part Number</t>
  </si>
  <si>
    <t xml:space="preserve">Interconnect_PartNumber</t>
  </si>
  <si>
    <t xml:space="preserve">Interconnect_Firmware</t>
  </si>
  <si>
    <t xml:space="preserve">module_section_end</t>
  </si>
  <si>
    <t xml:space="preserve">^(\d). *([\w ]+)$|^&gt;SHOW</t>
  </si>
  <si>
    <t xml:space="preserve">3. Fibre Channel | &gt;SHOW INTERCONNECT LIST</t>
  </si>
  <si>
    <t xml:space="preserve">&gt;SHOW SERVER INFO ALL</t>
  </si>
  <si>
    <t xml:space="preserve">Blade server slot</t>
  </si>
  <si>
    <t xml:space="preserve">blade_server_num</t>
  </si>
  <si>
    <t xml:space="preserve">^Server\s+(Blade)\s+#(\d+) Information:$</t>
  </si>
  <si>
    <t xml:space="preserve">Server Blade #1 Information:</t>
  </si>
  <si>
    <t xml:space="preserve">Blade</t>
  </si>
  <si>
    <t xml:space="preserve">Server_Slot</t>
  </si>
  <si>
    <t xml:space="preserve">Server Blade Type</t>
  </si>
  <si>
    <t xml:space="preserve">blade_server_info</t>
  </si>
  <si>
    <t xml:space="preserve">^\s*([\w ]+):(\d-\w)? +([\w\(\) .:/-]+)$</t>
  </si>
  <si>
    <t xml:space="preserve">Product Name: Integrity BL870c i4</t>
  </si>
  <si>
    <t xml:space="preserve">Server_BladeType</t>
  </si>
  <si>
    <t xml:space="preserve">Device_Manufacturer</t>
  </si>
  <si>
    <t xml:space="preserve">Device_Model</t>
  </si>
  <si>
    <t xml:space="preserve">Server_PartNumber</t>
  </si>
  <si>
    <t xml:space="preserve">Device_SN</t>
  </si>
  <si>
    <t xml:space="preserve">Server Name</t>
  </si>
  <si>
    <t xml:space="preserve">IP Address</t>
  </si>
  <si>
    <t xml:space="preserve">IP_Address</t>
  </si>
  <si>
    <t xml:space="preserve">HBA Model</t>
  </si>
  <si>
    <t xml:space="preserve">mezzanine_description</t>
  </si>
  <si>
    <t xml:space="preserve">^\s*Mezzanine \d+: *((?:HPE?)? *(?:QLogic|Emulex)? ([\w-]+) \d{1,2}Gb FC HBA for [\w -]+)$</t>
  </si>
  <si>
    <t xml:space="preserve">Mezzanine 1: QLogic QMH2562 8Gb FC HBA for HP BladeSystem c-Class</t>
  </si>
  <si>
    <t xml:space="preserve">Mezzanine 1: HP QMH2672 16Gb FC HBA for BladeSystem c-Class</t>
  </si>
  <si>
    <t xml:space="preserve">Mezzanine 1: Emulex LPe1205-HP 8Gb FC HBA for HP BladeSystem c-Class</t>
  </si>
  <si>
    <t xml:space="preserve">HBA WWNp</t>
  </si>
  <si>
    <t xml:space="preserve">mezzanine_wwn</t>
  </si>
  <si>
    <t xml:space="preserve">^\s+Port \d+: *([a-f0-9:]{23})$</t>
  </si>
  <si>
    <t xml:space="preserve">Port 1: 50:01:43:80:21:de:8c:94</t>
  </si>
  <si>
    <t xml:space="preserve">Flex Model</t>
  </si>
  <si>
    <t xml:space="preserve">flb_description</t>
  </si>
  <si>
    <t xml:space="preserve">^\s*FLB +Adapter +\d+: *([\w -]+)$</t>
  </si>
  <si>
    <t xml:space="preserve">FLB Adapter 1: HP FlexFabric 10Gb 2-port 554FLB Adapter</t>
  </si>
  <si>
    <t xml:space="preserve">wwn_mac_line</t>
  </si>
  <si>
    <t xml:space="preserve">[\w\d:]{17,23}</t>
  </si>
  <si>
    <t xml:space="preserve">Ethernet FlexNIC (NIC 5) LOM1:1-c    00:17:A4:77:01:88</t>
  </si>
  <si>
    <t xml:space="preserve">Flex WWNp</t>
  </si>
  <si>
    <t xml:space="preserve">flb_wwn</t>
  </si>
  <si>
    <t xml:space="preserve">^\s+FCoE (?:Flex)?HBA LOM\d?:\d-\w\s+([\w\d:]{23})$</t>
  </si>
  <si>
    <t xml:space="preserve">FCoE FlexHBA LOM1:1-b 50:06:0B:00:00:C2:62:74</t>
  </si>
  <si>
    <t xml:space="preserve">FCoE FlexHBA LOM:1-b 50:06:0B:00:00:C2:62:00</t>
  </si>
  <si>
    <t xml:space="preserve">FCoE HBA LOM1:1-b                   20:00:F0:92:1C:01:31:59</t>
  </si>
  <si>
    <t xml:space="preserve">server_section_end</t>
  </si>
  <si>
    <t xml:space="preserve">^Server Blade #(\d+) Information:$|^&gt;SHOW</t>
  </si>
  <si>
    <t xml:space="preserve">Server Blade #1 Information: | &gt;SHOW SERVER PORT MAP ALL</t>
  </si>
  <si>
    <t xml:space="preserve">mezzanine_model</t>
  </si>
  <si>
    <t xml:space="preserve">(?:HPE?)? *(?:QLogic|Emulex)? ([\w-]+) \d{1,2}Gb FC HBA for [\w -]+</t>
  </si>
  <si>
    <t xml:space="preserve">flb_model</t>
  </si>
  <si>
    <t xml:space="preserve">HP FlexFabric \d{1,3}Gb [\d\w-]* *([\d\w]+) Adapter</t>
  </si>
  <si>
    <t xml:space="preserve">FLB Adapter 1: HP FlexFabric 10Gb 2-Port 534FLB Adapter</t>
  </si>
  <si>
    <t xml:space="preserve">&gt;SHOW SERVER PORT MAP ALL</t>
  </si>
  <si>
    <t xml:space="preserve">Bay</t>
  </si>
  <si>
    <t xml:space="preserve">vc_port</t>
  </si>
  <si>
    <t xml:space="preserve">FABRIC INFORMATION</t>
  </si>
  <si>
    <t xml:space="preserve">^ *(\w+):(\d+):(\w+) +[\w]+ +([\w]+) +((?:[0-9a-fA-F]{2}:){7}[0-9a-fA-F]{2}) +((?:[0-9a-fA-F]{2}:){7}[0-9a-fA-F]{2}) *$</t>
  </si>
  <si>
    <t xml:space="preserve">enc0:4:4  OK      4Gb    20:13:74:46:A0:71:2D:BE  10:00:00:05:33:20:BD:00</t>
  </si>
  <si>
    <t xml:space="preserve">Enclosure__ID</t>
  </si>
  <si>
    <t xml:space="preserve">^ *\w+:(\d+):(\w+) +[\w]+ +([\w]+) +((?:[0-9a-fA-F]{2}:){7}[0-9a-fA-F]{2}) +((?:[0-9a-fA-F]{2}:){7}[0-9a-fA-F]{2}) *$</t>
  </si>
  <si>
    <t xml:space="preserve">Port</t>
  </si>
  <si>
    <t xml:space="preserve">FC-CONNECTION INFORMATION</t>
  </si>
  <si>
    <t xml:space="preserve">enc0:1:X1  OK      8Gb    20:00:00:11:0a:02:24:ed  10:00:00:05:33:8a:96:c7</t>
  </si>
  <si>
    <t xml:space="preserve">Connected_To</t>
  </si>
  <si>
    <t xml:space="preserve">flex_ethernet</t>
  </si>
  <si>
    <t xml:space="preserve">^ +(FlexFabric +Embedded +Ethernet) *$</t>
  </si>
  <si>
    <t xml:space="preserve">FlexFabric Embedded Ethernet</t>
  </si>
  <si>
    <t xml:space="preserve">vc_information_header</t>
  </si>
  <si>
    <t xml:space="preserve">^ +.+?INFORMATION</t>
  </si>
  <si>
    <t xml:space="preserve"> ENCLOSURE INFORMATION</t>
  </si>
  <si>
    <t xml:space="preserve"> DEVICEBAY INFORMATION</t>
  </si>
  <si>
    <t xml:space="preserve">vc_enclosure_id</t>
  </si>
  <si>
    <t xml:space="preserve">ID +: +enc\d+</t>
  </si>
  <si>
    <t xml:space="preserve">Server ID      : enc0:3</t>
  </si>
  <si>
    <t xml:space="preserve">Enclosure ID   : enc0</t>
  </si>
  <si>
    <t xml:space="preserve">part_number_line</t>
  </si>
  <si>
    <t xml:space="preserve">Part +Number</t>
  </si>
  <si>
    <t xml:space="preserve">Part Number    : AM377A</t>
  </si>
  <si>
    <r>
      <rPr>
        <b val="true"/>
        <sz val="11"/>
        <color rgb="FF000000"/>
        <rFont val="Calibri"/>
        <family val="2"/>
        <charset val="1"/>
      </rPr>
      <t xml:space="preserve">Synergy meddler</t>
    </r>
    <r>
      <rPr>
        <sz val="11"/>
        <color rgb="FF000000"/>
        <rFont val="Calibri"/>
        <family val="2"/>
        <charset val="1"/>
      </rPr>
      <t xml:space="preserve"> parsing regex patterns</t>
    </r>
  </si>
  <si>
    <t xml:space="preserve">none_blank_line</t>
  </si>
  <si>
    <t xml:space="preserve">^None$|^none$|^ *$</t>
  </si>
  <si>
    <t xml:space="preserve">None</t>
  </si>
  <si>
    <t xml:space="preserve">none</t>
  </si>
  <si>
    <t xml:space="preserve">mezz_column</t>
  </si>
  <si>
    <t xml:space="preserve">^Mezz\d+(?!_MAC)\w*$</t>
  </si>
  <si>
    <t xml:space="preserve">Mezz1</t>
  </si>
  <si>
    <t xml:space="preserve">Mezz1_type</t>
  </si>
  <si>
    <t xml:space="preserve">Mezz1_WWPN</t>
  </si>
  <si>
    <t xml:space="preserve">mezz_number_column</t>
  </si>
  <si>
    <t xml:space="preserve">Mezz\d$</t>
  </si>
  <si>
    <t xml:space="preserve">mezz_number_remover</t>
  </si>
  <si>
    <t xml:space="preserve">^(Mezz)\d(.*)$</t>
  </si>
  <si>
    <t xml:space="preserve">mezz_wwpn_extractor</t>
  </si>
  <si>
    <t xml:space="preserve"> *P\d=((?:[0-9a-fA-F]{2}:){7}[0-9a-fA-F]{2}) +P\d=((?:[0-9a-fA-F]{2}:){7}[0-9a-fA-F]{2})</t>
  </si>
  <si>
    <t xml:space="preserve"> P1=51:40:2E:C0:01:C6:F1:50 P2=51:40:2E:C0:01:C6:F1:52</t>
  </si>
  <si>
    <t xml:space="preserve">mezz_number_extractor</t>
  </si>
  <si>
    <t xml:space="preserve">^ *(\w+) *(\d)</t>
  </si>
  <si>
    <t xml:space="preserve">Mezz 3:1-a</t>
  </si>
  <si>
    <t xml:space="preserve">Mezz 2:1</t>
  </si>
  <si>
    <t xml:space="preserve">mezz_slot_extractor</t>
  </si>
  <si>
    <t xml:space="preserve">.+(\d+)</t>
  </si>
  <si>
    <t xml:space="preserve">Mezzanine Slot 3</t>
  </si>
  <si>
    <t xml:space="preserve">system_params</t>
  </si>
  <si>
    <t xml:space="preserve">system_params_add</t>
  </si>
  <si>
    <t xml:space="preserve">system_columns</t>
  </si>
  <si>
    <t xml:space="preserve">port_columns</t>
  </si>
  <si>
    <t xml:space="preserve">host_columns</t>
  </si>
  <si>
    <t xml:space="preserve">nsshow, nscamshow DataFrames</t>
  </si>
  <si>
    <t xml:space="preserve">3par_model</t>
  </si>
  <si>
    <t xml:space="preserve">ns_3par</t>
  </si>
  <si>
    <t xml:space="preserve">(HPE?_3PAR(?: +InServ)? *\w{4,}) *- *([\w]+)</t>
  </si>
  <si>
    <t xml:space="preserve">column NodeSymb</t>
  </si>
  <si>
    <t xml:space="preserve">3par_sn</t>
  </si>
  <si>
    <t xml:space="preserve">verify if file is 3par config</t>
  </si>
  <si>
    <t xml:space="preserve">configname_3par</t>
  </si>
  <si>
    <t xml:space="preserve">(?:array_[A-Z\d]+_)?(?:config[._])?\d{6}[._]\d{6}(?:[._]\d{4})?</t>
  </si>
  <si>
    <t xml:space="preserve">array_CZ3806JN2T_config.210318.090013.0001</t>
  </si>
  <si>
    <t xml:space="preserve">config[._]\d{6}[._]\d{6}[._]\d{4}</t>
  </si>
  <si>
    <t xml:space="preserve">(?:config[._])?\d{6}[._]\d{6}(?:[._]\d{4})?</t>
  </si>
  <si>
    <t xml:space="preserve">array_1650950_config.210528.091015.0001</t>
  </si>
  <si>
    <t xml:space="preserve">210408.053411.0001</t>
  </si>
  <si>
    <t xml:space="preserve">config.210318.090013.0001</t>
  </si>
  <si>
    <t xml:space="preserve">config_210304_093400_0016</t>
  </si>
  <si>
    <t xml:space="preserve">showsys_header</t>
  </si>
  <si>
    <t xml:space="preserve">[ -]+showsys +-d[ -]+</t>
  </si>
  <si>
    <t xml:space="preserve">"----- showsys -d -----"</t>
  </si>
  <si>
    <t xml:space="preserve">System Name</t>
  </si>
  <si>
    <t xml:space="preserve">parameter_value_pair</t>
  </si>
  <si>
    <t xml:space="preserve">(.+?) +: +(.+)</t>
  </si>
  <si>
    <t xml:space="preserve">System Name        :           kx341</t>
  </si>
  <si>
    <t xml:space="preserve">System Model</t>
  </si>
  <si>
    <t xml:space="preserve">System Model       :   HPE_3PAR 8200</t>
  </si>
  <si>
    <t xml:space="preserve">Serial Number      :      CZ3722470M</t>
  </si>
  <si>
    <t xml:space="preserve">System_Name</t>
  </si>
  <si>
    <t xml:space="preserve">System ID</t>
  </si>
  <si>
    <t xml:space="preserve">Location    : Krasnoarmeysraya, Moscow, Moscow, 125993, RU</t>
  </si>
  <si>
    <t xml:space="preserve">System_Model</t>
  </si>
  <si>
    <t xml:space="preserve">Number of Nodes</t>
  </si>
  <si>
    <t xml:space="preserve">Serial_Number</t>
  </si>
  <si>
    <t xml:space="preserve">Master Node</t>
  </si>
  <si>
    <t xml:space="preserve">System_ID</t>
  </si>
  <si>
    <t xml:space="preserve">Nodes Online</t>
  </si>
  <si>
    <t xml:space="preserve">Number_of_Nodes</t>
  </si>
  <si>
    <t xml:space="preserve">Nodes in Cluster</t>
  </si>
  <si>
    <t xml:space="preserve">Master_Node</t>
  </si>
  <si>
    <t xml:space="preserve">Cluster LED</t>
  </si>
  <si>
    <t xml:space="preserve">Nodes_Online</t>
  </si>
  <si>
    <t xml:space="preserve">Chunklet Size</t>
  </si>
  <si>
    <t xml:space="preserve">Nodes_in_Cluster</t>
  </si>
  <si>
    <t xml:space="preserve">Minimum PW</t>
  </si>
  <si>
    <t xml:space="preserve">Cluster_LED</t>
  </si>
  <si>
    <t xml:space="preserve">Total Capacity</t>
  </si>
  <si>
    <t xml:space="preserve">Chunklet_Size</t>
  </si>
  <si>
    <t xml:space="preserve">Allocated Capacity</t>
  </si>
  <si>
    <t xml:space="preserve">Minimum_PW</t>
  </si>
  <si>
    <t xml:space="preserve">Free Capacity</t>
  </si>
  <si>
    <t xml:space="preserve">Total_Capacity_MB</t>
  </si>
  <si>
    <t xml:space="preserve">Failed Capacity</t>
  </si>
  <si>
    <t xml:space="preserve">Allocated_Capacity_MB</t>
  </si>
  <si>
    <t xml:space="preserve">General Server</t>
  </si>
  <si>
    <t xml:space="preserve">Free_Capacity_MB</t>
  </si>
  <si>
    <t xml:space="preserve">Security Server</t>
  </si>
  <si>
    <t xml:space="preserve">Failed_Capacity_MB</t>
  </si>
  <si>
    <t xml:space="preserve">Location</t>
  </si>
  <si>
    <t xml:space="preserve">Syslog_General_Server</t>
  </si>
  <si>
    <t xml:space="preserve">Owner</t>
  </si>
  <si>
    <t xml:space="preserve">Syslog_Security_Server</t>
  </si>
  <si>
    <t xml:space="preserve">Contact</t>
  </si>
  <si>
    <t xml:space="preserve">Comment</t>
  </si>
  <si>
    <t xml:space="preserve">ip_address</t>
  </si>
  <si>
    <t xml:space="preserve">IP Address: (\d{1,3}.\d{1,3}.\d{1,3}.\d{1,3}) +Netmask.+</t>
  </si>
  <si>
    <t xml:space="preserve">IP Address: 172.17.203.101   Netmask 255.255.255.192 </t>
  </si>
  <si>
    <t xml:space="preserve">showport_header</t>
  </si>
  <si>
    <t xml:space="preserve">^\W+showport\W+$</t>
  </si>
  <si>
    <t xml:space="preserve">"----- showport -----"</t>
  </si>
  <si>
    <t xml:space="preserve">N_S_P</t>
  </si>
  <si>
    <t xml:space="preserve">port_line</t>
  </si>
  <si>
    <t xml:space="preserve">(\d+:\d+:\d+) +(\w+) +(\w+) +([0-9A-F]{16}) +([0-9A-F]{16}) +(\w+) +(\w+) +([\w\-]+) +([\d:\-]+) +([\w\-]+)</t>
  </si>
  <si>
    <t xml:space="preserve">0:0:1    target   ready 2FF70002AC01E0E9   20010002AC01E0E9 host       FC     -   1:0:1          none</t>
  </si>
  <si>
    <t xml:space="preserve">Mode</t>
  </si>
  <si>
    <t xml:space="preserve">0:1:1 initiator   ready 50002ACFF701E0E9   50002AC01101E0E9 disk      SAS  DP-1       -             -</t>
  </si>
  <si>
    <t xml:space="preserve">Storage_Port</t>
  </si>
  <si>
    <t xml:space="preserve">1:0:1    target   ready 2FF70002AC01E0E9   21010002AC01E0E9 host       FC     -   0:0:1          none</t>
  </si>
  <si>
    <t xml:space="preserve">Storage_Port_Mode</t>
  </si>
  <si>
    <t xml:space="preserve">Storage_Port_State</t>
  </si>
  <si>
    <t xml:space="preserve">Protocol</t>
  </si>
  <si>
    <t xml:space="preserve">Storage_Port_Type</t>
  </si>
  <si>
    <t xml:space="preserve">Label</t>
  </si>
  <si>
    <t xml:space="preserve">Partner</t>
  </si>
  <si>
    <t xml:space="preserve">FailoverState</t>
  </si>
  <si>
    <t xml:space="preserve">Storage_Port_Partner</t>
  </si>
  <si>
    <t xml:space="preserve">showhost_header</t>
  </si>
  <si>
    <t xml:space="preserve">[ -]+showhost +-d[ -]+</t>
  </si>
  <si>
    <t xml:space="preserve">"----- showhost -d -----"</t>
  </si>
  <si>
    <t xml:space="preserve">Host_Id</t>
  </si>
  <si>
    <t xml:space="preserve">host_line</t>
  </si>
  <si>
    <t xml:space="preserve">^ *(\d+) +([\w\-]+) +(.+?) +(.+?) +([0-9A-F]{16}) +([\w:\-]+) +(.+?) *$</t>
  </si>
  <si>
    <t xml:space="preserve"> 39 2FF70002AC01A1D0 set:.sys_federation_domain_set Generic-ALUA  21240202AC41A1D0 1:2:1 n/a    </t>
  </si>
  <si>
    <t xml:space="preserve">^ *(\d+) +(.+?) +(.+?) +(.+?) +([0-9A-F]{16}) +([\w:\-]+) +(.+?) +$</t>
  </si>
  <si>
    <t xml:space="preserve"> 23 UKM-SAPP02          -      WindowsServer 2101001B322F184F ---   n/a    </t>
  </si>
  <si>
    <t xml:space="preserve"> 24 UKM-SAPP03          -      WindowsServer 500143800635A802 1:2:1 n/a    </t>
  </si>
  <si>
    <t xml:space="preserve">Persona</t>
  </si>
  <si>
    <t xml:space="preserve">Host_portWwn</t>
  </si>
  <si>
    <t xml:space="preserve">Host_Wwn</t>
  </si>
  <si>
    <t xml:space="preserve">Host_IP_addr</t>
  </si>
  <si>
    <t xml:space="preserve">\d+ +total|no +hosts +listed|^ +\d+ *$</t>
  </si>
  <si>
    <t xml:space="preserve">\d+ +total|no +hosts +listed</t>
  </si>
  <si>
    <t xml:space="preserve">section_end</t>
  </si>
  <si>
    <t xml:space="preserve">^&lt;A href=.+</t>
  </si>
  <si>
    <t xml:space="preserve">&lt;A href="#top"&gt;top&lt;/A&gt;&lt;A name=showport&gt;&lt;/A&gt;</t>
  </si>
  <si>
    <t xml:space="preserve">serial_number</t>
  </si>
  <si>
    <t xml:space="preserve">Serial Number +: +(.+)</t>
  </si>
  <si>
    <t xml:space="preserve">system_model</t>
  </si>
  <si>
    <t xml:space="preserve">System Model +: +(.+)</t>
  </si>
  <si>
    <t xml:space="preserve">Condition</t>
  </si>
  <si>
    <t xml:space="preserve">Dashboard_category</t>
  </si>
  <si>
    <t xml:space="preserve">Recommended_action</t>
  </si>
  <si>
    <t xml:space="preserve">MAPS-1003</t>
  </si>
  <si>
    <t xml:space="preserve">WARNING</t>
  </si>
  <si>
    <t xml:space="preserve">NON_E_F_PORTS(ITW/min&gt;41)</t>
  </si>
  <si>
    <t xml:space="preserve">The number of times an invalid transmission word (ITW) error occurs on a
port. This means that a word did not transmit successfully, resulting in
encoding errors. Invalid word messages usually indicate a hardware
problem.</t>
  </si>
  <si>
    <t xml:space="preserve">Проверить кабель, SFP</t>
  </si>
  <si>
    <t xml:space="preserve">C3-1014</t>
  </si>
  <si>
    <t xml:space="preserve">Link Reset </t>
  </si>
  <si>
    <t xml:space="preserve">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</si>
  <si>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</si>
  <si>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 xml:space="preserve">TS-1001</t>
  </si>
  <si>
    <t xml:space="preserve">NTP Query failed: 256</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</si>
  <si>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</si>
  <si>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Проверить доступность NTP сервера.</t>
  </si>
  <si>
    <t xml:space="preserve">MAPS-1021</t>
  </si>
  <si>
    <t xml:space="preserve">CHASSIS(FLASH_USAGE&gt;=90)</t>
  </si>
  <si>
    <t xml:space="preserve">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</si>
  <si>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</si>
  <si>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 xml:space="preserve">NTP Query failed: 1</t>
  </si>
  <si>
    <t xml:space="preserve">C3-1023</t>
  </si>
  <si>
    <t xml:space="preserve">Single RDY/Frame Loss detected and recovered </t>
  </si>
  <si>
    <t xml:space="preserve">Indicates that above-normal errors are observed in hardware that may or may not impact the data traffic. When this error is observed persistently, power cycle the specified blade using the slotPowerOff and
slotPowerOn commands. If the problem persists, replace the blade.</t>
  </si>
  <si>
    <t xml:space="preserve">Выполнить power cycle лезвия, коммутатора. В случае дальнейшего появления сообщений заменить лезвие, коммутатор.</t>
  </si>
  <si>
    <t xml:space="preserve">ALL_HOST_PORTS(ITW/min&gt;41)</t>
  </si>
  <si>
    <t xml:space="preserve">SWITCH(EPORT_DOWN/min&gt;1)</t>
  </si>
  <si>
    <t xml:space="preserve">Tracks the number of times that an E_Port or VE_Port goes down.
E_Ports and VE_Ports go down each time you remove a cable or an
SFP transceiver (where there are SFP transceiver failures or transient
errors).</t>
  </si>
  <si>
    <t xml:space="preserve">ALL_TARGET_PORTS(ITW/min&gt;21)</t>
  </si>
  <si>
    <t xml:space="preserve">ALL_TARGET_PORTS(CRC/min&gt;11)</t>
  </si>
  <si>
    <t xml:space="preserve">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</si>
  <si>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 xml:space="preserve">Проверить SFP, кабель, подключенное устройство, HBA сервера и патч панель, если она используется для его подключения</t>
  </si>
  <si>
    <t xml:space="preserve">ALL_TARGET_PORTS(LR/min&gt;6)</t>
  </si>
  <si>
    <t xml:space="preserve">The ports on which the number of link resets (LRs) exceeds the specified
threshold value.</t>
  </si>
  <si>
    <t xml:space="preserve">ALL_PORTS(SFP_STATE==IN)</t>
  </si>
  <si>
    <t xml:space="preserve">The state of the SFP transceiver has changed</t>
  </si>
  <si>
    <t xml:space="preserve">ALL_PORTS(SFP_STATE==OUT)</t>
  </si>
  <si>
    <t xml:space="preserve">ALL_PORTS(LF/min&gt;5)</t>
  </si>
  <si>
    <t xml:space="preserve">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</si>
  <si>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 xml:space="preserve">MAPS-1001</t>
  </si>
  <si>
    <t xml:space="preserve">CRITICAL</t>
  </si>
  <si>
    <t xml:space="preserve">ALL_HOST_PORTS(C3TXTO/min&gt;11)</t>
  </si>
  <si>
    <t xml:space="preserve">The number of Class 3 discard frames due to timeouts.</t>
  </si>
  <si>
    <t xml:space="preserve">Проверить наличие "медленных" устройств (закладка manage_slow_drain), проверить кабель, SFP</t>
  </si>
  <si>
    <t xml:space="preserve">ALL_OTHER_F_PORTS(ITW/min&gt;41)</t>
  </si>
  <si>
    <t xml:space="preserve">ALL_E_PORTS(ITW/min&gt;41)</t>
  </si>
  <si>
    <t xml:space="preserve">C4-1040</t>
  </si>
  <si>
    <t xml:space="preserve">Multi RDY/Frame Loss detected </t>
  </si>
  <si>
    <t xml:space="preserve">Indicates that multiple credits and frames were lost on the specified port, and the link is reset.</t>
  </si>
  <si>
    <t xml:space="preserve">AN-1004</t>
  </si>
  <si>
    <t xml:space="preserve">Congestion bottleneck</t>
  </si>
  <si>
    <t xml:space="preserve">Indicates that the volume of outgoing traffic at the specified port is too high for the capacity of the link.</t>
  </si>
  <si>
    <t xml:space="preserve">Add more capacity on the path, using trunk links if possible.</t>
  </si>
  <si>
    <t xml:space="preserve">MAPS-1024</t>
  </si>
  <si>
    <t xml:space="preserve">Indicates that the port flagged for Severe Latency / Frame Loss could not be quarantined, since the configured
limit was exceeded.</t>
  </si>
  <si>
    <t xml:space="preserve">Requires manual intervention to set the slow drain condition right or the limit has to be reconfigured.</t>
  </si>
  <si>
    <t xml:space="preserve">ALL_PORTS(DEV_LATENCY_IMPACT==IO_FRAME_LOSS)</t>
  </si>
  <si>
    <t xml:space="preserve">Describes the severe latency condition on port transmit queues. MAPS monitors for Class 3 frame timeout errors (C3TXTO) on individual ports and when a timeout is detected on a port, MAPS reports
them by setting the port state to IO_FRAME_LOSS</t>
  </si>
  <si>
    <t xml:space="preserve">ALL_PORTS(DEV_LATENCY_IMPACT==IO_PERF_IMPACT)</t>
  </si>
  <si>
    <t xml:space="preserve">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</si>
  <si>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 xml:space="preserve">MAPS-1005</t>
  </si>
  <si>
    <t xml:space="preserve">ALL_OTHER_F_PORTS(TX/min&gt;95.00)</t>
  </si>
  <si>
    <t xml:space="preserve">The percentage of port bandwidth being used by transmitted, outgoing
(TX) traffic during timeperiod.</t>
  </si>
  <si>
    <t xml:space="preserve">NON_E_F_PORTS(RX/min&gt;95.00)</t>
  </si>
  <si>
    <t xml:space="preserve">The percentage of port bandwidth being used by received, incoming (RX)
traffic during timeperiod.</t>
  </si>
  <si>
    <t xml:space="preserve">ALL_LOCAL_PIDS(IT_FLOW&gt;32)</t>
  </si>
  <si>
    <t xml:space="preserve">Initiator to target flow ratio. When MAPS finds that a port has more than the expected number of devices zoned-in, then it alerts the administrator. Zone configuration can cause back pressure.</t>
  </si>
  <si>
    <t xml:space="preserve">Use the command "nszonemember -n" to display the information of zoned devices with the PID which is mentioned the alerts</t>
  </si>
  <si>
    <t xml:space="preserve">ALL_HOST_PORTS(TX/min&gt;95.00)</t>
  </si>
  <si>
    <t xml:space="preserve">ALL_TARGET_PORTS(RX/min&gt;95.00)</t>
  </si>
  <si>
    <t xml:space="preserve">ALL_TARGET_PORTS(TX/min&gt;95.00)</t>
  </si>
  <si>
    <t xml:space="preserve">ALL_F_PORTS(TX/min&gt;95.00)</t>
  </si>
  <si>
    <t xml:space="preserve">ALL_TARGET_PORTS(RX/hour&gt;90.00)</t>
  </si>
  <si>
    <t xml:space="preserve">ALL_HOST_PORTS(TX/hour&gt;90.00)</t>
  </si>
  <si>
    <t xml:space="preserve">ALL_OTHER_F_PORTS(TX/hour&gt;90.00)</t>
  </si>
  <si>
    <t xml:space="preserve">MAPS-1022</t>
  </si>
  <si>
    <t xml:space="preserve">Port has been marked as Slow Drain Device. Indicates that the quarantine action for the port due to Severe Latency / Frame Loss has been initiated. Traffic
destined to this port will be moved to low QoS Virtual Channel at source.</t>
  </si>
  <si>
    <t xml:space="preserve">No action is required.</t>
  </si>
  <si>
    <t xml:space="preserve">SWITCH(ZONE_CHG/day&gt;10)</t>
  </si>
  <si>
    <t xml:space="preserve">Tracks the number of zone changes. Because zoning is a security provision,
frequent zone changes may indicate a security breach or weakness. Zone change
messages occur whenever there is a change in zone configurations.</t>
  </si>
  <si>
    <t xml:space="preserve">SWITCH(SEC_LV/min&gt;4)</t>
  </si>
  <si>
    <t xml:space="preserve">Login violations which occur when a secure fabric detects a login failure.</t>
  </si>
  <si>
    <t xml:space="preserve">SWITCH(SEC_TELNET/min&gt;4)</t>
  </si>
  <si>
    <t xml:space="preserve">Telnet violations which occur when a Telnet connection request reaches a secure
switch from an unauthorized IP address.</t>
  </si>
  <si>
    <t xml:space="preserve">ALL_HOST_PORTS(RX/min&gt;95.00)</t>
  </si>
  <si>
    <t xml:space="preserve">ALL_HOST_PORTS(RX/hour&gt;90.00)</t>
  </si>
  <si>
    <t xml:space="preserve">ALL_F_PORTS(DEV_LOGIN_DIST==BALANCED)</t>
  </si>
  <si>
    <t xml:space="preserve">Describes the port group state. BALANCED – All ports in the group have close to an equal number of devices that are connected to them.</t>
  </si>
  <si>
    <t xml:space="preserve">ALL_F_PORTS(DEV_LOGIN_DIST==IMBALANCED)</t>
  </si>
  <si>
    <t xml:space="preserve">Describes the port group state. IMBALANCED – At least one port in the group does not have any devices connected or has more than one device connected but less than the devices connected to the rest of the ports.</t>
  </si>
  <si>
    <t xml:space="preserve">SWITCH(FLOGI/min&gt;8)</t>
  </si>
  <si>
    <t xml:space="preserve">Activates when ports and devices initialize with the fabric (fabric logins).</t>
  </si>
  <si>
    <t xml:space="preserve">ALL_OTHER_F_PORTS(STATE_CHG/min&gt;11)</t>
  </si>
  <si>
    <t xml:space="preserve">Describes the state of the port has changed due to any of the following reasons: the port has gone offline, the port has come online, the port is faulty.</t>
  </si>
  <si>
    <t xml:space="preserve">NON_E_F_PORTS(STATE_CHG/min&gt;11)</t>
  </si>
  <si>
    <t xml:space="preserve">ALL_TARGET_PORTS(STATE_CHG/min&gt;8)</t>
  </si>
  <si>
    <t xml:space="preserve">C3-1001</t>
  </si>
  <si>
    <t xml:space="preserve">ERROR</t>
  </si>
  <si>
    <t xml:space="preserve">faulted due to invalid SFP, conflicting speed or laser fault. Check if the SFP or port speed is valid for the configuration</t>
  </si>
  <si>
    <t xml:space="preserve">Indicates a deteriorated small form-factor pluggable (SFP) transceiver, an incompatible SFP transceiver pair, or a faulty cable between the peer ports.</t>
  </si>
  <si>
    <t xml:space="preserve">Verify that compatible SFP transceivers are used on the peer ports, the SFP transceivers have not deteriorated, and the Fibre Channel cable is not faulty. Replace the SFP transceivers or the cable if necessary.</t>
  </si>
  <si>
    <t xml:space="preserve">ALL_PORTS(LOSS_SIGNAL/min&gt;5)</t>
  </si>
  <si>
    <t xml:space="preserve">The number of times that a signal loss occurs in offline ports. Signal loss indicates that no data is moving through the port. A loss of signal usually indicates a hardware problem.</t>
  </si>
  <si>
    <t xml:space="preserve">ALL_16GSWL_SFP(RXP&gt;=1259)</t>
  </si>
  <si>
    <t xml:space="preserve">The power of the incoming laser (receive power) in microwatts (μW). This is used to help determine if the SFP transceiver is in good working condition. If the counter often exceeds the threshold, the SFP transceiver is deteriorating.</t>
  </si>
  <si>
    <t xml:space="preserve">Проверить SFP</t>
  </si>
  <si>
    <t xml:space="preserve">ALL_16GSWL_SFP(TXP&lt;=251)</t>
  </si>
  <si>
    <t xml:space="preserve">The power of the outgoing laser (transmit power) in microwatts (μW). This is used to help determine if the SFP transceiver is in good working condition. If the counter often exceeds the threshold, the SFP transceiver is deteriorating.</t>
  </si>
  <si>
    <t xml:space="preserve">NON_E_F_PORTS(RX/hour&gt;90.00)</t>
  </si>
  <si>
    <t xml:space="preserve">ALL_E_PORTS(TX/min&gt;95.00)</t>
  </si>
  <si>
    <t xml:space="preserve">ALL_E_PORTS(TX/hour&gt;90.00)</t>
  </si>
  <si>
    <t xml:space="preserve">ALL_PORTS(LF/min&gt;3)</t>
  </si>
  <si>
    <t xml:space="preserve">ALL_HOST_PORTS(CRC/min&gt;21)</t>
  </si>
  <si>
    <t xml:space="preserve">SWITCH(SEC_TELNET/min&gt;2)</t>
  </si>
  <si>
    <t xml:space="preserve">The number of Telnet violations that occurred when a Telnet connection request reached a secure switch from an unauthorized IP address.</t>
  </si>
  <si>
    <t xml:space="preserve">SWITCH(SEC_LV/min&gt;2)</t>
  </si>
  <si>
    <t xml:space="preserve">The number of login violations (LV) that occurred when a secure fabric detected a login failure.</t>
  </si>
  <si>
    <t xml:space="preserve">ALL_16GSWL_SFP(VOLTAGE&lt;=3000)</t>
  </si>
  <si>
    <t xml:space="preserve">The voltage supplied to the SFP transceiver in millivolts (mV). If this value exceeds the threshold, the SFP transceiver is deteriorating.</t>
  </si>
  <si>
    <t xml:space="preserve">C4-1002</t>
  </si>
  <si>
    <t xml:space="preserve">Port &lt;port number&gt; chip failed due to an internal error.</t>
  </si>
  <si>
    <t xml:space="preserve">Indicates an internal error. All the ports on the blade or switch will be disrupted.</t>
  </si>
  <si>
    <t xml:space="preserve">To recover a bladed system, execute the slotPowerOff and slotPowerOn commands on the blade. To recover a non-bladed system, execute the fastBoot command on the switch.</t>
  </si>
  <si>
    <t xml:space="preserve">FSSM-1003</t>
  </si>
  <si>
    <t xml:space="preserve">HA State out of sync.</t>
  </si>
  <si>
    <t xml:space="preserve">Indicates that the high availability (HA) state of the active control processor (CP) is out of synchronization with the HA state of the standby CP. If the active CP failover occurs when the HA state is out of synchronization, the failover is disruptive.</t>
  </si>
  <si>
    <t xml:space="preserve">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</si>
  <si>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 xml:space="preserve">Link Reset on Port S&lt;slot number&gt;,P&lt;port number&gt;(&lt;blade port number&gt;) vc_no=&lt;vc number&gt; crd(s)lost=&lt;Credit(s) lost&gt; &lt;Source of link reset &gt; trigger.</t>
  </si>
  <si>
    <t xml:space="preserve">Indicates that one or more credits were lost and the link is reset.</t>
  </si>
  <si>
    <t xml:space="preserve">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</si>
  <si>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S&lt;slot number&gt;,P&lt;port number&gt;(Bp&lt;blade port number&gt;) user_idx:&lt;User port index&gt; [PID 0x&lt;24 bit FC address&gt;] faulted due to invalid SFP, conflicting speed or laser fault. &lt;error message&gt;</t>
  </si>
  <si>
    <t xml:space="preserve">AG-1089</t>
  </si>
  <si>
    <t xml:space="preserve">AG-1029</t>
  </si>
  <si>
    <t xml:space="preserve">Port Group (ID: &lt;pgid&gt;) has ports going to different fabrics.</t>
  </si>
  <si>
    <t xml:space="preserve">Indicates a misconfiguration.</t>
  </si>
  <si>
    <t xml:space="preserve">Connect all ports in the port group to the same fabric.</t>
  </si>
  <si>
    <t xml:space="preserve">AG-1005</t>
  </si>
  <si>
    <t xml:space="preserve">FDISC response was dropped because F_Port &lt;port number&gt; is offline.</t>
  </si>
  <si>
    <t xml:space="preserve">Indicates that the F_Port connected to the host is offline, which caused the Fabric Discovery (FDISC) response to drop.</t>
  </si>
  <si>
    <t xml:space="preserve">Check the configuration of the host connected to the specified F_Port.</t>
  </si>
  <si>
    <t xml:space="preserve">FABR-1001</t>
  </si>
  <si>
    <t xml:space="preserve">port &lt;port number&gt;, &lt;segmentation reason&gt;.</t>
  </si>
  <si>
    <t xml:space="preserve">Indicates that the specified switch port is isolated because of a segmentation resulting from mismatched configuration parameters.</t>
  </si>
  <si>
    <t xml:space="preserve">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</si>
  <si>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 xml:space="preserve">NTP Query failed: &lt;error code&gt;.</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</si>
  <si>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</si>
  <si>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Execute the tsClockServer command to verify that the configured external clock server is available and functional.
If that external clock server is not available, choose another clock server.</t>
  </si>
  <si>
    <t xml:space="preserve">Port &lt;slotport&gt; (Port index &lt;portindex&gt;) has been marked as Slow Drain Device.</t>
  </si>
  <si>
    <t xml:space="preserve">Indicates that the quarantine action for the port due to Severe Latency / Frame Loss has been initiated. Traffic destined to this port will be moved to low QoS Virtual Channel at source.</t>
  </si>
  <si>
    <t xml:space="preserve">MAPS-1023</t>
  </si>
  <si>
    <t xml:space="preserve">Port &lt;slotport&gt; marked as Slow Drain Device is not enforced due to zoned port limit exceeded.</t>
  </si>
  <si>
    <t xml:space="preserve">Indicates that the port flagged for Severe Latency / Frame Loss could not be quarantined due to the zoned port count more than 32.</t>
  </si>
  <si>
    <t xml:space="preserve">Requires manual intervention to set the slow drain condition right.</t>
  </si>
  <si>
    <t xml:space="preserve">Configured limit exceeded. Port &lt;slotport&gt; could not be marked as Slow Drain Device.</t>
  </si>
  <si>
    <t xml:space="preserve">Indicates that the port flagged for Severe Latency / Frame Loss could not be quarantined, since the configured limit was exceeded.</t>
  </si>
  <si>
    <t xml:space="preserve">MAPS-1025</t>
  </si>
  <si>
    <t xml:space="preserve">Port &lt;slotport&gt; (Port index &lt;portindex&gt;) removed from the Slow Drain Device Quarantine Group.</t>
  </si>
  <si>
    <t xml:space="preserve">Indicates that the port flagged for Severe Latency / Frame Loss earlier has been removed from the quarantine group.</t>
  </si>
  <si>
    <t xml:space="preserve">No Action is required</t>
  </si>
  <si>
    <t xml:space="preserve">ZONE-1010</t>
  </si>
  <si>
    <t xml:space="preserve">Duplicate entries in zone (&lt;zone name&gt;) specification.</t>
  </si>
  <si>
    <t xml:space="preserve">Indicates that there are duplicate entries in the specified zone object. This message occurs only when enabling a zone configuration.</t>
  </si>
  <si>
    <t xml:space="preserve">Check the members of the zone using the cfgShow command. Delete the duplicate member using the zoneRemove command.</t>
  </si>
  <si>
    <t xml:space="preserve">ZONE-1062</t>
  </si>
  <si>
    <t xml:space="preserve">Defined and Effective zone configurations are inconsistent.</t>
  </si>
  <si>
    <t xml:space="preserve">Indicates that the defined and effective configurations are different.</t>
  </si>
  <si>
    <t xml:space="preserve">Execute the cfgEnable command to make both the configurations consistent.</t>
  </si>
  <si>
    <t xml:space="preserve">FCR-1103</t>
  </si>
  <si>
    <t xml:space="preserve">EX_Port &lt;Port Number&gt; ELS PLOGI from did &lt;DID&gt; to sid &lt;SID&gt; wwn &lt;device wwn&gt; NOT ZONED</t>
  </si>
  <si>
    <t xml:space="preserve">Indicates that FCR has received an ELS request for unzoned devices</t>
  </si>
  <si>
    <t xml:space="preserve">SEC-1193</t>
  </si>
  <si>
    <t xml:space="preserve">INFO</t>
  </si>
  <si>
    <t xml:space="preserve">Security violation: Login failure attempt via &lt;connection method&gt;. IP Addr: &lt;IP address&gt;.</t>
  </si>
  <si>
    <t xml:space="preserve">Indicates a specified login security violation was reported. The wrong password was used while trying to log in through the specified connection method; the login failed.</t>
  </si>
  <si>
    <t xml:space="preserve">The error message lists the violating IP address. Verify that this IP address is being used by a valid switch admin. Use the correct password.</t>
  </si>
  <si>
    <t xml:space="preserve">SEC-3039</t>
  </si>
  <si>
    <t xml:space="preserve">Event:Security Violation , Status: failed, Info: Unauthorized host with IP address &lt;IP address
of the violating host&gt; tries to establish connection using &lt;Protocol Connection Type&gt;.</t>
  </si>
  <si>
    <t xml:space="preserve">Indicates a security violation was reported. The IP address of the unauthorized host is displayed in the message.</t>
  </si>
  <si>
    <t xml:space="preserve">Check for unauthorized access to the switch through the specified protocol connection.</t>
  </si>
  <si>
    <t xml:space="preserve">Blade_шасси_eng</t>
  </si>
  <si>
    <t xml:space="preserve">=CELL("address",INDEX($A$18:$A$24,MATCH(A26,$A$18:$A$24,1)))</t>
  </si>
  <si>
    <t xml:space="preserve">Blade_шасси_ru</t>
  </si>
  <si>
    <t xml:space="preserve">=ADDRESS(MATCH("KR256",A1:A20,0),3)</t>
  </si>
  <si>
    <t xml:space="preserve">Коммутаторы_eng</t>
  </si>
  <si>
    <t xml:space="preserve">Коммутаторы_ru</t>
  </si>
  <si>
    <t xml:space="preserve">Фабрика_eng</t>
  </si>
  <si>
    <t xml:space="preserve">Фабрика_ru</t>
  </si>
  <si>
    <t xml:space="preserve">Коммутаторы_перевод_eng</t>
  </si>
  <si>
    <t xml:space="preserve">Коммутаторы_перевод_ru</t>
  </si>
  <si>
    <t xml:space="preserve">Глобальные_параметры_фабрики_eng</t>
  </si>
  <si>
    <t xml:space="preserve">Глобальные_параметры_фабрики_ru</t>
  </si>
  <si>
    <t xml:space="preserve">Параметры_коммутаторов_eng</t>
  </si>
  <si>
    <t xml:space="preserve">Параметры_коммутаторов_ru</t>
  </si>
  <si>
    <t xml:space="preserve">MAPS_eng</t>
  </si>
  <si>
    <t xml:space="preserve">MAPS_ru</t>
  </si>
  <si>
    <t xml:space="preserve">Лицензии_eng</t>
  </si>
  <si>
    <t xml:space="preserve">Лицензии_ru</t>
  </si>
  <si>
    <t xml:space="preserve">Статистика_коммутаторов_перевод_eng</t>
  </si>
  <si>
    <t xml:space="preserve">Статистика_коммутаторов_перевод_ru</t>
  </si>
  <si>
    <t xml:space="preserve">Статистика_портов_eng</t>
  </si>
  <si>
    <t xml:space="preserve">Статистика_портов_ru</t>
  </si>
  <si>
    <t xml:space="preserve">Межкоммутаторные_соединения_eng</t>
  </si>
  <si>
    <t xml:space="preserve">Межкоммутаторные_соединения_ru</t>
  </si>
  <si>
    <t xml:space="preserve">Межфабричные_соединения_available</t>
  </si>
  <si>
    <t xml:space="preserve">Межфабричные_соединения_eng</t>
  </si>
  <si>
    <t xml:space="preserve">Межфабричные_соединения_ru</t>
  </si>
  <si>
    <t xml:space="preserve">Массивы_eng</t>
  </si>
  <si>
    <t xml:space="preserve">Массивы_ru</t>
  </si>
  <si>
    <t xml:space="preserve">A</t>
  </si>
  <si>
    <t xml:space="preserve">Библиотеки_eng</t>
  </si>
  <si>
    <t xml:space="preserve">B</t>
  </si>
  <si>
    <t xml:space="preserve">Библиотеки_ru</t>
  </si>
  <si>
    <t xml:space="preserve">C</t>
  </si>
  <si>
    <t xml:space="preserve">Серверы_eng</t>
  </si>
  <si>
    <t xml:space="preserve">D</t>
  </si>
  <si>
    <t xml:space="preserve">Серверы_ru</t>
  </si>
  <si>
    <t xml:space="preserve">E</t>
  </si>
  <si>
    <t xml:space="preserve">Подключение_массивов_eng</t>
  </si>
  <si>
    <t xml:space="preserve">F</t>
  </si>
  <si>
    <t xml:space="preserve">Подключение_массивов_ru</t>
  </si>
  <si>
    <t xml:space="preserve">G</t>
  </si>
  <si>
    <t xml:space="preserve">Подключение_библиотек_eng</t>
  </si>
  <si>
    <t xml:space="preserve">H</t>
  </si>
  <si>
    <t xml:space="preserve">Подключение_библиотек_ru</t>
  </si>
  <si>
    <t xml:space="preserve">I</t>
  </si>
  <si>
    <t xml:space="preserve">Подключение_серверов_eng</t>
  </si>
  <si>
    <t xml:space="preserve">J</t>
  </si>
  <si>
    <t xml:space="preserve">Подключение_серверов_ru</t>
  </si>
  <si>
    <t xml:space="preserve">K</t>
  </si>
  <si>
    <t xml:space="preserve">Микрокоды_HBA_eng</t>
  </si>
  <si>
    <t xml:space="preserve">L</t>
  </si>
  <si>
    <t xml:space="preserve">Микрокоды_HBA_ru</t>
  </si>
  <si>
    <t xml:space="preserve">M</t>
  </si>
  <si>
    <t xml:space="preserve">Ошибки_eng</t>
  </si>
  <si>
    <t xml:space="preserve">N</t>
  </si>
  <si>
    <t xml:space="preserve">Ошибки_ru</t>
  </si>
  <si>
    <t xml:space="preserve">O</t>
  </si>
  <si>
    <t xml:space="preserve">Параметры_SFP_eng</t>
  </si>
  <si>
    <t xml:space="preserve">P</t>
  </si>
  <si>
    <t xml:space="preserve">Параметры_SFP_ru</t>
  </si>
  <si>
    <t xml:space="preserve">Q</t>
  </si>
  <si>
    <t xml:space="preserve">Параметры_портов_eng</t>
  </si>
  <si>
    <t xml:space="preserve">R</t>
  </si>
  <si>
    <t xml:space="preserve">Параметры_портов_ru</t>
  </si>
  <si>
    <t xml:space="preserve">S</t>
  </si>
  <si>
    <t xml:space="preserve">NPIV_порты_eng</t>
  </si>
  <si>
    <t xml:space="preserve">T</t>
  </si>
  <si>
    <t xml:space="preserve">NPIV_порты_ru</t>
  </si>
  <si>
    <t xml:space="preserve">U</t>
  </si>
  <si>
    <t xml:space="preserve">MAPS_порты_eng</t>
  </si>
  <si>
    <t xml:space="preserve">V</t>
  </si>
  <si>
    <t xml:space="preserve">MAPS_порты_ru</t>
  </si>
  <si>
    <t xml:space="preserve">W</t>
  </si>
  <si>
    <t xml:space="preserve">Зонирование_eng</t>
  </si>
  <si>
    <t xml:space="preserve">X</t>
  </si>
  <si>
    <t xml:space="preserve">Зонирование_ru</t>
  </si>
  <si>
    <t xml:space="preserve">Y</t>
  </si>
  <si>
    <t xml:space="preserve">Псевдонимы_eng</t>
  </si>
  <si>
    <t xml:space="preserve">Z</t>
  </si>
  <si>
    <t xml:space="preserve">Псевдонимы_ru</t>
  </si>
  <si>
    <t xml:space="preserve">Зонирование_перевод_eng</t>
  </si>
  <si>
    <t xml:space="preserve">Зонирование_перевод_ru</t>
  </si>
  <si>
    <t xml:space="preserve">Порты_не_в_зонах_eng</t>
  </si>
  <si>
    <t xml:space="preserve">Порты_не_в_зонах_ru</t>
  </si>
  <si>
    <t xml:space="preserve">Порты_без_псевдономов_eng</t>
  </si>
  <si>
    <t xml:space="preserve">Порты_без_псевдономов_ru</t>
  </si>
  <si>
    <t xml:space="preserve">Отсутствуют_в_сети_eng</t>
  </si>
  <si>
    <t xml:space="preserve">Отсутствуют_в_сети_ru</t>
  </si>
  <si>
    <t xml:space="preserve">Статистика_зон_eng</t>
  </si>
  <si>
    <t xml:space="preserve">Статистика_зон_ru</t>
  </si>
  <si>
    <t xml:space="preserve">Статистика_псевдонимов_eng</t>
  </si>
  <si>
    <t xml:space="preserve">Статистика_псевдонимов_ru</t>
  </si>
  <si>
    <t xml:space="preserve">Статистика_конфигурации_eng</t>
  </si>
  <si>
    <t xml:space="preserve">Статистика_конфигурации_ru</t>
  </si>
  <si>
    <t xml:space="preserve">Датчики_eng</t>
  </si>
  <si>
    <t xml:space="preserve">Датчики_ru</t>
  </si>
  <si>
    <t xml:space="preserve">Датчики_перевод_eng</t>
  </si>
  <si>
    <t xml:space="preserve">Датчики_перевод_ru</t>
  </si>
  <si>
    <t xml:space="preserve">Статистика_подключения_устройств_перевод_eng</t>
  </si>
  <si>
    <t xml:space="preserve">Статистика_подключения_устройств_перевод_ru</t>
  </si>
  <si>
    <t xml:space="preserve">Статистика_ISL_перевод_eng</t>
  </si>
  <si>
    <t xml:space="preserve">Статистика_ISL_перевод_ru</t>
  </si>
  <si>
    <t xml:space="preserve">Статистика_соединений_eng</t>
  </si>
  <si>
    <t xml:space="preserve">Статистика_соединений_ru</t>
  </si>
  <si>
    <t xml:space="preserve">Журнал_eng</t>
  </si>
  <si>
    <t xml:space="preserve">Журнал_ru</t>
  </si>
  <si>
    <t xml:space="preserve">Презентация_eng</t>
  </si>
  <si>
    <t xml:space="preserve">Презентация_ru</t>
  </si>
  <si>
    <t xml:space="preserve">Column links</t>
  </si>
  <si>
    <t xml:space="preserve">Имя корзины</t>
  </si>
  <si>
    <t xml:space="preserve">Fabric_name</t>
  </si>
  <si>
    <t xml:space="preserve">Фабрика</t>
  </si>
  <si>
    <t xml:space="preserve">duplicated_fabric_domain</t>
  </si>
  <si>
    <t xml:space="preserve">номер домена не уникален</t>
  </si>
  <si>
    <t xml:space="preserve">no_target, no_initiator</t>
  </si>
  <si>
    <t xml:space="preserve">нет инициатора, нет таргета</t>
  </si>
  <si>
    <t xml:space="preserve">Температура</t>
  </si>
  <si>
    <t xml:space="preserve">Имя массива</t>
  </si>
  <si>
    <t xml:space="preserve">Модель корзины</t>
  </si>
  <si>
    <t xml:space="preserve">Fabric_label</t>
  </si>
  <si>
    <t xml:space="preserve">Подсеть</t>
  </si>
  <si>
    <t xml:space="preserve">uptime_exceeded</t>
  </si>
  <si>
    <t xml:space="preserve">время непрерывной работы превышено</t>
  </si>
  <si>
    <t xml:space="preserve">Device_Host_Name</t>
  </si>
  <si>
    <t xml:space="preserve">Имя устройства</t>
  </si>
  <si>
    <t xml:space="preserve">replication_zone</t>
  </si>
  <si>
    <t xml:space="preserve">зона репликации</t>
  </si>
  <si>
    <t xml:space="preserve">Fan</t>
  </si>
  <si>
    <t xml:space="preserve">Вентилятор</t>
  </si>
  <si>
    <t xml:space="preserve">deviceType</t>
  </si>
  <si>
    <t xml:space="preserve">Класс устройства</t>
  </si>
  <si>
    <t xml:space="preserve">System_Name_duplicates_free</t>
  </si>
  <si>
    <t xml:space="preserve">Название массива</t>
  </si>
  <si>
    <t xml:space="preserve">Заводской номер</t>
  </si>
  <si>
    <t xml:space="preserve">Имя шасси</t>
  </si>
  <si>
    <t xml:space="preserve">switch_pair_absent</t>
  </si>
  <si>
    <t xml:space="preserve">отсутствует парный коммутатор</t>
  </si>
  <si>
    <t xml:space="preserve">Total</t>
  </si>
  <si>
    <t xml:space="preserve">Всего</t>
  </si>
  <si>
    <t xml:space="preserve">Backbone Fabric ID</t>
  </si>
  <si>
    <t xml:space="preserve">Group_Name</t>
  </si>
  <si>
    <t xml:space="preserve">Имя группы псевдонимов</t>
  </si>
  <si>
    <t xml:space="preserve">Производитель</t>
  </si>
  <si>
    <t xml:space="preserve">Входит в конфигурацию</t>
  </si>
  <si>
    <t xml:space="preserve">cfg_type</t>
  </si>
  <si>
    <t xml:space="preserve">Тип конфигурации</t>
  </si>
  <si>
    <t xml:space="preserve">no_initiator</t>
  </si>
  <si>
    <t xml:space="preserve">нет инициатора</t>
  </si>
  <si>
    <t xml:space="preserve">Идентификатор порта WWPN</t>
  </si>
  <si>
    <t xml:space="preserve">Total_alias_quantity</t>
  </si>
  <si>
    <t xml:space="preserve">Всего псевдонимов</t>
  </si>
  <si>
    <t xml:space="preserve">zone_tag</t>
  </si>
  <si>
    <t xml:space="preserve">Всего зон в активной конфигурации</t>
  </si>
  <si>
    <t xml:space="preserve">Power Supply</t>
  </si>
  <si>
    <t xml:space="preserve">Блок питания</t>
  </si>
  <si>
    <t xml:space="preserve">Device_Location</t>
  </si>
  <si>
    <t xml:space="preserve">Расположение</t>
  </si>
  <si>
    <t xml:space="preserve">Имя хоста</t>
  </si>
  <si>
    <t xml:space="preserve">IP-адрес активного OA</t>
  </si>
  <si>
    <t xml:space="preserve">Идентификатор Wwn шасси</t>
  </si>
  <si>
    <t xml:space="preserve">Имя коммутатора</t>
  </si>
  <si>
    <t xml:space="preserve">different_fos_within_sw_pair</t>
  </si>
  <si>
    <t xml:space="preserve">парные коммутаторы имеют различный fos</t>
  </si>
  <si>
    <t xml:space="preserve">Trunking_lic</t>
  </si>
  <si>
    <t xml:space="preserve">Лицензия Trunking</t>
  </si>
  <si>
    <t xml:space="preserve">Имя шасси BB</t>
  </si>
  <si>
    <t xml:space="preserve">Модель</t>
  </si>
  <si>
    <t xml:space="preserve">Тип порта  устройства</t>
  </si>
  <si>
    <t xml:space="preserve">ОС</t>
  </si>
  <si>
    <t xml:space="preserve">Device_Host_Name_duplicates_free</t>
  </si>
  <si>
    <t xml:space="preserve">Название устройства</t>
  </si>
  <si>
    <t xml:space="preserve">Псевдоним</t>
  </si>
  <si>
    <t xml:space="preserve">no_target</t>
  </si>
  <si>
    <t xml:space="preserve">нет таргета</t>
  </si>
  <si>
    <t xml:space="preserve">defined</t>
  </si>
  <si>
    <t xml:space="preserve">Псевдонимов, используемых только в неактивных зонах</t>
  </si>
  <si>
    <t xml:space="preserve">qos_tag</t>
  </si>
  <si>
    <t xml:space="preserve">QOS зон</t>
  </si>
  <si>
    <t xml:space="preserve">Ok</t>
  </si>
  <si>
    <t xml:space="preserve">ОК</t>
  </si>
  <si>
    <t xml:space="preserve">deviceSubtype</t>
  </si>
  <si>
    <t xml:space="preserve">Тип устройства</t>
  </si>
  <si>
    <t xml:space="preserve">Режим ОС</t>
  </si>
  <si>
    <t xml:space="preserve">ModelName</t>
  </si>
  <si>
    <t xml:space="preserve">MAPS включен</t>
  </si>
  <si>
    <t xml:space="preserve">LS_type_report</t>
  </si>
  <si>
    <t xml:space="preserve">Тип коммутатора</t>
  </si>
  <si>
    <t xml:space="preserve">Fabric_Vision_lic</t>
  </si>
  <si>
    <t xml:space="preserve">Лицензия Fabric Vision</t>
  </si>
  <si>
    <t xml:space="preserve">Total_ports_number</t>
  </si>
  <si>
    <t xml:space="preserve">Всего портов</t>
  </si>
  <si>
    <t xml:space="preserve">switchPair_id</t>
  </si>
  <si>
    <t xml:space="preserve">Идентификатор пары коммутаторов</t>
  </si>
  <si>
    <t xml:space="preserve">Имя коммутатора BB</t>
  </si>
  <si>
    <t xml:space="preserve">Серийный номер</t>
  </si>
  <si>
    <t xml:space="preserve">Порт устройства</t>
  </si>
  <si>
    <t xml:space="preserve">Идентификатор порта WWNN</t>
  </si>
  <si>
    <t xml:space="preserve">Индекс порта</t>
  </si>
  <si>
    <t xml:space="preserve">Connected_switchPair_id</t>
  </si>
  <si>
    <t xml:space="preserve">Идентификатор пары устройств</t>
  </si>
  <si>
    <t xml:space="preserve">Exploded_column</t>
  </si>
  <si>
    <t xml:space="preserve">Группа портов</t>
  </si>
  <si>
    <t xml:space="preserve">Зона</t>
  </si>
  <si>
    <t xml:space="preserve">zonemember_duplicates_free</t>
  </si>
  <si>
    <t xml:space="preserve">Название псевдонима</t>
  </si>
  <si>
    <t xml:space="preserve">several_initiators</t>
  </si>
  <si>
    <t xml:space="preserve">несколько инициаторов</t>
  </si>
  <si>
    <t xml:space="preserve">Псевдонимов, используемых в активных зонах</t>
  </si>
  <si>
    <t xml:space="preserve">lsan_tag</t>
  </si>
  <si>
    <t xml:space="preserve">LSAN зон</t>
  </si>
  <si>
    <t xml:space="preserve">Номер датчика</t>
  </si>
  <si>
    <t xml:space="preserve">Absent</t>
  </si>
  <si>
    <t xml:space="preserve">Отсутствует</t>
  </si>
  <si>
    <t xml:space="preserve">Дата сбора конфигурации</t>
  </si>
  <si>
    <t xml:space="preserve">Порт массива</t>
  </si>
  <si>
    <t xml:space="preserve">Название фабрики</t>
  </si>
  <si>
    <t xml:space="preserve">NTP-сервер</t>
  </si>
  <si>
    <t xml:space="preserve">MAPS мигрирован</t>
  </si>
  <si>
    <t xml:space="preserve">Установленные лицензии</t>
  </si>
  <si>
    <t xml:space="preserve">Total switches</t>
  </si>
  <si>
    <t xml:space="preserve">Всего коммутаторов</t>
  </si>
  <si>
    <t xml:space="preserve">Online</t>
  </si>
  <si>
    <t xml:space="preserve">IP-Адрес</t>
  </si>
  <si>
    <t xml:space="preserve">Режим порта массива</t>
  </si>
  <si>
    <t xml:space="preserve">Слот</t>
  </si>
  <si>
    <t xml:space="preserve">zone_duplicates_free</t>
  </si>
  <si>
    <t xml:space="preserve">Название зоны</t>
  </si>
  <si>
    <t xml:space="preserve">Идентификатор псевдонима</t>
  </si>
  <si>
    <t xml:space="preserve">no_target, several_initiators</t>
  </si>
  <si>
    <t xml:space="preserve">нет таргета, несколько инициаторов</t>
  </si>
  <si>
    <t xml:space="preserve">absent</t>
  </si>
  <si>
    <t xml:space="preserve">Портов отсутствует</t>
  </si>
  <si>
    <t xml:space="preserve">Псевдонимов, не используемых в зонах</t>
  </si>
  <si>
    <t xml:space="preserve">property</t>
  </si>
  <si>
    <t xml:space="preserve">Peer зон</t>
  </si>
  <si>
    <t xml:space="preserve">Область контроля</t>
  </si>
  <si>
    <t xml:space="preserve">С</t>
  </si>
  <si>
    <t xml:space="preserve">°C</t>
  </si>
  <si>
    <t xml:space="preserve">Connected_SwitchName</t>
  </si>
  <si>
    <t xml:space="preserve">Имя коммутатора подключения</t>
  </si>
  <si>
    <t xml:space="preserve">Switch_quantity</t>
  </si>
  <si>
    <t xml:space="preserve">Количество коммутаторов</t>
  </si>
  <si>
    <t xml:space="preserve">Год/Месяц события</t>
  </si>
  <si>
    <t xml:space="preserve">Storage_Port_Wwnp</t>
  </si>
  <si>
    <t xml:space="preserve">WWPN порта массива</t>
  </si>
  <si>
    <t xml:space="preserve">Гнездо</t>
  </si>
  <si>
    <t xml:space="preserve">Идентификатор Wwn коммутатора</t>
  </si>
  <si>
    <t xml:space="preserve">Часовой пояс</t>
  </si>
  <si>
    <t xml:space="preserve">MAPS policy</t>
  </si>
  <si>
    <t xml:space="preserve">Trunking_license</t>
  </si>
  <si>
    <t xml:space="preserve">Лицензия "Trunking"</t>
  </si>
  <si>
    <t xml:space="preserve">Total chassis</t>
  </si>
  <si>
    <t xml:space="preserve">Всего шасси</t>
  </si>
  <si>
    <t xml:space="preserve">Licensed</t>
  </si>
  <si>
    <t xml:space="preserve">Портов с лицензией</t>
  </si>
  <si>
    <t xml:space="preserve">Индекс порта BB</t>
  </si>
  <si>
    <t xml:space="preserve">Роль порта массива</t>
  </si>
  <si>
    <t xml:space="preserve">Порт</t>
  </si>
  <si>
    <t xml:space="preserve">Wwn_type</t>
  </si>
  <si>
    <t xml:space="preserve">Тип Wwn псевдонима</t>
  </si>
  <si>
    <t xml:space="preserve">local</t>
  </si>
  <si>
    <t xml:space="preserve">доступно</t>
  </si>
  <si>
    <t xml:space="preserve">Fabric_device_status</t>
  </si>
  <si>
    <t xml:space="preserve">Статус устройства в сети конфигурации</t>
  </si>
  <si>
    <t xml:space="preserve">Портов доступно (локальные)</t>
  </si>
  <si>
    <t xml:space="preserve">Локальных устройств</t>
  </si>
  <si>
    <t xml:space="preserve">tdz_tag</t>
  </si>
  <si>
    <t xml:space="preserve">TDZ зон</t>
  </si>
  <si>
    <t xml:space="preserve">Состояние</t>
  </si>
  <si>
    <t xml:space="preserve">RPM</t>
  </si>
  <si>
    <t xml:space="preserve">об/мин</t>
  </si>
  <si>
    <t xml:space="preserve">Group_type</t>
  </si>
  <si>
    <t xml:space="preserve">Тип группы портов</t>
  </si>
  <si>
    <t xml:space="preserve">Native_Switch_connection_quantity</t>
  </si>
  <si>
    <t xml:space="preserve">Количество соединений c Native коммутаторами</t>
  </si>
  <si>
    <t xml:space="preserve">Идентификатор события</t>
  </si>
  <si>
    <t xml:space="preserve">Тип гнезда</t>
  </si>
  <si>
    <t xml:space="preserve">Код модели</t>
  </si>
  <si>
    <t xml:space="preserve">Номер домена</t>
  </si>
  <si>
    <t xml:space="preserve">timezone_hm</t>
  </si>
  <si>
    <t xml:space="preserve">Часовая зона</t>
  </si>
  <si>
    <t xml:space="preserve">MAPS actions</t>
  </si>
  <si>
    <t xml:space="preserve">Fabric_Vision_license</t>
  </si>
  <si>
    <t xml:space="preserve">Лицензия  "Fabric Vision"</t>
  </si>
  <si>
    <t xml:space="preserve">Model_Asymmetry_note</t>
  </si>
  <si>
    <t xml:space="preserve">Примечание. Различное количество моделей в подсетях</t>
  </si>
  <si>
    <t xml:space="preserve">Not_licensed</t>
  </si>
  <si>
    <t xml:space="preserve">Портов без лицензии</t>
  </si>
  <si>
    <t xml:space="preserve">Слот BB</t>
  </si>
  <si>
    <t xml:space="preserve">Поддерживается компанией HPE?</t>
  </si>
  <si>
    <t xml:space="preserve">Описание</t>
  </si>
  <si>
    <t xml:space="preserve">FCID</t>
  </si>
  <si>
    <t xml:space="preserve">Wwnn_unpack</t>
  </si>
  <si>
    <t xml:space="preserve">Wwnn соответсвует двум и более Wwnp</t>
  </si>
  <si>
    <t xml:space="preserve">отсутствует</t>
  </si>
  <si>
    <t xml:space="preserve">zonemember_Fabric_name</t>
  </si>
  <si>
    <t xml:space="preserve">Фабрика устройства</t>
  </si>
  <si>
    <t xml:space="preserve">remote_na</t>
  </si>
  <si>
    <t xml:space="preserve">Портов недоступно (подключено в другую фабрику)</t>
  </si>
  <si>
    <t xml:space="preserve">remote_imported</t>
  </si>
  <si>
    <t xml:space="preserve">Импортируемых устройств</t>
  </si>
  <si>
    <t xml:space="preserve">Локальных устройств в конфигурации</t>
  </si>
  <si>
    <t xml:space="preserve">Показания</t>
  </si>
  <si>
    <t xml:space="preserve">Group_level</t>
  </si>
  <si>
    <t xml:space="preserve">Идентификатор пары коммутатора подключения</t>
  </si>
  <si>
    <t xml:space="preserve">Native_Logical_link_quantity</t>
  </si>
  <si>
    <t xml:space="preserve">Количество логических линков к Native коммутаторам</t>
  </si>
  <si>
    <t xml:space="preserve">Уровень критичности</t>
  </si>
  <si>
    <t xml:space="preserve">Модель HPE</t>
  </si>
  <si>
    <t xml:space="preserve">Syslog-сервер</t>
  </si>
  <si>
    <t xml:space="preserve">Generation_Asymmetry_note</t>
  </si>
  <si>
    <t xml:space="preserve">Примечание. Различное количество поколений в подсетях</t>
  </si>
  <si>
    <t xml:space="preserve">%_occupied</t>
  </si>
  <si>
    <t xml:space="preserve">% занятых</t>
  </si>
  <si>
    <t xml:space="preserve">Link cost</t>
  </si>
  <si>
    <t xml:space="preserve">Connected_switchPWwn</t>
  </si>
  <si>
    <t xml:space="preserve">Порт BB</t>
  </si>
  <si>
    <t xml:space="preserve">Device_Fw</t>
  </si>
  <si>
    <t xml:space="preserve">Текущая версия микрокода</t>
  </si>
  <si>
    <t xml:space="preserve">Режим коммутатора</t>
  </si>
  <si>
    <t xml:space="preserve">Тип члена Peer зоны</t>
  </si>
  <si>
    <t xml:space="preserve">недоступно (подключено в другую фабрику)</t>
  </si>
  <si>
    <t xml:space="preserve">zonemember_Fabric_label</t>
  </si>
  <si>
    <t xml:space="preserve">Подсеть устройства</t>
  </si>
  <si>
    <t xml:space="preserve">Портов доступно (импортировано)</t>
  </si>
  <si>
    <t xml:space="preserve">Отсутствующих устройств</t>
  </si>
  <si>
    <t xml:space="preserve">Импортируемых устройств в конфигурации</t>
  </si>
  <si>
    <t xml:space="preserve">Единица измерения</t>
  </si>
  <si>
    <t xml:space="preserve">FLOGI</t>
  </si>
  <si>
    <t xml:space="preserve">Имя NPIV устройства</t>
  </si>
  <si>
    <t xml:space="preserve">Native_Physical_link_quantity</t>
  </si>
  <si>
    <t xml:space="preserve">Количество физических линков к Native коммутаторам</t>
  </si>
  <si>
    <t xml:space="preserve">Событие</t>
  </si>
  <si>
    <t xml:space="preserve">Storage_Fabric_name</t>
  </si>
  <si>
    <t xml:space="preserve">Фабрика порта массива</t>
  </si>
  <si>
    <t xml:space="preserve">Модель устройства</t>
  </si>
  <si>
    <t xml:space="preserve">Модель Brocade</t>
  </si>
  <si>
    <t xml:space="preserve">IP-адрес интерфейса управления</t>
  </si>
  <si>
    <t xml:space="preserve">SNMP-сервер</t>
  </si>
  <si>
    <t xml:space="preserve">Mode_Asymmetry_note</t>
  </si>
  <si>
    <t xml:space="preserve">Примечание. Различное количество режимов коммутаторов в подсетях</t>
  </si>
  <si>
    <t xml:space="preserve">N:E_num</t>
  </si>
  <si>
    <t xml:space="preserve">Переподписка (N:E)</t>
  </si>
  <si>
    <t xml:space="preserve">Модель SFP</t>
  </si>
  <si>
    <t xml:space="preserve">Скорость, Гб/c</t>
  </si>
  <si>
    <t xml:space="preserve">FW_Supported</t>
  </si>
  <si>
    <t xml:space="preserve">Поддерживается?</t>
  </si>
  <si>
    <t xml:space="preserve">Текущая версия драйвера</t>
  </si>
  <si>
    <t xml:space="preserve">Connected_speed</t>
  </si>
  <si>
    <t xml:space="preserve">Скорость NPIV порта, Гб/c</t>
  </si>
  <si>
    <t xml:space="preserve">it-flows</t>
  </si>
  <si>
    <t xml:space="preserve">Initiator to target flow ratio</t>
  </si>
  <si>
    <t xml:space="preserve">импортировано</t>
  </si>
  <si>
    <t xml:space="preserve">remote_configured</t>
  </si>
  <si>
    <t xml:space="preserve">Портов сконфигурировано</t>
  </si>
  <si>
    <t xml:space="preserve">Устройств, подключенных в другую фабрику</t>
  </si>
  <si>
    <t xml:space="preserve">Отсутствующих устройств в конфигурации</t>
  </si>
  <si>
    <t xml:space="preserve">Device_port_quantity_A</t>
  </si>
  <si>
    <t xml:space="preserve">Количество портов в подсети А</t>
  </si>
  <si>
    <t xml:space="preserve">Connected_NPIV_name</t>
  </si>
  <si>
    <t xml:space="preserve">Native_Port_quantity</t>
  </si>
  <si>
    <t xml:space="preserve">Количество портов к Native коммутаторам</t>
  </si>
  <si>
    <t xml:space="preserve">obj</t>
  </si>
  <si>
    <t xml:space="preserve">Storage_Fabric_label</t>
  </si>
  <si>
    <t xml:space="preserve">Подсеть порта массива</t>
  </si>
  <si>
    <t xml:space="preserve">Заводской номер устройства</t>
  </si>
  <si>
    <t xml:space="preserve">Поколение</t>
  </si>
  <si>
    <t xml:space="preserve">Дней работы</t>
  </si>
  <si>
    <t xml:space="preserve">EdgeHoldTime</t>
  </si>
  <si>
    <t xml:space="preserve">N:E_bw</t>
  </si>
  <si>
    <t xml:space="preserve">Переподписка по пропускной полосе (N:E bw)</t>
  </si>
  <si>
    <t xml:space="preserve">Длина волны, нм</t>
  </si>
  <si>
    <t xml:space="preserve">Тип порта BB</t>
  </si>
  <si>
    <t xml:space="preserve">FW_Recommeneded</t>
  </si>
  <si>
    <t xml:space="preserve">Рекомендуемая версия микрокода</t>
  </si>
  <si>
    <t xml:space="preserve">Connected_Transceiver_mode</t>
  </si>
  <si>
    <t xml:space="preserve">Трансивер NPIV порта</t>
  </si>
  <si>
    <t xml:space="preserve">Статус порта</t>
  </si>
  <si>
    <t xml:space="preserve">сконфигурировано</t>
  </si>
  <si>
    <t xml:space="preserve">remote_initializing</t>
  </si>
  <si>
    <t xml:space="preserve">Портов инициализируется</t>
  </si>
  <si>
    <t xml:space="preserve">Устройств в статусе configured</t>
  </si>
  <si>
    <t xml:space="preserve">Device_port_quantity_B</t>
  </si>
  <si>
    <t xml:space="preserve">Количество портов в подсети B</t>
  </si>
  <si>
    <t xml:space="preserve">Native_Bandwidth_Gbps</t>
  </si>
  <si>
    <t xml:space="preserve">Пропускная способность соединениий c Native коммутаторами, Гб/c</t>
  </si>
  <si>
    <t xml:space="preserve">Категория события</t>
  </si>
  <si>
    <t xml:space="preserve">WWN хоста</t>
  </si>
  <si>
    <t xml:space="preserve">IP-адрес устройства</t>
  </si>
  <si>
    <t xml:space="preserve">i2cTurboCnfg</t>
  </si>
  <si>
    <t xml:space="preserve">MAPS actions код</t>
  </si>
  <si>
    <t xml:space="preserve">All</t>
  </si>
  <si>
    <t xml:space="preserve">Итого:</t>
  </si>
  <si>
    <t xml:space="preserve">Наличие trunking лицензии</t>
  </si>
  <si>
    <t xml:space="preserve">Edge Fabric ID</t>
  </si>
  <si>
    <t xml:space="preserve">Connected_QOS_Port</t>
  </si>
  <si>
    <t xml:space="preserve">QOS  NPIV порта</t>
  </si>
  <si>
    <t xml:space="preserve">инициализируется</t>
  </si>
  <si>
    <t xml:space="preserve">Total_zonemembers</t>
  </si>
  <si>
    <t xml:space="preserve">Всего членов в зоне</t>
  </si>
  <si>
    <t xml:space="preserve">Устройств в статусе initializing</t>
  </si>
  <si>
    <t xml:space="preserve">Device_port_quantity_Total</t>
  </si>
  <si>
    <t xml:space="preserve">Количество портов в фабрике</t>
  </si>
  <si>
    <t xml:space="preserve">Device_quantity</t>
  </si>
  <si>
    <t xml:space="preserve">Количество NPIV устройств</t>
  </si>
  <si>
    <t xml:space="preserve">AG_Device_connection_quantity</t>
  </si>
  <si>
    <t xml:space="preserve">Количество соединений c AG устройствами</t>
  </si>
  <si>
    <t xml:space="preserve">IP-адрес</t>
  </si>
  <si>
    <t xml:space="preserve">Host_Wwnp</t>
  </si>
  <si>
    <t xml:space="preserve">WWPN хоста</t>
  </si>
  <si>
    <t xml:space="preserve">Версия микрокода устройства</t>
  </si>
  <si>
    <t xml:space="preserve">config_collection_date_ymd</t>
  </si>
  <si>
    <t xml:space="preserve">cpuLoad</t>
  </si>
  <si>
    <t xml:space="preserve">MAPS FPI</t>
  </si>
  <si>
    <t xml:space="preserve">No_E-Ports</t>
  </si>
  <si>
    <t xml:space="preserve">нет соединений с коммутаторами</t>
  </si>
  <si>
    <t xml:space="preserve">Транкинг включен</t>
  </si>
  <si>
    <t xml:space="preserve">Имя коммутатора Edge</t>
  </si>
  <si>
    <t xml:space="preserve">Driver_Recommeneded</t>
  </si>
  <si>
    <t xml:space="preserve">Рекомендуемая версия драйвера</t>
  </si>
  <si>
    <t xml:space="preserve">Connected_Trunk_Port</t>
  </si>
  <si>
    <t xml:space="preserve">Trunk  NPIV порта</t>
  </si>
  <si>
    <t xml:space="preserve">Порта  устройства</t>
  </si>
  <si>
    <t xml:space="preserve">different_storages</t>
  </si>
  <si>
    <t xml:space="preserve">массивы разных модельных линий</t>
  </si>
  <si>
    <t xml:space="preserve">Total_zonemembers_active</t>
  </si>
  <si>
    <t xml:space="preserve">Всего "доступных" членов в зоне</t>
  </si>
  <si>
    <t xml:space="preserve">Total_no_alias_ports</t>
  </si>
  <si>
    <t xml:space="preserve">Портов без псевдонима</t>
  </si>
  <si>
    <t xml:space="preserve">Unique_VC_quantity_A</t>
  </si>
  <si>
    <t xml:space="preserve">Количество VC в подсети А</t>
  </si>
  <si>
    <t xml:space="preserve">Switch_connection_quantity</t>
  </si>
  <si>
    <t xml:space="preserve">Количество соединений</t>
  </si>
  <si>
    <t xml:space="preserve">AG_Logical_link_quantity</t>
  </si>
  <si>
    <t xml:space="preserve">Количество логических линков к AG устройствам</t>
  </si>
  <si>
    <t xml:space="preserve">Index_slot_port</t>
  </si>
  <si>
    <t xml:space="preserve">Порт коммутатора</t>
  </si>
  <si>
    <t xml:space="preserve">Host_Fabric_name</t>
  </si>
  <si>
    <t xml:space="preserve">Фабрика хоста</t>
  </si>
  <si>
    <t xml:space="preserve">Поддерживается HPE?</t>
  </si>
  <si>
    <t xml:space="preserve">Insistent Domain ID</t>
  </si>
  <si>
    <t xml:space="preserve">Bottleneckmon</t>
  </si>
  <si>
    <t xml:space="preserve">No_F-Ports</t>
  </si>
  <si>
    <t xml:space="preserve">нет соединений с устройствами</t>
  </si>
  <si>
    <t xml:space="preserve">Режим Long Distance</t>
  </si>
  <si>
    <t xml:space="preserve">Connected_Trunking_license</t>
  </si>
  <si>
    <t xml:space="preserve">Лицензия Trunk  NPIV устройства</t>
  </si>
  <si>
    <t xml:space="preserve">storage_library</t>
  </si>
  <si>
    <t xml:space="preserve">библиотека и массив</t>
  </si>
  <si>
    <t xml:space="preserve">Wwnp_duplicated</t>
  </si>
  <si>
    <t xml:space="preserve">Дубликатов Wwnp в зоне</t>
  </si>
  <si>
    <t xml:space="preserve">Total_device_ports</t>
  </si>
  <si>
    <t xml:space="preserve">Всего портов устройств в подсети</t>
  </si>
  <si>
    <t xml:space="preserve">Зон без инициатора и таргета</t>
  </si>
  <si>
    <t xml:space="preserve">Unique_VC_quantity_B</t>
  </si>
  <si>
    <t xml:space="preserve">Количество VC в подсети B</t>
  </si>
  <si>
    <t xml:space="preserve">Logical_link_quantity</t>
  </si>
  <si>
    <t xml:space="preserve">Количество логических линков</t>
  </si>
  <si>
    <t xml:space="preserve">AG_Physical_link_quantity</t>
  </si>
  <si>
    <t xml:space="preserve">Количество физических линков к AG устройствам</t>
  </si>
  <si>
    <t xml:space="preserve">Host_Fabric_label</t>
  </si>
  <si>
    <t xml:space="preserve">Подсеть хоста</t>
  </si>
  <si>
    <t xml:space="preserve">Recommended_FW</t>
  </si>
  <si>
    <t xml:space="preserve">Роль</t>
  </si>
  <si>
    <t xml:space="preserve">Приоритет Principal</t>
  </si>
  <si>
    <t xml:space="preserve">No_connected_ports</t>
  </si>
  <si>
    <t xml:space="preserve">нет соединений</t>
  </si>
  <si>
    <t xml:space="preserve">Длина линка</t>
  </si>
  <si>
    <t xml:space="preserve">Индекс порта Edge</t>
  </si>
  <si>
    <t xml:space="preserve">Тип порта коммутатора</t>
  </si>
  <si>
    <t xml:space="preserve">unused_zone</t>
  </si>
  <si>
    <t xml:space="preserve">неиспользуемая зона</t>
  </si>
  <si>
    <t xml:space="preserve">Wwnn</t>
  </si>
  <si>
    <t xml:space="preserve">Идентификаторы Wwnn в определении зоны</t>
  </si>
  <si>
    <t xml:space="preserve">Идентификаторов Wwnn</t>
  </si>
  <si>
    <t xml:space="preserve">Зон репликации</t>
  </si>
  <si>
    <t xml:space="preserve">Bandwidth_A</t>
  </si>
  <si>
    <t xml:space="preserve">Пропускная способность в подсети А, Гб/с</t>
  </si>
  <si>
    <t xml:space="preserve">Physical_link_quantity</t>
  </si>
  <si>
    <t xml:space="preserve">Количество физических линков</t>
  </si>
  <si>
    <t xml:space="preserve">AG_Port_quantity</t>
  </si>
  <si>
    <t xml:space="preserve">Количество портов к AG устройствам</t>
  </si>
  <si>
    <t xml:space="preserve">Mixed_bay_parity_note</t>
  </si>
  <si>
    <t xml:space="preserve">Примечание. Разделение IO гнезд в подсетях</t>
  </si>
  <si>
    <t xml:space="preserve">Режим</t>
  </si>
  <si>
    <t xml:space="preserve">Routing policy</t>
  </si>
  <si>
    <t xml:space="preserve">Connected_slot</t>
  </si>
  <si>
    <t xml:space="preserve">Слот Edge</t>
  </si>
  <si>
    <t xml:space="preserve">Virtual_Channel</t>
  </si>
  <si>
    <t xml:space="preserve">Номер VC</t>
  </si>
  <si>
    <t xml:space="preserve">SNMP cтатус порта</t>
  </si>
  <si>
    <t xml:space="preserve">pair_zone_not_found</t>
  </si>
  <si>
    <t xml:space="preserve">парная зона не найдена</t>
  </si>
  <si>
    <t xml:space="preserve">Wwnp</t>
  </si>
  <si>
    <t xml:space="preserve">Идентификаторы Wwnp в определении зоны</t>
  </si>
  <si>
    <t xml:space="preserve">Идентификаторов Wwnp</t>
  </si>
  <si>
    <t xml:space="preserve">zone_duplicated_tag</t>
  </si>
  <si>
    <t xml:space="preserve">Зон дубликатов</t>
  </si>
  <si>
    <t xml:space="preserve">Bandwidth_B</t>
  </si>
  <si>
    <t xml:space="preserve">Пропускная способность в подсети B, Гб/с</t>
  </si>
  <si>
    <t xml:space="preserve">Port_quantity</t>
  </si>
  <si>
    <t xml:space="preserve">Количество портов</t>
  </si>
  <si>
    <t xml:space="preserve">AG_Bandwidth_Gbps</t>
  </si>
  <si>
    <t xml:space="preserve">Пропускная способность соединениий c AG устройствами, Гб/c</t>
  </si>
  <si>
    <t xml:space="preserve">Тип порта</t>
  </si>
  <si>
    <t xml:space="preserve">mixed_io_bay_parity_in_fabric_label</t>
  </si>
  <si>
    <t xml:space="preserve">четные и нечетные гнезда IO в подсети</t>
  </si>
  <si>
    <t xml:space="preserve">In Order Delivery</t>
  </si>
  <si>
    <t xml:space="preserve">Статус коммутатора</t>
  </si>
  <si>
    <t xml:space="preserve">Connected_port</t>
  </si>
  <si>
    <t xml:space="preserve">Порт Edge</t>
  </si>
  <si>
    <t xml:space="preserve">Физический статус порта</t>
  </si>
  <si>
    <t xml:space="preserve">Медленное устройство</t>
  </si>
  <si>
    <t xml:space="preserve">alias_number_per_zone</t>
  </si>
  <si>
    <t xml:space="preserve">Количество псевдонимов в зоне</t>
  </si>
  <si>
    <t xml:space="preserve">Идентификаторов Wwnn, соответствующих двум и более Wwnp</t>
  </si>
  <si>
    <t xml:space="preserve">zone_absorbed_tag</t>
  </si>
  <si>
    <t xml:space="preserve">Зон, входящих в другие зоны</t>
  </si>
  <si>
    <t xml:space="preserve">Device_connection_note</t>
  </si>
  <si>
    <t xml:space="preserve">Примечание. Количество портов</t>
  </si>
  <si>
    <t xml:space="preserve">Bandwidth_Gbps</t>
  </si>
  <si>
    <t xml:space="preserve">Пропускная способность соединения, Гб/c</t>
  </si>
  <si>
    <t xml:space="preserve">Dynamic Load Sharing</t>
  </si>
  <si>
    <t xml:space="preserve">Индекс порта подключения</t>
  </si>
  <si>
    <t xml:space="preserve">Скорость Edge, Гб/c</t>
  </si>
  <si>
    <t xml:space="preserve">Лицензия POD</t>
  </si>
  <si>
    <t xml:space="preserve">Подключено через AG</t>
  </si>
  <si>
    <t xml:space="preserve">Yes</t>
  </si>
  <si>
    <t xml:space="preserve">Wwn_number_defined</t>
  </si>
  <si>
    <t xml:space="preserve">Всего Wwnn(Wwnp) сконфигурировано в зоне</t>
  </si>
  <si>
    <t xml:space="preserve">alias_Wwnn</t>
  </si>
  <si>
    <t xml:space="preserve">Псевдонимов с  Wwnn</t>
  </si>
  <si>
    <t xml:space="preserve">zone_paired_tag</t>
  </si>
  <si>
    <t xml:space="preserve">Парных зон</t>
  </si>
  <si>
    <t xml:space="preserve">Single_VC_note</t>
  </si>
  <si>
    <t xml:space="preserve">Примечание. Виртуальный канал VC</t>
  </si>
  <si>
    <t xml:space="preserve">Порты с автоматической скоростью, шт</t>
  </si>
  <si>
    <t xml:space="preserve">tx_port</t>
  </si>
  <si>
    <t xml:space="preserve">Fabric_domain_note</t>
  </si>
  <si>
    <t xml:space="preserve">Примечение. Номер домена</t>
  </si>
  <si>
    <t xml:space="preserve">DLS Lossless</t>
  </si>
  <si>
    <t xml:space="preserve">Слот подключения</t>
  </si>
  <si>
    <t xml:space="preserve">Connected_portType</t>
  </si>
  <si>
    <t xml:space="preserve">Тип порта Edge</t>
  </si>
  <si>
    <t xml:space="preserve">Идентификатор узла WWNN</t>
  </si>
  <si>
    <t xml:space="preserve">Настройка Distance</t>
  </si>
  <si>
    <t xml:space="preserve">No</t>
  </si>
  <si>
    <t xml:space="preserve">Wwn_number_actual</t>
  </si>
  <si>
    <t xml:space="preserve">Фактическое число Wwnp в зоне</t>
  </si>
  <si>
    <t xml:space="preserve">alias_Wwnn_unpack</t>
  </si>
  <si>
    <t xml:space="preserve">Псевдонимов с  Wwnn, соответствующих двум и более Wwnp</t>
  </si>
  <si>
    <t xml:space="preserve">Зон без инициатора</t>
  </si>
  <si>
    <t xml:space="preserve">Bandwidth_note</t>
  </si>
  <si>
    <t xml:space="preserve">Примечание. Пропускная способность</t>
  </si>
  <si>
    <t xml:space="preserve">Speed_Fixed</t>
  </si>
  <si>
    <t xml:space="preserve">Порты с фиксированная скоростью, шт</t>
  </si>
  <si>
    <t xml:space="preserve">FOS_fabric_max</t>
  </si>
  <si>
    <t xml:space="preserve">Максимальная версия микрокода в фабрике</t>
  </si>
  <si>
    <t xml:space="preserve">rx_port</t>
  </si>
  <si>
    <t xml:space="preserve">Fabric_host_status</t>
  </si>
  <si>
    <t xml:space="preserve">Статус хоста в сети массива</t>
  </si>
  <si>
    <t xml:space="preserve">Uptime_note</t>
  </si>
  <si>
    <t xml:space="preserve">Примечение. Время работы</t>
  </si>
  <si>
    <t xml:space="preserve">enforce_login</t>
  </si>
  <si>
    <t xml:space="preserve">Порт подключения</t>
  </si>
  <si>
    <t xml:space="preserve">IFL_number</t>
  </si>
  <si>
    <t xml:space="preserve">Идентификатор IFL</t>
  </si>
  <si>
    <t xml:space="preserve">wwnp_instance_number_per_alias</t>
  </si>
  <si>
    <t xml:space="preserve">Количество идентификатора WWPN в псевдониме</t>
  </si>
  <si>
    <t xml:space="preserve">mixed_wwn_di_zone</t>
  </si>
  <si>
    <t xml:space="preserve">смешанная зона (wwn, di)</t>
  </si>
  <si>
    <t xml:space="preserve">Target_Initiator_note</t>
  </si>
  <si>
    <t xml:space="preserve">Примечание. Количество таргетов и инициаторов в зоне</t>
  </si>
  <si>
    <t xml:space="preserve">alias_duplicated_wwnp</t>
  </si>
  <si>
    <t xml:space="preserve">Псевдонимов с повторяющимися Wwnp в определении псевдонима</t>
  </si>
  <si>
    <t xml:space="preserve">Зон без таргета</t>
  </si>
  <si>
    <t xml:space="preserve">Low_speed_note</t>
  </si>
  <si>
    <t xml:space="preserve">Примечание. Низкая скорость подключения</t>
  </si>
  <si>
    <t xml:space="preserve">Speed_Max</t>
  </si>
  <si>
    <t xml:space="preserve">Порты с максимальной скоростью, шт</t>
  </si>
  <si>
    <t xml:space="preserve">sid</t>
  </si>
  <si>
    <t xml:space="preserve">Имя хоста в SAN</t>
  </si>
  <si>
    <t xml:space="preserve">Switch_pair_absence_note</t>
  </si>
  <si>
    <t xml:space="preserve">Примечание. Парный коммутатор</t>
  </si>
  <si>
    <t xml:space="preserve">Blade fault auto-recovery</t>
  </si>
  <si>
    <t xml:space="preserve">Connected_cost</t>
  </si>
  <si>
    <t xml:space="preserve">Link cost порта подключения</t>
  </si>
  <si>
    <t xml:space="preserve">Проверка доступа</t>
  </si>
  <si>
    <t xml:space="preserve">Target_model_note</t>
  </si>
  <si>
    <t xml:space="preserve">Примечание. Модели таргетов в зоне</t>
  </si>
  <si>
    <t xml:space="preserve">alias_duplicated</t>
  </si>
  <si>
    <t xml:space="preserve">Псевдонимов дубликатов</t>
  </si>
  <si>
    <t xml:space="preserve">Зон с несколькими инициаторами</t>
  </si>
  <si>
    <t xml:space="preserve">Storage_Lib_speed_note</t>
  </si>
  <si>
    <t xml:space="preserve">Примечание. Автоматический режим скорости</t>
  </si>
  <si>
    <t xml:space="preserve">Speed_Reduced</t>
  </si>
  <si>
    <t xml:space="preserve">Порты с пониженной скоростью, шт</t>
  </si>
  <si>
    <t xml:space="preserve">Core_switch_note</t>
  </si>
  <si>
    <t xml:space="preserve">Примечение. Ядро сети</t>
  </si>
  <si>
    <t xml:space="preserve">did</t>
  </si>
  <si>
    <t xml:space="preserve">Порт хоста</t>
  </si>
  <si>
    <t xml:space="preserve">Switch_pair_FOS_note</t>
  </si>
  <si>
    <t xml:space="preserve">Примечание. Микрокод парных коммутаторов</t>
  </si>
  <si>
    <t xml:space="preserve">BackEnd Credit Recovery</t>
  </si>
  <si>
    <t xml:space="preserve">SDDQ_switch_quantity</t>
  </si>
  <si>
    <t xml:space="preserve">Портов коммутатора в карантине SDDQ</t>
  </si>
  <si>
    <t xml:space="preserve">Connected_Vendor_PN</t>
  </si>
  <si>
    <t xml:space="preserve">Модель SFP подключения</t>
  </si>
  <si>
    <t xml:space="preserve">Link cost Edge</t>
  </si>
  <si>
    <t xml:space="preserve">Поколение коммутатора</t>
  </si>
  <si>
    <t xml:space="preserve">Трансивер</t>
  </si>
  <si>
    <t xml:space="preserve">Mixed_zone_note</t>
  </si>
  <si>
    <t xml:space="preserve">Примечание. Смешанная Wwn и DI зона</t>
  </si>
  <si>
    <t xml:space="preserve">ports_per_alias_mean</t>
  </si>
  <si>
    <t xml:space="preserve">Среднее количество портов в псевдонимах</t>
  </si>
  <si>
    <t xml:space="preserve">Зон без таргета c несколькими инициаторами</t>
  </si>
  <si>
    <t xml:space="preserve">Multiple_port_speed_note</t>
  </si>
  <si>
    <t xml:space="preserve">Примечание. Различная скорость портов</t>
  </si>
  <si>
    <t xml:space="preserve">Transceiver_speed_2,4,8_Gbps</t>
  </si>
  <si>
    <t xml:space="preserve">Трансивер скорость 2,4,8 Гб/c</t>
  </si>
  <si>
    <t xml:space="preserve">Principal_core_note</t>
  </si>
  <si>
    <t xml:space="preserve">Примечение. Расположение Principal коммутатора</t>
  </si>
  <si>
    <t xml:space="preserve">wwn</t>
  </si>
  <si>
    <t xml:space="preserve">longDistance</t>
  </si>
  <si>
    <t xml:space="preserve">SDDQ_chassis_quantity</t>
  </si>
  <si>
    <t xml:space="preserve">Портов шасси в карантине SDDQ</t>
  </si>
  <si>
    <t xml:space="preserve">Connected_Wavelength_nm</t>
  </si>
  <si>
    <t xml:space="preserve">Длина волны  подключения, нм</t>
  </si>
  <si>
    <t xml:space="preserve">Device_Host_Name_per_fabric_name_and_label</t>
  </si>
  <si>
    <t xml:space="preserve">Количество портов устройства в подсети фабрики</t>
  </si>
  <si>
    <t xml:space="preserve">Поддерживается в коммутаторах поколений</t>
  </si>
  <si>
    <t xml:space="preserve">QOS</t>
  </si>
  <si>
    <t xml:space="preserve">wwnp_instance_number_per_zone</t>
  </si>
  <si>
    <t xml:space="preserve">Количество идентификатора WWPN в зоне</t>
  </si>
  <si>
    <t xml:space="preserve">Effective_cfg_usage_note</t>
  </si>
  <si>
    <t xml:space="preserve">Примечание. Зона в активной конфигурации</t>
  </si>
  <si>
    <t xml:space="preserve">ports_per_alias_max</t>
  </si>
  <si>
    <t xml:space="preserve">Максимальное количество портов в псевдонимах</t>
  </si>
  <si>
    <t xml:space="preserve">Зон с массивами разных модельных линий</t>
  </si>
  <si>
    <t xml:space="preserve">Single_slot_note</t>
  </si>
  <si>
    <t xml:space="preserve">Примечание. Подключение в один слот</t>
  </si>
  <si>
    <t xml:space="preserve">Transceiver_speed_4,8,16_Gbps</t>
  </si>
  <si>
    <t xml:space="preserve">Трансивер скорость 4,8,16 Гб/c</t>
  </si>
  <si>
    <t xml:space="preserve">Principal_fos_note</t>
  </si>
  <si>
    <t xml:space="preserve">Примечение. Версия FOS Principal коммутатора</t>
  </si>
  <si>
    <t xml:space="preserve">Device_Host_Name_Port</t>
  </si>
  <si>
    <t xml:space="preserve">Имя/порт устройства</t>
  </si>
  <si>
    <t xml:space="preserve">pidFormat</t>
  </si>
  <si>
    <t xml:space="preserve">Максимальное число портов SDDQ в шасси </t>
  </si>
  <si>
    <t xml:space="preserve">Наличие trunking лицензии  подключения</t>
  </si>
  <si>
    <t xml:space="preserve">Device_Host_Name_per_fabric_label</t>
  </si>
  <si>
    <t xml:space="preserve">Количество портов устройства в фабриках подсети</t>
  </si>
  <si>
    <t xml:space="preserve">Transceiver_Supported</t>
  </si>
  <si>
    <t xml:space="preserve">Поддерживается в данной модели коммутатора?</t>
  </si>
  <si>
    <t xml:space="preserve">Trunk</t>
  </si>
  <si>
    <t xml:space="preserve">Pair_zone_note</t>
  </si>
  <si>
    <t xml:space="preserve">Примечание. Парная зона</t>
  </si>
  <si>
    <t xml:space="preserve">ports_per_alias_min</t>
  </si>
  <si>
    <t xml:space="preserve">Минимальное количество портов в псевдонимах</t>
  </si>
  <si>
    <t xml:space="preserve">Зон с библиотекой и массивом</t>
  </si>
  <si>
    <t xml:space="preserve">Multiple_fabrics_connection_note</t>
  </si>
  <si>
    <t xml:space="preserve">Примечание. Подключение в разные фабрики</t>
  </si>
  <si>
    <t xml:space="preserve">Transceiver_speed_8,16,32_Gbps</t>
  </si>
  <si>
    <t xml:space="preserve">Трансивер скорость 8,16,32 Гб/c</t>
  </si>
  <si>
    <t xml:space="preserve">principal_not_in_core</t>
  </si>
  <si>
    <t xml:space="preserve">principal не в ядре</t>
  </si>
  <si>
    <t xml:space="preserve">targetPeerZoning включен</t>
  </si>
  <si>
    <t xml:space="preserve">SDDQ_chassis_reserve</t>
  </si>
  <si>
    <t xml:space="preserve">Запас SDDQ портов в шасси</t>
  </si>
  <si>
    <t xml:space="preserve">Транкинг включен на порту подключения</t>
  </si>
  <si>
    <t xml:space="preserve">Device_Host_Name_per_fabric_name</t>
  </si>
  <si>
    <t xml:space="preserve">Количество портов устройства в подсетях фабрики</t>
  </si>
  <si>
    <t xml:space="preserve">Серийный номер SFP</t>
  </si>
  <si>
    <t xml:space="preserve">Лицензия Trunk</t>
  </si>
  <si>
    <t xml:space="preserve">zonemember_alias</t>
  </si>
  <si>
    <t xml:space="preserve">Члены зоны определены через псевдоним</t>
  </si>
  <si>
    <t xml:space="preserve">active_ports_per_alias_mean</t>
  </si>
  <si>
    <t xml:space="preserve">Среднее количество активных портов в псевдонимах</t>
  </si>
  <si>
    <t xml:space="preserve">Cмешанных зон (WWN, DI)</t>
  </si>
  <si>
    <t xml:space="preserve">Symmetric_note</t>
  </si>
  <si>
    <t xml:space="preserve">Примечание. Симметричность подключения</t>
  </si>
  <si>
    <t xml:space="preserve">Transceiver_mode_sw</t>
  </si>
  <si>
    <t xml:space="preserve">Трансивер sw</t>
  </si>
  <si>
    <t xml:space="preserve">Native_Asymmetry_note</t>
  </si>
  <si>
    <t xml:space="preserve">Примечание. Несимметричность соединений с Native коммутаторами</t>
  </si>
  <si>
    <t xml:space="preserve">Зонирование</t>
  </si>
  <si>
    <t xml:space="preserve">Top Zoned PIDs</t>
  </si>
  <si>
    <t xml:space="preserve">Connected_Long_Distance</t>
  </si>
  <si>
    <t xml:space="preserve">Режим Long Distance на порту подключения</t>
  </si>
  <si>
    <t xml:space="preserve">Failover порт</t>
  </si>
  <si>
    <t xml:space="preserve">Device_Host_Name_total_fabrics</t>
  </si>
  <si>
    <t xml:space="preserve">Всего портов устройства</t>
  </si>
  <si>
    <t xml:space="preserve">Максимальная скорость</t>
  </si>
  <si>
    <t xml:space="preserve">Статус LSAN устройства</t>
  </si>
  <si>
    <t xml:space="preserve">zonemember_wwn</t>
  </si>
  <si>
    <t xml:space="preserve">Члены зоны определены через wwnp(wwnn)</t>
  </si>
  <si>
    <t xml:space="preserve">active_ports_per_alias_max</t>
  </si>
  <si>
    <t xml:space="preserve">Максимальное количество активных портов в псевдонимах</t>
  </si>
  <si>
    <t xml:space="preserve">commented_zone</t>
  </si>
  <si>
    <t xml:space="preserve">Всего зон с замечаниями</t>
  </si>
  <si>
    <t xml:space="preserve">Port_note</t>
  </si>
  <si>
    <t xml:space="preserve">Примечание. Подключение портов</t>
  </si>
  <si>
    <t xml:space="preserve">Transceiver_mode_lw</t>
  </si>
  <si>
    <t xml:space="preserve">Трансивер lw</t>
  </si>
  <si>
    <t xml:space="preserve">AG_Asymmetry_note</t>
  </si>
  <si>
    <t xml:space="preserve">Примечание. Несимметричность соединений с AG устройствами</t>
  </si>
  <si>
    <t xml:space="preserve">Quantity</t>
  </si>
  <si>
    <t xml:space="preserve">Количество событий за месяц</t>
  </si>
  <si>
    <t xml:space="preserve">Доступ устройств при выключенном зонировании</t>
  </si>
  <si>
    <t xml:space="preserve">Connected_Distance</t>
  </si>
  <si>
    <t xml:space="preserve">Длина линка на порту подключения</t>
  </si>
  <si>
    <t xml:space="preserve">Storage_Port_Partner_Wwnp</t>
  </si>
  <si>
    <t xml:space="preserve">Идентификатор Failover порта WWPN</t>
  </si>
  <si>
    <t xml:space="preserve">Режим работы </t>
  </si>
  <si>
    <t xml:space="preserve">NPIV_link_number</t>
  </si>
  <si>
    <t xml:space="preserve">Идентификатор NPIV линка</t>
  </si>
  <si>
    <t xml:space="preserve">Member_in_cfg_Fabric</t>
  </si>
  <si>
    <t xml:space="preserve">Устройство доступно в сети конфигурации</t>
  </si>
  <si>
    <t xml:space="preserve">zonemember_domain_portindex</t>
  </si>
  <si>
    <t xml:space="preserve">Члены зоны определены через DI</t>
  </si>
  <si>
    <t xml:space="preserve">active_ports_per_alias_min</t>
  </si>
  <si>
    <t xml:space="preserve">Минимальное количество активных портов в псевдонимах</t>
  </si>
  <si>
    <t xml:space="preserve">correct_zone</t>
  </si>
  <si>
    <t xml:space="preserve">Всего зон без замечаний</t>
  </si>
  <si>
    <t xml:space="preserve">no_fabric_connection</t>
  </si>
  <si>
    <t xml:space="preserve">нет подключения к подсети</t>
  </si>
  <si>
    <t xml:space="preserve">Trunking_lic_both_switches</t>
  </si>
  <si>
    <t xml:space="preserve">Наличие trunking лицензии  на обоих коммутаторах</t>
  </si>
  <si>
    <t xml:space="preserve">core_switch</t>
  </si>
  <si>
    <t xml:space="preserve">ядро фабрики</t>
  </si>
  <si>
    <t xml:space="preserve">Идентификатор транка</t>
  </si>
  <si>
    <t xml:space="preserve">Storage_Port_Partner_Fabric_name</t>
  </si>
  <si>
    <t xml:space="preserve">Фабрика Failover порта</t>
  </si>
  <si>
    <t xml:space="preserve">Максимальное расстояние</t>
  </si>
  <si>
    <t xml:space="preserve">aliasmember_wwn</t>
  </si>
  <si>
    <t xml:space="preserve">Псевдонимы и члены зоны определены через wwnp(wwnn)</t>
  </si>
  <si>
    <t xml:space="preserve">zone_number_alias_used_in_mean</t>
  </si>
  <si>
    <t xml:space="preserve">Среднее количество зон, использующих один псевдоним</t>
  </si>
  <si>
    <t xml:space="preserve">non-working_zone</t>
  </si>
  <si>
    <t xml:space="preserve">Всего "нерабочих" зон</t>
  </si>
  <si>
    <t xml:space="preserve">no_connection_fabric_A</t>
  </si>
  <si>
    <t xml:space="preserve">нет подключения к подсети A</t>
  </si>
  <si>
    <t xml:space="preserve">principal_fos_not_recent</t>
  </si>
  <si>
    <t xml:space="preserve">версия FOS не наиболее свежая в фабрике</t>
  </si>
  <si>
    <t xml:space="preserve">Рекомендации</t>
  </si>
  <si>
    <t xml:space="preserve">Host_Storage_Fabric_equal</t>
  </si>
  <si>
    <t xml:space="preserve">Хост и порт массива в одной фабрике</t>
  </si>
  <si>
    <t xml:space="preserve">Идентификатор ISL</t>
  </si>
  <si>
    <t xml:space="preserve">Storage_Port_Partner_Fabric_label</t>
  </si>
  <si>
    <t xml:space="preserve">Подсеть Failover порта</t>
  </si>
  <si>
    <t xml:space="preserve">Длина волны</t>
  </si>
  <si>
    <t xml:space="preserve">ports_per_alias</t>
  </si>
  <si>
    <t xml:space="preserve">Всего портов в псевдониме</t>
  </si>
  <si>
    <t xml:space="preserve">aliasmember_domain_portindex</t>
  </si>
  <si>
    <t xml:space="preserve">Псевдонимы и члены зон определены через DI</t>
  </si>
  <si>
    <t xml:space="preserve">zone_number_alias_used_in_max</t>
  </si>
  <si>
    <t xml:space="preserve">Максимальное количество зон, использующих один псевдоним</t>
  </si>
  <si>
    <t xml:space="preserve">Количество зон, не участвующих в активной конфигурации</t>
  </si>
  <si>
    <t xml:space="preserve">no_connection_fabric_B</t>
  </si>
  <si>
    <t xml:space="preserve">нет подключения к подсети B</t>
  </si>
  <si>
    <t xml:space="preserve">Connection_note</t>
  </si>
  <si>
    <t xml:space="preserve">Примечание. Соединение (транк, резервирование)</t>
  </si>
  <si>
    <t xml:space="preserve">Persona_correct</t>
  </si>
  <si>
    <t xml:space="preserve">Корректный режим ОС</t>
  </si>
  <si>
    <t xml:space="preserve">FC-FC Маршрутизация</t>
  </si>
  <si>
    <t xml:space="preserve">Storage_Port_Partner_Fabric_equal</t>
  </si>
  <si>
    <t xml:space="preserve">Порт массива и Failover порт в одной фабрике</t>
  </si>
  <si>
    <t xml:space="preserve">Характеристики SFP</t>
  </si>
  <si>
    <t xml:space="preserve">active_ports_per_alias</t>
  </si>
  <si>
    <t xml:space="preserve">Количество активных портов в псевдониме</t>
  </si>
  <si>
    <t xml:space="preserve">Wwnn_to_Wwnp_number_unpacked</t>
  </si>
  <si>
    <t xml:space="preserve">Количество Wwnn, которым соответствует несколько Wwnp</t>
  </si>
  <si>
    <t xml:space="preserve">zone_number_alias_used_in_min</t>
  </si>
  <si>
    <t xml:space="preserve">Минимальное количество зон, использующих один псевдоним</t>
  </si>
  <si>
    <t xml:space="preserve">Зон без парной зоны</t>
  </si>
  <si>
    <t xml:space="preserve">unsymmetric_connection</t>
  </si>
  <si>
    <t xml:space="preserve">несимметричное подключение</t>
  </si>
  <si>
    <t xml:space="preserve">portType_nonuniformity_note</t>
  </si>
  <si>
    <t xml:space="preserve">Примечание. Разнотипность портов</t>
  </si>
  <si>
    <t xml:space="preserve">physical_link_quantity, port_quantity, bandwidth_gbps</t>
  </si>
  <si>
    <t xml:space="preserve">количество физических линков, портов, пропускная способность</t>
  </si>
  <si>
    <t xml:space="preserve">Средняя загрузка cpu</t>
  </si>
  <si>
    <t xml:space="preserve">Deskew</t>
  </si>
  <si>
    <t xml:space="preserve">Мощность входящего сигнала, дБм</t>
  </si>
  <si>
    <t xml:space="preserve">alias_count</t>
  </si>
  <si>
    <t xml:space="preserve">Количество псевдонимов порта</t>
  </si>
  <si>
    <t xml:space="preserve">peer</t>
  </si>
  <si>
    <t xml:space="preserve">Членов peer в peer зоне</t>
  </si>
  <si>
    <t xml:space="preserve">zone_Wwnp_duplicated_tag</t>
  </si>
  <si>
    <t xml:space="preserve">Зон с дублированным идентификатором Wwnp</t>
  </si>
  <si>
    <t xml:space="preserve">single_fabric_connection</t>
  </si>
  <si>
    <t xml:space="preserve">подключение к одной подсети</t>
  </si>
  <si>
    <t xml:space="preserve">Distance_nonuniformity_note</t>
  </si>
  <si>
    <t xml:space="preserve">Примечание. Различие настроек расстояния</t>
  </si>
  <si>
    <t xml:space="preserve">device_connection_quantity, logical_link_quantity, physical_link_quantity, port_quantity, bandwidth_gbps</t>
  </si>
  <si>
    <t xml:space="preserve">количество соединений, логических линков, физических линков, портов, пропускная способность</t>
  </si>
  <si>
    <t xml:space="preserve">Использование памяти</t>
  </si>
  <si>
    <t xml:space="preserve">Мощность исходящего сигнала, дБм</t>
  </si>
  <si>
    <t xml:space="preserve">Дубликаты псевдонима</t>
  </si>
  <si>
    <t xml:space="preserve">principal</t>
  </si>
  <si>
    <t xml:space="preserve">Членов principal в peer зоне</t>
  </si>
  <si>
    <t xml:space="preserve">zone_Wwnn_tag</t>
  </si>
  <si>
    <t xml:space="preserve">Зон с идентификатором Wwnn</t>
  </si>
  <si>
    <t xml:space="preserve">unsymmetric_san_connection</t>
  </si>
  <si>
    <t xml:space="preserve">несимметричное подключение в san</t>
  </si>
  <si>
    <t xml:space="preserve">Transceiver_nonuniformity_note</t>
  </si>
  <si>
    <t xml:space="preserve">Примечание. Разнотипность трансиверов</t>
  </si>
  <si>
    <t xml:space="preserve">logical_link_quantity, physical_link_quantity, port_quantity, bandwidth_gbps</t>
  </si>
  <si>
    <t xml:space="preserve">количество логических линков, физических линков, портов, пропускная способность</t>
  </si>
  <si>
    <t xml:space="preserve">Использование flash</t>
  </si>
  <si>
    <t xml:space="preserve">Параметры линии</t>
  </si>
  <si>
    <t xml:space="preserve">Мощность входящего сигнала, мкВт</t>
  </si>
  <si>
    <t xml:space="preserve">zone_name_alias_used_in</t>
  </si>
  <si>
    <t xml:space="preserve">Используется в зонах</t>
  </si>
  <si>
    <t xml:space="preserve">Членов property в peer зоне</t>
  </si>
  <si>
    <t xml:space="preserve">zone_no_alias_tag</t>
  </si>
  <si>
    <t xml:space="preserve">Зон без псевдонимов</t>
  </si>
  <si>
    <t xml:space="preserve">Portcfg_nonuniformity_note</t>
  </si>
  <si>
    <t xml:space="preserve">Примечание. Различие настроек портов</t>
  </si>
  <si>
    <t xml:space="preserve">logical_link_quantity</t>
  </si>
  <si>
    <t xml:space="preserve">количество логических линков</t>
  </si>
  <si>
    <t xml:space="preserve">Суммарная пропускная способность канала, Гб/c</t>
  </si>
  <si>
    <t xml:space="preserve">Мощность исходящего сигнала, мкВт</t>
  </si>
  <si>
    <t xml:space="preserve">Модель NPIV устройства</t>
  </si>
  <si>
    <t xml:space="preserve">zone_number_alias_used_in</t>
  </si>
  <si>
    <t xml:space="preserve">Количество использующих зон</t>
  </si>
  <si>
    <t xml:space="preserve">zone_duplicated</t>
  </si>
  <si>
    <t xml:space="preserve">Дубликаты зоны</t>
  </si>
  <si>
    <t xml:space="preserve">zone_absent_zonemember_tag</t>
  </si>
  <si>
    <t xml:space="preserve">Зон c отсутствующими членами</t>
  </si>
  <si>
    <t xml:space="preserve">низкая скорость</t>
  </si>
  <si>
    <t xml:space="preserve">Speed_note</t>
  </si>
  <si>
    <t xml:space="preserve">Примечание. Скорость</t>
  </si>
  <si>
    <t xml:space="preserve">bandwidth_gbps</t>
  </si>
  <si>
    <t xml:space="preserve">пропускная способность</t>
  </si>
  <si>
    <t xml:space="preserve">Link_speedMax</t>
  </si>
  <si>
    <t xml:space="preserve">Максимальная скорость линка, Гб/c</t>
  </si>
  <si>
    <t xml:space="preserve">Сила тока, мА</t>
  </si>
  <si>
    <t xml:space="preserve">zone_absorber</t>
  </si>
  <si>
    <t xml:space="preserve">Зона входит в активные зоны (дублирование)</t>
  </si>
  <si>
    <t xml:space="preserve">Всего активных устройств в конфигурации</t>
  </si>
  <si>
    <t xml:space="preserve">different_bandwidth</t>
  </si>
  <si>
    <t xml:space="preserve">различная пропускная способность в подсетях</t>
  </si>
  <si>
    <t xml:space="preserve">Asymmetry_note</t>
  </si>
  <si>
    <t xml:space="preserve">Примечание. Несимметричность парных соединений в подсетях</t>
  </si>
  <si>
    <t xml:space="preserve">device_connection_quantity, bandwidth_gbps</t>
  </si>
  <si>
    <t xml:space="preserve">количество устройств, пропускная способность</t>
  </si>
  <si>
    <t xml:space="preserve">Фактическая скорость линка, Гб/c</t>
  </si>
  <si>
    <t xml:space="preserve">Напряжение, мВ</t>
  </si>
  <si>
    <t xml:space="preserve">Multiple_fabric_label_connection</t>
  </si>
  <si>
    <t xml:space="preserve">Устройство подключено в обе подсети фабрики</t>
  </si>
  <si>
    <t xml:space="preserve">zone_paired</t>
  </si>
  <si>
    <t xml:space="preserve">Парная зона</t>
  </si>
  <si>
    <t xml:space="preserve">Total_zoned_ports</t>
  </si>
  <si>
    <t xml:space="preserve">Всего устройств в конфигурации</t>
  </si>
  <si>
    <t xml:space="preserve">скрость не зафиксирована</t>
  </si>
  <si>
    <t xml:space="preserve">Single_connection_asymmetry_note</t>
  </si>
  <si>
    <t xml:space="preserve">Примечание. Несимметричность единичного соединения в подсети</t>
  </si>
  <si>
    <t xml:space="preserve">Загрузка CPU</t>
  </si>
  <si>
    <t xml:space="preserve">Настройка скорости</t>
  </si>
  <si>
    <t xml:space="preserve">Температура, С</t>
  </si>
  <si>
    <t xml:space="preserve">Zone_name_device_names_ratio</t>
  </si>
  <si>
    <t xml:space="preserve">Взаимосвязанность названия зоны и устройств зоны</t>
  </si>
  <si>
    <t xml:space="preserve">All_devices_multiple_fabric_label_connection</t>
  </si>
  <si>
    <t xml:space="preserve">Все активные устройства зоны подключены в обе подсети фабрики</t>
  </si>
  <si>
    <t xml:space="preserve">Количество портов устройств в подсети</t>
  </si>
  <si>
    <t xml:space="preserve">Использование оперативной памяти</t>
  </si>
  <si>
    <t xml:space="preserve">Connected_Speed_Cfg</t>
  </si>
  <si>
    <t xml:space="preserve">Настройка скорости подключения</t>
  </si>
  <si>
    <t xml:space="preserve">Zone_name_device_names_related</t>
  </si>
  <si>
    <t xml:space="preserve">Название зоны и имена устройств взаимосвязаны</t>
  </si>
  <si>
    <t xml:space="preserve">Zone_and_Pairzone_names_ratio</t>
  </si>
  <si>
    <t xml:space="preserve">Взаимосвязанность названий парных зон</t>
  </si>
  <si>
    <t xml:space="preserve">Total_unzoned_ports</t>
  </si>
  <si>
    <t xml:space="preserve">Количество портов устройств, не участвующих в активной конфигурации</t>
  </si>
  <si>
    <t xml:space="preserve">Link_speedActualMax</t>
  </si>
  <si>
    <t xml:space="preserve">Канал работает на маскимальной скорости?</t>
  </si>
  <si>
    <t xml:space="preserve">Zone_and_Pairzone_names_related</t>
  </si>
  <si>
    <t xml:space="preserve">Названия парных зон взаимосвязаны</t>
  </si>
  <si>
    <t xml:space="preserve">alias_per_zone_mean</t>
  </si>
  <si>
    <t xml:space="preserve">Среднее количество псевдонимов в зонах</t>
  </si>
  <si>
    <t xml:space="preserve">A_director_quantity</t>
  </si>
  <si>
    <t xml:space="preserve">Количество директоров подключения в подсети А</t>
  </si>
  <si>
    <t xml:space="preserve">Unequal_cfg</t>
  </si>
  <si>
    <t xml:space="preserve">Несовпадающие настройки порта</t>
  </si>
  <si>
    <t xml:space="preserve">alias_per_zone_max</t>
  </si>
  <si>
    <t xml:space="preserve">Максимальное количество псевдонимов в зонах</t>
  </si>
  <si>
    <t xml:space="preserve">A_switch_quantity</t>
  </si>
  <si>
    <t xml:space="preserve">Количество коммутаторов подключения в подсети А</t>
  </si>
  <si>
    <t xml:space="preserve">Connected_Unequal_cfg</t>
  </si>
  <si>
    <t xml:space="preserve">Несовпадающие настройки порта подключения</t>
  </si>
  <si>
    <t xml:space="preserve">alias_per_zone_min</t>
  </si>
  <si>
    <t xml:space="preserve">Минимальное количество псевдонимов в зонах</t>
  </si>
  <si>
    <t xml:space="preserve">B_director_quantity</t>
  </si>
  <si>
    <t xml:space="preserve">Количество директоров подключения в подсети В</t>
  </si>
  <si>
    <t xml:space="preserve">In_Attenuation_dB(lg)</t>
  </si>
  <si>
    <t xml:space="preserve">Затухание входящего сигнала</t>
  </si>
  <si>
    <t xml:space="preserve">active_ports_per_zone_mean</t>
  </si>
  <si>
    <t xml:space="preserve">Среднее количество активных портов в зонах</t>
  </si>
  <si>
    <t xml:space="preserve">B_switch_quantity</t>
  </si>
  <si>
    <t xml:space="preserve">Количество коммутаторов подключения в подсети В</t>
  </si>
  <si>
    <t xml:space="preserve">auto_speed, low_speed</t>
  </si>
  <si>
    <t xml:space="preserve">скрость не зафиксирована, низкая скорость</t>
  </si>
  <si>
    <t xml:space="preserve">Out_Attenuation_dB(lg)</t>
  </si>
  <si>
    <t xml:space="preserve">Затухание исходящего сигнала</t>
  </si>
  <si>
    <t xml:space="preserve">active_ports_per_zone_max</t>
  </si>
  <si>
    <t xml:space="preserve">Максимальное количество  активных портов в зонах</t>
  </si>
  <si>
    <t xml:space="preserve">Unique_switch_slot_quantity_A</t>
  </si>
  <si>
    <t xml:space="preserve">Количество уникальных слотов подключения в подсети А</t>
  </si>
  <si>
    <t xml:space="preserve">auto_speed, low_speed, reduced_speed</t>
  </si>
  <si>
    <t xml:space="preserve">скрость не зафиксирована, низкая скорость, скорость ниже максимальной</t>
  </si>
  <si>
    <t xml:space="preserve">active_ports_per_zone_min</t>
  </si>
  <si>
    <t xml:space="preserve">Минимальное количество  активных портов в зонах</t>
  </si>
  <si>
    <t xml:space="preserve">Unique_switch_slot_quantity_B</t>
  </si>
  <si>
    <t xml:space="preserve">Количество уникальных слотов подключения в подсети В</t>
  </si>
  <si>
    <t xml:space="preserve">low_speed, reduced_speed</t>
  </si>
  <si>
    <t xml:space="preserve">низкая скорость, скорость ниже максимальной</t>
  </si>
  <si>
    <t xml:space="preserve">Лет работы</t>
  </si>
  <si>
    <t xml:space="preserve">Unique_port_speed_quantity_A</t>
  </si>
  <si>
    <t xml:space="preserve">Количество значений скорости в подсети А</t>
  </si>
  <si>
    <t xml:space="preserve">reduced_speed</t>
  </si>
  <si>
    <t xml:space="preserve">скорость ниже максимальной</t>
  </si>
  <si>
    <t xml:space="preserve">Часов работы</t>
  </si>
  <si>
    <t xml:space="preserve">Unique_port_speed_quantity_B</t>
  </si>
  <si>
    <t xml:space="preserve">Количество значений скорости в подсети В</t>
  </si>
  <si>
    <t xml:space="preserve">switch_quantity, port_quantity, bandwidth_gbps</t>
  </si>
  <si>
    <t xml:space="preserve">количество коммутаторов, количество портов, пропускная способность</t>
  </si>
  <si>
    <t xml:space="preserve">Credit_Recovery_cfg</t>
  </si>
  <si>
    <t xml:space="preserve">multiple fabrics connection</t>
  </si>
  <si>
    <t xml:space="preserve">подключение к нескольким фабрикам</t>
  </si>
  <si>
    <t xml:space="preserve">single VC in A</t>
  </si>
  <si>
    <t xml:space="preserve">один VC в А</t>
  </si>
  <si>
    <t xml:space="preserve">device_quantity, port_quantity, bandwidth_gbps</t>
  </si>
  <si>
    <t xml:space="preserve">количество устройств, количество портов, пропускная способность</t>
  </si>
  <si>
    <t xml:space="preserve">single VC in B</t>
  </si>
  <si>
    <t xml:space="preserve">один VC в В</t>
  </si>
  <si>
    <t xml:space="preserve">single VC in A, B</t>
  </si>
  <si>
    <t xml:space="preserve">один VC в A, B</t>
  </si>
  <si>
    <t xml:space="preserve">nonredundant_connection</t>
  </si>
  <si>
    <t xml:space="preserve">нерезервированное соединение</t>
  </si>
  <si>
    <t xml:space="preserve">multiple ports speed in A</t>
  </si>
  <si>
    <t xml:space="preserve">различная скорость портов в А</t>
  </si>
  <si>
    <t xml:space="preserve">auto_speed, low_speed, reduced_speed, speed_gbps_nonuniformity</t>
  </si>
  <si>
    <t xml:space="preserve">скрость не зафиксирована, низкая скорость, скорость ниже максимальной, скорость линков различается</t>
  </si>
  <si>
    <t xml:space="preserve">multiple ports speed in B</t>
  </si>
  <si>
    <t xml:space="preserve">различная скорость портов в В</t>
  </si>
  <si>
    <t xml:space="preserve">неизвестно</t>
  </si>
  <si>
    <t xml:space="preserve">multiple ports speed in A, B</t>
  </si>
  <si>
    <t xml:space="preserve">различная скорость портов в A, B</t>
  </si>
  <si>
    <t xml:space="preserve">link(s)_out_of_trunk</t>
  </si>
  <si>
    <t xml:space="preserve">линк(и) вне транка</t>
  </si>
  <si>
    <t xml:space="preserve">single slot connection in A</t>
  </si>
  <si>
    <t xml:space="preserve">подключение в один слот в А</t>
  </si>
  <si>
    <t xml:space="preserve">no_trunk</t>
  </si>
  <si>
    <t xml:space="preserve">нет транка</t>
  </si>
  <si>
    <t xml:space="preserve">single slot connection in B</t>
  </si>
  <si>
    <t xml:space="preserve">подключение в один слот в В</t>
  </si>
  <si>
    <t xml:space="preserve">single_link_trunk(s)</t>
  </si>
  <si>
    <t xml:space="preserve">транк(и) из одного линка</t>
  </si>
  <si>
    <t xml:space="preserve">single slot connection in A, B</t>
  </si>
  <si>
    <t xml:space="preserve">подключение в один слот в A, B</t>
  </si>
  <si>
    <t xml:space="preserve">nonredundat_trunk</t>
  </si>
  <si>
    <t xml:space="preserve">нерезервированный транк</t>
  </si>
  <si>
    <t xml:space="preserve">speed_fillword</t>
  </si>
  <si>
    <t xml:space="preserve">auto speed in A</t>
  </si>
  <si>
    <t xml:space="preserve">скрость не зафиксирована в А</t>
  </si>
  <si>
    <t xml:space="preserve">speed_cfg</t>
  </si>
  <si>
    <t xml:space="preserve">настройки скорости</t>
  </si>
  <si>
    <t xml:space="preserve">auto speed in B</t>
  </si>
  <si>
    <t xml:space="preserve">скрость не зафиксирована в В</t>
  </si>
  <si>
    <t xml:space="preserve">port_quantity, bandwidth_gbps</t>
  </si>
  <si>
    <t xml:space="preserve">количество портов, пропускная способность</t>
  </si>
  <si>
    <t xml:space="preserve">auto speed in A, B</t>
  </si>
  <si>
    <t xml:space="preserve">скрость не зафиксирована в A, B</t>
  </si>
  <si>
    <t xml:space="preserve">single_VC</t>
  </si>
  <si>
    <t xml:space="preserve">один VC</t>
  </si>
  <si>
    <t xml:space="preserve">low speed in A</t>
  </si>
  <si>
    <t xml:space="preserve">низкая скорость в А</t>
  </si>
  <si>
    <t xml:space="preserve">distance_nonuniformity</t>
  </si>
  <si>
    <t xml:space="preserve">различное расстояние</t>
  </si>
  <si>
    <t xml:space="preserve">low speed in B</t>
  </si>
  <si>
    <t xml:space="preserve">низкая скорость в В</t>
  </si>
  <si>
    <t xml:space="preserve">скорость трансивера</t>
  </si>
  <si>
    <t xml:space="preserve">low speed in A, B</t>
  </si>
  <si>
    <t xml:space="preserve">низкая скорость в A, B</t>
  </si>
  <si>
    <t xml:space="preserve">Native_Portcfg_nonuniformity_note</t>
  </si>
  <si>
    <t xml:space="preserve">Примечание. Различие настроек портов Native коммутатора</t>
  </si>
  <si>
    <t xml:space="preserve">Virtual_port_note</t>
  </si>
  <si>
    <t xml:space="preserve">Примечание. Виртуальный порт</t>
  </si>
  <si>
    <t xml:space="preserve">npiv_multiple_switch_connection</t>
  </si>
  <si>
    <t xml:space="preserve">подключение к нескольким коммутаторам</t>
  </si>
  <si>
    <t xml:space="preserve">FEC_cfg</t>
  </si>
  <si>
    <t xml:space="preserve">virtual_port_login</t>
  </si>
  <si>
    <t xml:space="preserve">логин виртуального порта</t>
  </si>
  <si>
    <t xml:space="preserve">NPIV_multiple_sw_connection_note</t>
  </si>
  <si>
    <t xml:space="preserve">Примечание. Подключение NPIV устройства к нескольким коммутаторам</t>
  </si>
  <si>
    <t xml:space="preserve">transceiver_mode, transceiver_speed</t>
  </si>
  <si>
    <t xml:space="preserve">тип трансивера, скорость трансивера</t>
  </si>
  <si>
    <t xml:space="preserve">тип трансивера</t>
  </si>
  <si>
    <t xml:space="preserve">connection_pair_absent</t>
  </si>
  <si>
    <t xml:space="preserve">парное соединение отсутствует</t>
  </si>
  <si>
    <t xml:space="preserve">auto_speed, speed_gbps</t>
  </si>
  <si>
    <t xml:space="preserve">скрость не зафиксирована, скорость линков различается</t>
  </si>
  <si>
    <t xml:space="preserve">auto_speed, low_speed, reduced_speed, speed_gbps</t>
  </si>
  <si>
    <t xml:space="preserve">device_quantity, bandwidth_gbps</t>
  </si>
  <si>
    <t xml:space="preserve">auto_speed, low_speed, speed_gbps</t>
  </si>
  <si>
    <t xml:space="preserve">скрость не зафиксирована, низкая скорость, скорость линков различается</t>
  </si>
  <si>
    <t xml:space="preserve">auto_speed, reduced_speed, speed_gbps</t>
  </si>
  <si>
    <t xml:space="preserve">скрость не зафиксирована, скорость ниже максимальной, скорость линков различается</t>
  </si>
  <si>
    <t xml:space="preserve">auto_speed, reduced_speed, speed_gbps_nonuniformity</t>
  </si>
  <si>
    <t xml:space="preserve">Список_устройств_eng</t>
  </si>
  <si>
    <t xml:space="preserve">Список_устройств_ru</t>
  </si>
  <si>
    <t xml:space="preserve">NPIV_eng_notused</t>
  </si>
  <si>
    <t xml:space="preserve">NPIV_ru_notused</t>
  </si>
  <si>
    <t xml:space="preserve">Параметры_коммутаторов_eng_unused</t>
  </si>
  <si>
    <t xml:space="preserve">Параметры_коммутаторов_ru_unused</t>
  </si>
  <si>
    <t xml:space="preserve">Межкоммутаторные_соединения_available</t>
  </si>
  <si>
    <t xml:space="preserve">NPIV_порты_available</t>
  </si>
  <si>
    <t xml:space="preserve">'configname'</t>
  </si>
  <si>
    <t xml:space="preserve">'chassis_name'</t>
  </si>
  <si>
    <t xml:space="preserve">'chassis_wwn'</t>
  </si>
  <si>
    <t xml:space="preserve">'switch_index'</t>
  </si>
  <si>
    <t xml:space="preserve">'LS_mode'</t>
  </si>
  <si>
    <t xml:space="preserve">'SwitchName'</t>
  </si>
  <si>
    <t xml:space="preserve">'Fabric_ID'</t>
  </si>
  <si>
    <t xml:space="preserve">Часовой зона</t>
  </si>
  <si>
    <t xml:space="preserve">'boot.ipa'</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</si>
  <si>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</si>
  <si>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</si>
  <si>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</si>
  <si>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</si>
  <si>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</si>
  <si>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</si>
  <si>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</si>
  <si>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</si>
  <si>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</si>
  <si>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Dinamic Load Sharing</t>
  </si>
  <si>
    <t xml:space="preserve">'switch.login.enforce_login'</t>
  </si>
  <si>
    <t xml:space="preserve">'ts.clockServerList'</t>
  </si>
  <si>
    <t xml:space="preserve">'fabric.principalSwSelMode'</t>
  </si>
  <si>
    <t xml:space="preserve">'zoning.targetPeerZoning'</t>
  </si>
  <si>
    <t xml:space="preserve">'enabled_zoning_config'</t>
  </si>
  <si>
    <t xml:space="preserve">'defzone'</t>
  </si>
  <si>
    <t xml:space="preserve">'bottleneck.enabled'</t>
  </si>
  <si>
    <t xml:space="preserve">Connected_NPIV</t>
  </si>
  <si>
    <t xml:space="preserve">'maps.enabled'</t>
  </si>
  <si>
    <t xml:space="preserve">'maps.activePolicy'</t>
  </si>
  <si>
    <t xml:space="preserve">'switchName'</t>
  </si>
  <si>
    <t xml:space="preserve">'switchType'</t>
  </si>
  <si>
    <t xml:space="preserve">'switchState'</t>
  </si>
  <si>
    <t xml:space="preserve">bottleneckmon включен</t>
  </si>
  <si>
    <t xml:space="preserve">'switchMode'</t>
  </si>
  <si>
    <t xml:space="preserve">Максимальное число устройств в карантине SDDQ</t>
  </si>
  <si>
    <t xml:space="preserve">'switchRole'</t>
  </si>
  <si>
    <t xml:space="preserve">'switchDomain'</t>
  </si>
  <si>
    <t xml:space="preserve">'switchId'</t>
  </si>
  <si>
    <t xml:space="preserve">'switchWwn'</t>
  </si>
  <si>
    <t xml:space="preserve">'zoning'</t>
  </si>
  <si>
    <t xml:space="preserve">'switchBeacon'</t>
  </si>
  <si>
    <t xml:space="preserve">'FC_Router'</t>
  </si>
  <si>
    <t xml:space="preserve">Connected_Transceiver</t>
  </si>
  <si>
    <t xml:space="preserve">Connected_RX_Power_dBm</t>
  </si>
  <si>
    <t xml:space="preserve">'Address_Mode'</t>
  </si>
  <si>
    <t xml:space="preserve">Connected_TX_Power_dBm</t>
  </si>
  <si>
    <t xml:space="preserve">'Fabric_Name'</t>
  </si>
  <si>
    <t xml:space="preserve">Connected_RX_Power_uW</t>
  </si>
  <si>
    <t xml:space="preserve">'HIF_Mode'</t>
  </si>
  <si>
    <t xml:space="preserve">Connected_TX_Power_uW</t>
  </si>
  <si>
    <t xml:space="preserve">'Allow_XISL_Use'</t>
  </si>
  <si>
    <t xml:space="preserve">'Base_Switch'</t>
  </si>
  <si>
    <t xml:space="preserve">Connected_Transceiver_speedMax</t>
  </si>
  <si>
    <t xml:space="preserve">'Default_Switch'</t>
  </si>
  <si>
    <t xml:space="preserve">'Fabric_name'</t>
  </si>
  <si>
    <t xml:space="preserve">'Fabric_label'</t>
  </si>
  <si>
    <t xml:space="preserve">'Name'</t>
  </si>
  <si>
    <t xml:space="preserve">Connected_licenses</t>
  </si>
  <si>
    <t xml:space="preserve">'Worldwide_Name'</t>
  </si>
  <si>
    <t xml:space="preserve">Connected_switch_speedMax</t>
  </si>
  <si>
    <t xml:space="preserve">'ams_maps_log'</t>
  </si>
  <si>
    <t xml:space="preserve">Connected_HPE_modelName</t>
  </si>
  <si>
    <t xml:space="preserve">'config_collection_date'</t>
  </si>
  <si>
    <t xml:space="preserve">'Number_of_LS'</t>
  </si>
  <si>
    <t xml:space="preserve">'ssn'</t>
  </si>
  <si>
    <t xml:space="preserve">'FOS_version'</t>
  </si>
  <si>
    <t xml:space="preserve">'FabricID'</t>
  </si>
  <si>
    <t xml:space="preserve">'snmp_server'</t>
  </si>
  <si>
    <t xml:space="preserve">'syslog_server'</t>
  </si>
  <si>
    <t xml:space="preserve">'timezone'</t>
  </si>
  <si>
    <t xml:space="preserve">timezone_hm'</t>
  </si>
  <si>
    <t xml:space="preserve">'system.cpuLoad'</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</si>
  <si>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</si>
  <si>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</si>
  <si>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</si>
  <si>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</si>
  <si>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</si>
  <si>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</si>
  <si>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'uptime_days'</t>
  </si>
  <si>
    <t xml:space="preserve">'cpu_average_load'</t>
  </si>
  <si>
    <t xml:space="preserve">Connected_Index_slot_port</t>
  </si>
  <si>
    <t xml:space="preserve">'memory_usage'</t>
  </si>
  <si>
    <t xml:space="preserve">Connected_Generation</t>
  </si>
  <si>
    <t xml:space="preserve">'flash_usage'</t>
  </si>
  <si>
    <t xml:space="preserve">'DHCP'</t>
  </si>
  <si>
    <t xml:space="preserve">'licenses'</t>
  </si>
  <si>
    <t xml:space="preserve">Connected_Octet_Speed_Combo</t>
  </si>
  <si>
    <t xml:space="preserve">Connected_FEC_cfg</t>
  </si>
  <si>
    <t xml:space="preserve">'ams_maps_config'</t>
  </si>
  <si>
    <t xml:space="preserve">Connected_10G/16G_FEC</t>
  </si>
  <si>
    <t xml:space="preserve">'Configured_Notifications'</t>
  </si>
  <si>
    <t xml:space="preserve">Connected_Credit_Recovery_cfg</t>
  </si>
  <si>
    <t xml:space="preserve">'Mail_Recipient'</t>
  </si>
  <si>
    <t xml:space="preserve">'DB_start_time'</t>
  </si>
  <si>
    <t xml:space="preserve">Connected_VC_Link_Init</t>
  </si>
  <si>
    <t xml:space="preserve">'Active_policy'</t>
  </si>
  <si>
    <t xml:space="preserve">Connected_Locked_E_Port</t>
  </si>
  <si>
    <t xml:space="preserve">Connected_Rate_Limit</t>
  </si>
  <si>
    <t xml:space="preserve">'Fenced_Ports'</t>
  </si>
  <si>
    <t xml:space="preserve">Connected_ISL_R_RDY_Mode</t>
  </si>
  <si>
    <t xml:space="preserve">'Decommissioned_Ports'</t>
  </si>
  <si>
    <t xml:space="preserve">Connected_RSCN_Suppressed</t>
  </si>
  <si>
    <t xml:space="preserve">'Quarantined_Ports'</t>
  </si>
  <si>
    <t xml:space="preserve">Connected_LOS_TOV_mode</t>
  </si>
  <si>
    <t xml:space="preserve">'Top_Zoned_PIDs'</t>
  </si>
  <si>
    <t xml:space="preserve">Connected_Transceiver_category</t>
  </si>
  <si>
    <t xml:space="preserve">'Current_Switch_Policy_Status'</t>
  </si>
  <si>
    <t xml:space="preserve">'Port_Health'</t>
  </si>
  <si>
    <t xml:space="preserve">Connected_Credit_Recovery</t>
  </si>
  <si>
    <t xml:space="preserve">'BE_Port_Health'</t>
  </si>
  <si>
    <t xml:space="preserve">Connected_Compression</t>
  </si>
  <si>
    <t xml:space="preserve">'GE_Port_Health'</t>
  </si>
  <si>
    <t xml:space="preserve">Connected_Encryption</t>
  </si>
  <si>
    <t xml:space="preserve">'Fru_Health'</t>
  </si>
  <si>
    <t xml:space="preserve">'Security_Violations'</t>
  </si>
  <si>
    <t xml:space="preserve">Connected_Fault_Delay</t>
  </si>
  <si>
    <t xml:space="preserve">Link_speedActual</t>
  </si>
  <si>
    <t xml:space="preserve">'Fabric_State_Changes'</t>
  </si>
  <si>
    <t xml:space="preserve">Connected_TDZ_mode</t>
  </si>
  <si>
    <t xml:space="preserve">'Switch_Resource'</t>
  </si>
  <si>
    <t xml:space="preserve">Connected_Fill_Word(Current)</t>
  </si>
  <si>
    <t xml:space="preserve">'Traffic_Performance'</t>
  </si>
  <si>
    <t xml:space="preserve">Connected_FEC</t>
  </si>
  <si>
    <t xml:space="preserve">'FCIP_Health'</t>
  </si>
  <si>
    <t xml:space="preserve">'Fabric_Performance_Impact'</t>
  </si>
  <si>
    <t xml:space="preserve">'CPU_Usage'</t>
  </si>
  <si>
    <t xml:space="preserve">'Memory_Usage'</t>
  </si>
  <si>
    <t xml:space="preserve">Connected_Enet_IP_Addr</t>
  </si>
  <si>
    <t xml:space="preserve">'Flash_Usage'</t>
  </si>
  <si>
    <t xml:space="preserve">'Brocade_model_name'</t>
  </si>
  <si>
    <t xml:space="preserve">'HPE_model_name'</t>
  </si>
  <si>
    <t xml:space="preserve">'Generation'</t>
  </si>
  <si>
    <t xml:space="preserve">'Description'</t>
  </si>
  <si>
    <t xml:space="preserve">'Recommended_Firmware'</t>
  </si>
  <si>
    <t xml:space="preserve">In_Attenuation_dB</t>
  </si>
  <si>
    <t xml:space="preserve">'HW_Supported'</t>
  </si>
  <si>
    <t xml:space="preserve">Out_Attenuation_dB</t>
  </si>
  <si>
    <t xml:space="preserve">re_names</t>
  </si>
  <si>
    <t xml:space="preserve">comp_values</t>
  </si>
  <si>
    <t xml:space="preserve">columns</t>
  </si>
  <si>
    <t xml:space="preserve">not imported</t>
  </si>
  <si>
    <t xml:space="preserve">import</t>
  </si>
  <si>
    <t xml:space="preserve">just for informarion</t>
  </si>
  <si>
    <t xml:space="preserve">names for compile and match vars</t>
  </si>
  <si>
    <t xml:space="preserve">regular expression can be changed</t>
  </si>
  <si>
    <t xml:space="preserve">params names used to form list with req values</t>
  </si>
  <si>
    <t xml:space="preserve">additional params to add in dictionary</t>
  </si>
  <si>
    <t xml:space="preserve">column names for dataframe</t>
  </si>
  <si>
    <t xml:space="preserve">parameters list checked with re</t>
  </si>
  <si>
    <t xml:space="preserve">name can be changed but not order</t>
  </si>
  <si>
    <t xml:space="preserve">but not order</t>
  </si>
  <si>
    <t xml:space="preserve">from dictionary with all values</t>
  </si>
  <si>
    <t xml:space="preserve">with all values. Added manualy (like configname)</t>
  </si>
  <si>
    <t xml:space="preserve">to save in excel file</t>
  </si>
  <si>
    <t xml:space="preserve">blue params name can't be chaged</t>
  </si>
  <si>
    <t xml:space="preserve">or added as combination of ble params like syslog</t>
  </si>
  <si>
    <t xml:space="preserve">column names can be changed</t>
  </si>
  <si>
    <t xml:space="preserve">red params names can be changed but only </t>
  </si>
  <si>
    <t xml:space="preserve">red params names can be changed but only with </t>
  </si>
  <si>
    <t xml:space="preserve">but order has to be same as in param</t>
  </si>
  <si>
    <t xml:space="preserve">with param add column</t>
  </si>
  <si>
    <t xml:space="preserve">param column</t>
  </si>
  <si>
    <t xml:space="preserve">new params names could be added</t>
  </si>
  <si>
    <t xml:space="preserve">nsshow_port</t>
  </si>
  <si>
    <t xml:space="preserve">^ *([\w ]+): +([\w:\[\]" /.()+-]+)</t>
  </si>
  <si>
    <t xml:space="preserve">Share Area: No</t>
  </si>
  <si>
    <t xml:space="preserve">'maps.actions'</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</si>
  <si>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</si>
  <si>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</si>
  <si>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</si>
  <si>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</si>
  <si>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</si>
  <si>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</si>
  <si>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</si>
  <si>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</si>
  <si>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</si>
  <si>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</si>
  <si>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</si>
  <si>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</si>
  <si>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</si>
  <si>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</si>
  <si>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</si>
  <si>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</si>
  <si>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</si>
  <si>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</si>
  <si>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</si>
  <si>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</si>
  <si>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'FC_Router_BB_Fabric_ID'</t>
  </si>
</sst>
</file>

<file path=xl/styles.xml><?xml version="1.0" encoding="utf-8"?>
<styleSheet xmlns="http://schemas.openxmlformats.org/spreadsheetml/2006/main">
  <numFmts count="3">
    <numFmt numFmtId="164" formatCode="General"/>
    <numFmt numFmtId="165" formatCode="@"/>
    <numFmt numFmtId="166" formatCode="mmm/yy"/>
  </numFmts>
  <fonts count="12">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1"/>
      <color rgb="FF000000"/>
      <name val="Calibri"/>
      <family val="2"/>
      <charset val="1"/>
    </font>
    <font>
      <u val="single"/>
      <sz val="11"/>
      <color rgb="FF0000FF"/>
      <name val="Calibri"/>
      <family val="2"/>
      <charset val="1"/>
    </font>
    <font>
      <b val="true"/>
      <sz val="11"/>
      <name val="Calibri"/>
      <family val="2"/>
      <charset val="1"/>
    </font>
    <font>
      <sz val="10"/>
      <name val="Calibri"/>
      <family val="0"/>
      <charset val="1"/>
    </font>
    <font>
      <sz val="10"/>
      <name val="Calibri"/>
      <family val="2"/>
      <charset val="1"/>
    </font>
    <font>
      <sz val="11"/>
      <color rgb="FFCE9178"/>
      <name val="Consolas"/>
      <family val="3"/>
      <charset val="1"/>
    </font>
    <font>
      <sz val="11"/>
      <color rgb="FF000000"/>
      <name val="Arial"/>
      <family val="2"/>
      <charset val="1"/>
    </font>
    <font>
      <b val="true"/>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0" fillId="28"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0" fillId="32" borderId="0" xfId="0" applyFont="fals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5" fontId="0" fillId="13" borderId="0" xfId="0" applyFont="true" applyBorder="false" applyAlignment="false" applyProtection="false">
      <alignment horizontal="general" vertical="bottom" textRotation="0" wrapText="false" indent="0" shrinkToFit="false"/>
      <protection locked="true" hidden="false"/>
    </xf>
    <xf numFmtId="165" fontId="0" fillId="35" borderId="0" xfId="0" applyFont="true" applyBorder="false" applyAlignment="false" applyProtection="false">
      <alignment horizontal="general" vertical="bottom" textRotation="0" wrapText="false" indent="0" shrinkToFit="false"/>
      <protection locked="true" hidden="false"/>
    </xf>
    <xf numFmtId="164" fontId="0" fillId="36" borderId="0" xfId="0" applyFont="fals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4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41"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4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4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0" fillId="22" borderId="0" xfId="0" applyFont="tru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0">
    <dxf>
      <fill>
        <patternFill patternType="solid">
          <fgColor rgb="FFFF0000"/>
        </patternFill>
      </fill>
    </dxf>
    <dxf>
      <fill>
        <patternFill patternType="solid">
          <fgColor rgb="00FFFFFF"/>
        </patternFill>
      </fill>
    </dxf>
    <dxf>
      <fill>
        <patternFill patternType="solid">
          <fgColor rgb="FF000000"/>
          <bgColor rgb="FFFFFFFF"/>
        </patternFill>
      </fill>
    </dxf>
    <dxf>
      <fill>
        <patternFill patternType="solid">
          <fgColor rgb="FF92D050"/>
        </patternFill>
      </fill>
    </dxf>
    <dxf>
      <fill>
        <patternFill patternType="solid">
          <fgColor rgb="FFFAC090"/>
        </patternFill>
      </fill>
    </dxf>
    <dxf>
      <fill>
        <patternFill patternType="solid">
          <f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CD5B5"/>
        </patternFill>
      </fill>
    </dxf>
    <dxf>
      <fill>
        <patternFill patternType="solid">
          <f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5" zeroHeight="false" outlineLevelRow="0" outlineLevelCol="0"/>
  <cols>
    <col collapsed="false" customWidth="true" hidden="false" outlineLevel="0" max="1" min="1" style="0" width="30.01"/>
    <col collapsed="false" customWidth="true" hidden="false" outlineLevel="0" max="2" min="2" style="0" width="56.7"/>
  </cols>
  <sheetData>
    <row r="1" customFormat="false" ht="15" hidden="false" customHeight="false" outlineLevel="0" collapsed="false">
      <c r="A1" s="1" t="s">
        <v>0</v>
      </c>
      <c r="B1" s="1" t="s">
        <v>1</v>
      </c>
    </row>
    <row r="2" customFormat="false" ht="15" hidden="false" customHeight="false" outlineLevel="0" collapsed="false">
      <c r="A2" s="2" t="s">
        <v>2</v>
      </c>
      <c r="B2" s="1" t="s">
        <v>3</v>
      </c>
    </row>
    <row r="3" customFormat="false" ht="15" hidden="false" customHeight="false" outlineLevel="0" collapsed="false">
      <c r="A3" s="2"/>
    </row>
    <row r="4" customFormat="false" ht="15" hidden="false" customHeight="false" outlineLevel="0" collapsed="false">
      <c r="A4" s="2" t="s">
        <v>4</v>
      </c>
      <c r="B4" s="1" t="s">
        <v>5</v>
      </c>
    </row>
    <row r="5" customFormat="false" ht="15" hidden="false" customHeight="false" outlineLevel="0" collapsed="false">
      <c r="A5" s="2" t="s">
        <v>6</v>
      </c>
      <c r="B5" s="1" t="s">
        <v>7</v>
      </c>
    </row>
    <row r="6" customFormat="false" ht="15" hidden="false" customHeight="false" outlineLevel="0" collapsed="false">
      <c r="A6" s="2" t="s">
        <v>8</v>
      </c>
      <c r="B6" s="1" t="s">
        <v>9</v>
      </c>
    </row>
    <row r="7" customFormat="false" ht="15" hidden="false" customHeight="false" outlineLevel="0" collapsed="false">
      <c r="A7" s="2" t="s">
        <v>10</v>
      </c>
      <c r="B7" s="1" t="s">
        <v>11</v>
      </c>
    </row>
    <row r="8" customFormat="false" ht="15" hidden="false" customHeight="false" outlineLevel="0" collapsed="false">
      <c r="A8" s="2" t="s">
        <v>12</v>
      </c>
      <c r="B8" s="1" t="s">
        <v>13</v>
      </c>
    </row>
    <row r="9" customFormat="false" ht="15" hidden="false" customHeight="false" outlineLevel="0" collapsed="false">
      <c r="A9" s="2" t="s">
        <v>14</v>
      </c>
      <c r="B9" s="1" t="s">
        <v>15</v>
      </c>
    </row>
    <row r="10" customFormat="false" ht="15" hidden="false" customHeight="false" outlineLevel="0" collapsed="false">
      <c r="A10" s="2" t="s">
        <v>16</v>
      </c>
      <c r="B10" s="1" t="s">
        <v>17</v>
      </c>
    </row>
    <row r="11" customFormat="false" ht="15" hidden="false" customHeight="false" outlineLevel="0" collapsed="false">
      <c r="A11" s="2" t="s">
        <v>18</v>
      </c>
      <c r="B11" s="1" t="s">
        <v>19</v>
      </c>
    </row>
    <row r="12" customFormat="false" ht="15" hidden="false" customHeight="false" outlineLevel="0" collapsed="false">
      <c r="A12" s="2" t="s">
        <v>20</v>
      </c>
      <c r="B12" s="1" t="s">
        <v>21</v>
      </c>
    </row>
    <row r="13" customFormat="false" ht="15" hidden="false" customHeight="false" outlineLevel="0" collapsed="false">
      <c r="A13" s="2" t="s">
        <v>22</v>
      </c>
      <c r="B13" s="1" t="s">
        <v>23</v>
      </c>
    </row>
    <row r="14" customFormat="false" ht="15" hidden="false" customHeight="false" outlineLevel="0" collapsed="false">
      <c r="A14" s="2" t="s">
        <v>24</v>
      </c>
      <c r="B14" s="1" t="s">
        <v>25</v>
      </c>
    </row>
    <row r="15" customFormat="false" ht="15" hidden="false" customHeight="false" outlineLevel="0" collapsed="false">
      <c r="A15" s="2" t="s">
        <v>26</v>
      </c>
      <c r="B15" s="1" t="s">
        <v>27</v>
      </c>
    </row>
    <row r="16" customFormat="false" ht="15" hidden="false" customHeight="false" outlineLevel="0" collapsed="false">
      <c r="A16" s="2" t="s">
        <v>28</v>
      </c>
      <c r="B16" s="1" t="s">
        <v>29</v>
      </c>
    </row>
    <row r="17" customFormat="false" ht="15" hidden="false" customHeight="false" outlineLevel="0" collapsed="false">
      <c r="A17" s="2" t="s">
        <v>30</v>
      </c>
      <c r="B17" s="1" t="s">
        <v>31</v>
      </c>
    </row>
    <row r="18" customFormat="false" ht="15" hidden="false" customHeight="false" outlineLevel="0" collapsed="false">
      <c r="A18" s="2" t="s">
        <v>32</v>
      </c>
      <c r="B18" s="1" t="s">
        <v>33</v>
      </c>
    </row>
    <row r="19" customFormat="false" ht="15" hidden="false" customHeight="false" outlineLevel="0" collapsed="false">
      <c r="A19" s="2" t="s">
        <v>34</v>
      </c>
      <c r="B19" s="1" t="s">
        <v>35</v>
      </c>
    </row>
    <row r="20" customFormat="false" ht="15" hidden="false" customHeight="false" outlineLevel="0" collapsed="false">
      <c r="A20" s="2" t="s">
        <v>36</v>
      </c>
      <c r="B20" s="1" t="s">
        <v>37</v>
      </c>
    </row>
    <row r="21" customFormat="false" ht="15" hidden="false" customHeight="false" outlineLevel="0" collapsed="false">
      <c r="A21" s="2" t="s">
        <v>38</v>
      </c>
      <c r="B21" s="1" t="s">
        <v>39</v>
      </c>
    </row>
    <row r="22" customFormat="false" ht="15" hidden="false" customHeight="false" outlineLevel="0" collapsed="false">
      <c r="A22" s="2" t="s">
        <v>40</v>
      </c>
      <c r="B22" s="1" t="s">
        <v>41</v>
      </c>
      <c r="T22" s="2"/>
    </row>
    <row r="23" customFormat="false" ht="15" hidden="false" customHeight="false" outlineLevel="0" collapsed="false">
      <c r="A23" s="2" t="s">
        <v>42</v>
      </c>
      <c r="B23" s="1" t="s">
        <v>43</v>
      </c>
      <c r="T23" s="2"/>
    </row>
    <row r="24" customFormat="false" ht="15" hidden="false" customHeight="false" outlineLevel="0" collapsed="false">
      <c r="A24" s="2" t="s">
        <v>44</v>
      </c>
      <c r="B24" s="1" t="s">
        <v>45</v>
      </c>
      <c r="T24" s="2"/>
    </row>
    <row r="25" customFormat="false" ht="15" hidden="false" customHeight="false" outlineLevel="0" collapsed="false">
      <c r="A25" s="2" t="s">
        <v>46</v>
      </c>
      <c r="B25" s="1" t="s">
        <v>47</v>
      </c>
      <c r="T25" s="2"/>
    </row>
    <row r="26" customFormat="false" ht="15" hidden="false" customHeight="false" outlineLevel="0" collapsed="false">
      <c r="A26" s="2" t="s">
        <v>48</v>
      </c>
      <c r="B26" s="1" t="s">
        <v>49</v>
      </c>
    </row>
  </sheetData>
  <hyperlinks>
    <hyperlink ref="A2" location="switch_models!A1" display="switch_models"/>
    <hyperlink ref="A4" location="sfp_models!A1" display="sfp_models"/>
    <hyperlink ref="A5" location="oui!A1" display="oui"/>
    <hyperlink ref="A6" location="chassis!A1" display="chassis"/>
    <hyperlink ref="A7" location="switch!A1" display="switch"/>
    <hyperlink ref="A8" location="maps!A1" display="maps"/>
    <hyperlink ref="A9" location="portcmd!A1" display="portcmd"/>
    <hyperlink ref="A10" location="portinfo!A1" display="portinfo"/>
    <hyperlink ref="A11" location="ns_fdmi!A1" display="ns_fdmi"/>
    <hyperlink ref="A12" location="ns_split!A1" display="ns_split"/>
    <hyperlink ref="A13" location="isl!A1" display="isl"/>
    <hyperlink ref="A14" location="fcr!A1" display="fcr"/>
    <hyperlink ref="A15" location="sensor!A1" display="sensor"/>
    <hyperlink ref="A16" location="fabric!A1" display="fabric"/>
    <hyperlink ref="A17" location="zoning!A1" display="zoning"/>
    <hyperlink ref="A18" location="blades!A1" display="blades"/>
    <hyperlink ref="A19" location="'3par'!A1" display="3par"/>
    <hyperlink ref="A20" location="log!A1" display="log"/>
    <hyperlink ref="A21" location="raslog_split!A1" display="raslog_split"/>
    <hyperlink ref="A22" location="raslog_details!A1" display="raslog_details"/>
    <hyperlink ref="A23" location="raslog_id_details!A1" display="raslog_id_details"/>
    <hyperlink ref="A24" location="common_regex!A1" display="common_regex"/>
    <hyperlink ref="A25" location="report_columns_links!A1" display="links_to_report_columns"/>
    <hyperlink ref="A26" location="customer_report!A1" display="customer_repor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875" defaultRowHeight="15" zeroHeight="false" outlineLevelRow="0" outlineLevelCol="0"/>
  <cols>
    <col collapsed="false" customWidth="true" hidden="false" outlineLevel="0" max="1" min="1" style="0" width="44"/>
    <col collapsed="false" customWidth="true" hidden="false" outlineLevel="0" max="2" min="2" style="0" width="22.57"/>
    <col collapsed="false" customWidth="true" hidden="false" outlineLevel="0" max="3" min="3" style="0" width="22.43"/>
    <col collapsed="false" customWidth="true" hidden="false" outlineLevel="0" max="4" min="4" style="0" width="23.71"/>
    <col collapsed="false" customWidth="true" hidden="false" outlineLevel="0" max="5" min="5" style="0" width="20.71"/>
    <col collapsed="false" customWidth="true" hidden="false" outlineLevel="0" max="6" min="6" style="0" width="25.57"/>
    <col collapsed="false" customWidth="true" hidden="false" outlineLevel="0" max="7" min="7" style="0" width="125.15"/>
    <col collapsed="false" customWidth="true" hidden="false" outlineLevel="0" max="8" min="8" style="0" width="205.71"/>
    <col collapsed="false" customWidth="true" hidden="false" outlineLevel="0" max="9" min="9" style="0" width="51.86"/>
    <col collapsed="false" customWidth="true" hidden="false" outlineLevel="0" max="10" min="10" style="0" width="24.57"/>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row>
    <row r="2" customFormat="false" ht="15" hidden="false" customHeight="false" outlineLevel="0" collapsed="false">
      <c r="A2" s="1" t="s">
        <v>39</v>
      </c>
    </row>
    <row r="3" customFormat="false" ht="15" hidden="false" customHeight="false" outlineLevel="0" collapsed="false">
      <c r="A3" s="1" t="s">
        <v>1304</v>
      </c>
      <c r="B3" s="1" t="s">
        <v>1305</v>
      </c>
      <c r="C3" s="1" t="s">
        <v>1306</v>
      </c>
      <c r="D3" s="1" t="s">
        <v>1307</v>
      </c>
      <c r="E3" s="1" t="s">
        <v>885</v>
      </c>
      <c r="F3" s="1" t="s">
        <v>886</v>
      </c>
      <c r="G3" s="1" t="s">
        <v>888</v>
      </c>
      <c r="H3" s="1" t="s">
        <v>889</v>
      </c>
      <c r="I3" s="1" t="s">
        <v>1308</v>
      </c>
      <c r="J3" s="1" t="s">
        <v>1286</v>
      </c>
      <c r="K3" s="1" t="s">
        <v>1287</v>
      </c>
    </row>
    <row r="4" customFormat="false" ht="15" hidden="false" customHeight="false" outlineLevel="0" collapsed="false">
      <c r="A4" s="1"/>
      <c r="B4" s="1"/>
      <c r="C4" s="1"/>
      <c r="D4" s="1"/>
      <c r="E4" s="1"/>
      <c r="F4" s="1"/>
      <c r="G4" s="1"/>
      <c r="H4" s="1"/>
      <c r="I4" s="1"/>
      <c r="J4" s="1"/>
      <c r="K4" s="1"/>
    </row>
    <row r="5" customFormat="false" ht="15" hidden="false" customHeight="false" outlineLevel="0" collapsed="false">
      <c r="A5" s="35" t="s">
        <v>1309</v>
      </c>
      <c r="B5" s="35" t="s">
        <v>1310</v>
      </c>
      <c r="C5" s="35" t="s">
        <v>1311</v>
      </c>
      <c r="D5" s="35" t="s">
        <v>1303</v>
      </c>
      <c r="E5" s="35" t="n">
        <v>0</v>
      </c>
      <c r="F5" s="35" t="s">
        <v>1312</v>
      </c>
      <c r="G5" s="35" t="s">
        <v>1313</v>
      </c>
      <c r="H5" s="35" t="s">
        <v>1314</v>
      </c>
      <c r="I5" s="35" t="s">
        <v>1315</v>
      </c>
      <c r="J5" s="1"/>
      <c r="K5" s="1"/>
      <c r="N5" s="35" t="s">
        <v>1316</v>
      </c>
    </row>
    <row r="6" customFormat="false" ht="15" hidden="false" customHeight="false" outlineLevel="0" collapsed="false">
      <c r="A6" s="35"/>
      <c r="B6" s="35"/>
      <c r="C6" s="35"/>
      <c r="D6" s="35"/>
      <c r="E6" s="35"/>
      <c r="F6" s="35"/>
      <c r="G6" s="35"/>
      <c r="H6" s="35" t="s">
        <v>1317</v>
      </c>
      <c r="I6" s="35"/>
      <c r="J6" s="1"/>
      <c r="K6" s="1"/>
      <c r="N6" s="35"/>
    </row>
    <row r="7" customFormat="false" ht="15" hidden="false" customHeight="false" outlineLevel="0" collapsed="false">
      <c r="C7" s="1"/>
      <c r="D7" s="1"/>
      <c r="H7" s="35" t="s">
        <v>1318</v>
      </c>
      <c r="I7" s="35" t="s">
        <v>1319</v>
      </c>
      <c r="J7" s="1"/>
      <c r="K7" s="1"/>
      <c r="N7" s="35" t="s">
        <v>1320</v>
      </c>
    </row>
    <row r="8" customFormat="false" ht="15" hidden="false" customHeight="false" outlineLevel="0" collapsed="false">
      <c r="C8" s="1"/>
      <c r="D8" s="1"/>
      <c r="H8" s="35" t="s">
        <v>1321</v>
      </c>
      <c r="I8" s="35" t="s">
        <v>1322</v>
      </c>
      <c r="J8" s="1"/>
      <c r="K8" s="1"/>
    </row>
    <row r="9" customFormat="false" ht="15" hidden="false" customHeight="false" outlineLevel="0" collapsed="false">
      <c r="C9" s="1"/>
      <c r="D9" s="1"/>
      <c r="H9" s="35" t="s">
        <v>1323</v>
      </c>
      <c r="I9" s="35" t="s">
        <v>1324</v>
      </c>
      <c r="J9" s="1"/>
      <c r="K9" s="1"/>
    </row>
    <row r="10" customFormat="false" ht="15" hidden="false" customHeight="false" outlineLevel="0" collapsed="false">
      <c r="C10" s="1"/>
      <c r="D10" s="1"/>
      <c r="H10" s="35" t="s">
        <v>1325</v>
      </c>
      <c r="I10" s="35" t="s">
        <v>1326</v>
      </c>
      <c r="J10" s="1"/>
      <c r="K10" s="1"/>
    </row>
    <row r="11" customFormat="false" ht="15" hidden="false" customHeight="false" outlineLevel="0" collapsed="false">
      <c r="C11" s="1"/>
      <c r="D11" s="1"/>
      <c r="H11" s="35" t="s">
        <v>1327</v>
      </c>
      <c r="I11" s="35" t="s">
        <v>1328</v>
      </c>
      <c r="J11" s="1"/>
      <c r="K11" s="1"/>
    </row>
    <row r="12" customFormat="false" ht="15" hidden="false" customHeight="false" outlineLevel="0" collapsed="false">
      <c r="C12" s="1"/>
      <c r="D12" s="1"/>
      <c r="H12" s="35" t="s">
        <v>1329</v>
      </c>
      <c r="I12" s="35" t="s">
        <v>1330</v>
      </c>
      <c r="J12" s="1"/>
      <c r="K12" s="1"/>
    </row>
    <row r="13" customFormat="false" ht="15" hidden="false" customHeight="false" outlineLevel="0" collapsed="false">
      <c r="C13" s="1"/>
      <c r="D13" s="1"/>
      <c r="H13" s="35" t="s">
        <v>1331</v>
      </c>
      <c r="I13" s="35"/>
      <c r="J13" s="1"/>
      <c r="K13" s="1"/>
    </row>
    <row r="14" customFormat="false" ht="15" hidden="false" customHeight="false" outlineLevel="0" collapsed="false">
      <c r="C14" s="1"/>
      <c r="D14" s="1"/>
      <c r="H14" s="35" t="s">
        <v>1332</v>
      </c>
      <c r="I14" s="35"/>
      <c r="J14" s="1"/>
      <c r="K14" s="1"/>
    </row>
    <row r="15" customFormat="false" ht="15" hidden="false" customHeight="false" outlineLevel="0" collapsed="false">
      <c r="C15" s="1"/>
      <c r="D15" s="12"/>
      <c r="H15" s="35" t="s">
        <v>1333</v>
      </c>
      <c r="I15" s="35"/>
      <c r="J15" s="1"/>
      <c r="K15" s="1"/>
    </row>
    <row r="16" customFormat="false" ht="15" hidden="false" customHeight="false" outlineLevel="0" collapsed="false">
      <c r="C16" s="1"/>
      <c r="D16" s="12"/>
      <c r="J16" s="1"/>
      <c r="K16" s="1"/>
    </row>
    <row r="17" customFormat="false" ht="15" hidden="false" customHeight="false" outlineLevel="0" collapsed="false">
      <c r="A17" s="21" t="s">
        <v>1334</v>
      </c>
      <c r="B17" s="21" t="s">
        <v>1310</v>
      </c>
      <c r="C17" s="21" t="s">
        <v>1311</v>
      </c>
      <c r="D17" s="21" t="s">
        <v>1303</v>
      </c>
      <c r="E17" s="21" t="n">
        <v>1</v>
      </c>
      <c r="F17" s="21" t="s">
        <v>1335</v>
      </c>
      <c r="G17" s="21" t="s">
        <v>1336</v>
      </c>
      <c r="H17" s="21" t="s">
        <v>1337</v>
      </c>
      <c r="I17" s="21" t="s">
        <v>1338</v>
      </c>
      <c r="J17" s="1"/>
      <c r="K17" s="1"/>
    </row>
    <row r="18" customFormat="false" ht="15" hidden="false" customHeight="false" outlineLevel="0" collapsed="false">
      <c r="C18" s="1"/>
      <c r="D18" s="12"/>
      <c r="H18" s="26"/>
      <c r="J18" s="1"/>
      <c r="K18" s="1"/>
    </row>
    <row r="19" customFormat="false" ht="15" hidden="false" customHeight="false" outlineLevel="0" collapsed="false">
      <c r="A19" s="44" t="s">
        <v>1339</v>
      </c>
      <c r="B19" s="44" t="s">
        <v>1310</v>
      </c>
      <c r="C19" s="44" t="s">
        <v>1311</v>
      </c>
      <c r="D19" s="44" t="s">
        <v>1303</v>
      </c>
      <c r="E19" s="44" t="n">
        <v>2</v>
      </c>
      <c r="F19" s="44" t="s">
        <v>1340</v>
      </c>
      <c r="G19" s="44" t="s">
        <v>1341</v>
      </c>
      <c r="H19" s="44" t="s">
        <v>1342</v>
      </c>
      <c r="I19" s="44" t="s">
        <v>1343</v>
      </c>
      <c r="J19" s="1"/>
      <c r="K19" s="1"/>
    </row>
    <row r="20" customFormat="false" ht="15" hidden="false" customHeight="false" outlineLevel="0" collapsed="false">
      <c r="C20" s="1"/>
      <c r="D20" s="12"/>
      <c r="H20" s="44" t="s">
        <v>1344</v>
      </c>
      <c r="I20" s="44" t="s">
        <v>1345</v>
      </c>
      <c r="J20" s="1"/>
      <c r="K20" s="1"/>
    </row>
    <row r="21" customFormat="false" ht="15" hidden="false" customHeight="false" outlineLevel="0" collapsed="false">
      <c r="C21" s="1"/>
      <c r="D21" s="12"/>
      <c r="H21" s="44" t="s">
        <v>1346</v>
      </c>
      <c r="I21" s="44" t="s">
        <v>1347</v>
      </c>
      <c r="J21" s="1"/>
      <c r="K21" s="1"/>
    </row>
    <row r="22" customFormat="false" ht="15" hidden="false" customHeight="false" outlineLevel="0" collapsed="false">
      <c r="C22" s="1"/>
      <c r="D22" s="12"/>
      <c r="H22" s="26"/>
      <c r="J22" s="1"/>
      <c r="K22" s="1"/>
    </row>
    <row r="23" customFormat="false" ht="15" hidden="false" customHeight="false" outlineLevel="0" collapsed="false">
      <c r="A23" s="45" t="s">
        <v>1348</v>
      </c>
      <c r="B23" s="45" t="s">
        <v>1310</v>
      </c>
      <c r="C23" s="45" t="s">
        <v>1311</v>
      </c>
      <c r="D23" s="45" t="s">
        <v>1303</v>
      </c>
      <c r="E23" s="45" t="n">
        <v>3</v>
      </c>
      <c r="F23" s="45" t="s">
        <v>1349</v>
      </c>
      <c r="G23" s="45" t="s">
        <v>1350</v>
      </c>
      <c r="H23" s="45" t="s">
        <v>1351</v>
      </c>
      <c r="I23" s="45" t="s">
        <v>1352</v>
      </c>
      <c r="J23" s="1"/>
      <c r="K23" s="1"/>
      <c r="N23" s="45" t="s">
        <v>1353</v>
      </c>
    </row>
    <row r="24" customFormat="false" ht="15" hidden="false" customHeight="false" outlineLevel="0" collapsed="false">
      <c r="A24" s="45"/>
      <c r="B24" s="45"/>
      <c r="C24" s="45"/>
      <c r="D24" s="45"/>
      <c r="E24" s="45"/>
      <c r="F24" s="45"/>
      <c r="G24" s="45"/>
      <c r="H24" s="45" t="s">
        <v>1354</v>
      </c>
      <c r="I24" s="45"/>
      <c r="J24" s="1"/>
      <c r="K24" s="1"/>
      <c r="N24" s="45"/>
    </row>
    <row r="25" customFormat="false" ht="15" hidden="false" customHeight="false" outlineLevel="0" collapsed="false">
      <c r="A25" s="45"/>
      <c r="B25" s="45"/>
      <c r="C25" s="45"/>
      <c r="D25" s="45"/>
      <c r="E25" s="45"/>
      <c r="F25" s="45"/>
      <c r="G25" s="45"/>
      <c r="H25" s="45" t="s">
        <v>1355</v>
      </c>
      <c r="I25" s="45"/>
      <c r="J25" s="1"/>
      <c r="K25" s="1"/>
      <c r="N25" s="45"/>
    </row>
    <row r="26" customFormat="false" ht="15" hidden="false" customHeight="false" outlineLevel="0" collapsed="false">
      <c r="C26" s="1"/>
      <c r="D26" s="12"/>
      <c r="H26" s="26"/>
      <c r="J26" s="1"/>
      <c r="K26" s="1"/>
    </row>
    <row r="27" customFormat="false" ht="15" hidden="false" customHeight="false" outlineLevel="0" collapsed="false">
      <c r="C27" s="1"/>
      <c r="D27" s="12"/>
      <c r="J27" s="1"/>
      <c r="K27" s="1"/>
    </row>
    <row r="28" customFormat="false" ht="15" hidden="false" customHeight="false" outlineLevel="0" collapsed="false">
      <c r="A28" s="21" t="s">
        <v>1356</v>
      </c>
      <c r="B28" s="21" t="s">
        <v>1310</v>
      </c>
      <c r="C28" s="21" t="s">
        <v>1311</v>
      </c>
      <c r="D28" s="21" t="s">
        <v>1303</v>
      </c>
      <c r="E28" s="21" t="n">
        <v>4</v>
      </c>
      <c r="F28" s="21" t="s">
        <v>1357</v>
      </c>
      <c r="G28" s="21" t="s">
        <v>1358</v>
      </c>
      <c r="H28" s="21" t="s">
        <v>1359</v>
      </c>
      <c r="I28" s="21" t="s">
        <v>1360</v>
      </c>
      <c r="J28" s="1"/>
      <c r="K28" s="1"/>
      <c r="N28" s="0" t="s">
        <v>1361</v>
      </c>
    </row>
    <row r="29" customFormat="false" ht="15" hidden="false" customHeight="false" outlineLevel="0" collapsed="false">
      <c r="C29" s="1"/>
      <c r="D29" s="12"/>
      <c r="H29" s="21" t="s">
        <v>1361</v>
      </c>
      <c r="I29" s="21" t="s">
        <v>1362</v>
      </c>
      <c r="J29" s="1"/>
      <c r="K29" s="1"/>
    </row>
    <row r="30" customFormat="false" ht="15" hidden="false" customHeight="false" outlineLevel="0" collapsed="false">
      <c r="C30" s="1"/>
      <c r="D30" s="12"/>
      <c r="H30" s="21" t="s">
        <v>1363</v>
      </c>
      <c r="I30" s="21"/>
      <c r="J30" s="1"/>
      <c r="K30" s="1"/>
    </row>
    <row r="31" customFormat="false" ht="15" hidden="false" customHeight="false" outlineLevel="0" collapsed="false">
      <c r="C31" s="1"/>
      <c r="D31" s="12"/>
      <c r="J31" s="1"/>
      <c r="K31" s="1"/>
    </row>
    <row r="32" customFormat="false" ht="15" hidden="false" customHeight="false" outlineLevel="0" collapsed="false">
      <c r="A32" s="46" t="s">
        <v>1364</v>
      </c>
      <c r="B32" s="46" t="s">
        <v>1310</v>
      </c>
      <c r="C32" s="46" t="s">
        <v>1311</v>
      </c>
      <c r="D32" s="46" t="s">
        <v>1303</v>
      </c>
      <c r="E32" s="46" t="n">
        <v>5</v>
      </c>
      <c r="F32" s="46" t="s">
        <v>1365</v>
      </c>
      <c r="G32" s="46" t="s">
        <v>1366</v>
      </c>
      <c r="H32" s="46" t="s">
        <v>1367</v>
      </c>
      <c r="I32" s="46" t="s">
        <v>1368</v>
      </c>
      <c r="K32" s="1"/>
      <c r="N32" s="46" t="s">
        <v>1369</v>
      </c>
    </row>
    <row r="33" customFormat="false" ht="15" hidden="false" customHeight="false" outlineLevel="0" collapsed="false">
      <c r="C33" s="1"/>
      <c r="D33" s="1"/>
      <c r="E33" s="1"/>
      <c r="H33" s="46" t="s">
        <v>1370</v>
      </c>
      <c r="I33" s="46" t="s">
        <v>1371</v>
      </c>
      <c r="J33" s="1"/>
      <c r="K33" s="1"/>
    </row>
    <row r="34" customFormat="false" ht="15" hidden="false" customHeight="false" outlineLevel="0" collapsed="false">
      <c r="A34" s="1"/>
      <c r="B34" s="1"/>
      <c r="C34" s="1"/>
      <c r="D34" s="1"/>
      <c r="E34" s="1"/>
      <c r="F34" s="1"/>
      <c r="G34" s="1"/>
      <c r="H34" s="0" t="s">
        <v>1372</v>
      </c>
      <c r="I34" s="1"/>
      <c r="J34" s="1"/>
      <c r="K34" s="1"/>
    </row>
    <row r="35" customFormat="false" ht="15" hidden="false" customHeight="false" outlineLevel="0" collapsed="false">
      <c r="A35" s="1"/>
      <c r="B35" s="1"/>
      <c r="C35" s="1"/>
      <c r="D35" s="1"/>
      <c r="E35" s="1"/>
      <c r="F35" s="1"/>
      <c r="G35" s="1"/>
      <c r="H35" s="1"/>
      <c r="I35" s="1"/>
      <c r="J35" s="1"/>
      <c r="K35" s="1"/>
    </row>
    <row r="36" customFormat="false" ht="15" hidden="false" customHeight="false" outlineLevel="0" collapsed="false">
      <c r="A36" s="28" t="s">
        <v>1373</v>
      </c>
      <c r="B36" s="28" t="s">
        <v>1310</v>
      </c>
      <c r="C36" s="28" t="s">
        <v>1311</v>
      </c>
      <c r="D36" s="28" t="s">
        <v>1303</v>
      </c>
      <c r="E36" s="28" t="n">
        <v>6</v>
      </c>
      <c r="F36" s="28" t="s">
        <v>1374</v>
      </c>
      <c r="G36" s="28" t="s">
        <v>1375</v>
      </c>
      <c r="H36" s="28" t="s">
        <v>1376</v>
      </c>
      <c r="I36" s="28" t="s">
        <v>1377</v>
      </c>
    </row>
    <row r="37" customFormat="false" ht="15" hidden="false" customHeight="false" outlineLevel="0" collapsed="false">
      <c r="H37" s="28" t="s">
        <v>1378</v>
      </c>
      <c r="I37" s="28" t="s">
        <v>1379</v>
      </c>
    </row>
    <row r="39" customFormat="false" ht="15" hidden="false" customHeight="false" outlineLevel="0" collapsed="false">
      <c r="A39" s="37" t="s">
        <v>1380</v>
      </c>
      <c r="B39" s="37" t="s">
        <v>1310</v>
      </c>
      <c r="C39" s="37" t="s">
        <v>1311</v>
      </c>
      <c r="D39" s="37" t="s">
        <v>1303</v>
      </c>
      <c r="E39" s="37" t="n">
        <v>7</v>
      </c>
      <c r="F39" s="37" t="s">
        <v>1381</v>
      </c>
      <c r="G39" s="37" t="s">
        <v>1382</v>
      </c>
      <c r="H39" s="37" t="s">
        <v>1383</v>
      </c>
      <c r="I39" s="37" t="s">
        <v>1384</v>
      </c>
    </row>
    <row r="41" customFormat="false" ht="15" hidden="false" customHeight="false" outlineLevel="0" collapsed="false">
      <c r="A41" s="27" t="s">
        <v>1385</v>
      </c>
      <c r="B41" s="27" t="s">
        <v>1310</v>
      </c>
      <c r="C41" s="27" t="s">
        <v>1311</v>
      </c>
      <c r="D41" s="27" t="s">
        <v>1303</v>
      </c>
      <c r="E41" s="27" t="n">
        <v>8</v>
      </c>
      <c r="F41" s="27" t="s">
        <v>1386</v>
      </c>
      <c r="G41" s="27" t="s">
        <v>1387</v>
      </c>
    </row>
    <row r="43" customFormat="false" ht="15" hidden="false" customHeight="false" outlineLevel="0" collapsed="false">
      <c r="A43" s="47"/>
      <c r="B43" s="47" t="s">
        <v>1310</v>
      </c>
      <c r="C43" s="47" t="s">
        <v>1311</v>
      </c>
      <c r="D43" s="47" t="s">
        <v>1303</v>
      </c>
      <c r="E43" s="47" t="n">
        <v>9</v>
      </c>
      <c r="F43" s="47" t="s">
        <v>1388</v>
      </c>
      <c r="G43" s="47" t="s">
        <v>1389</v>
      </c>
      <c r="H43" s="47" t="s">
        <v>1390</v>
      </c>
      <c r="I43" s="47" t="s">
        <v>1391</v>
      </c>
      <c r="N43" s="47" t="s">
        <v>1389</v>
      </c>
      <c r="T43" s="47" t="s">
        <v>1392</v>
      </c>
    </row>
    <row r="44" customFormat="false" ht="15" hidden="false" customHeight="false" outlineLevel="0" collapsed="false">
      <c r="A44" s="47"/>
      <c r="B44" s="47"/>
      <c r="C44" s="47"/>
      <c r="D44" s="47"/>
      <c r="E44" s="47"/>
      <c r="F44" s="47"/>
      <c r="G44" s="47"/>
      <c r="H44" s="47" t="s">
        <v>1393</v>
      </c>
      <c r="I44" s="47"/>
      <c r="N44" s="47"/>
      <c r="T44" s="47"/>
    </row>
    <row r="46" customFormat="false" ht="15" hidden="false" customHeight="false" outlineLevel="0" collapsed="false">
      <c r="A46" s="48"/>
      <c r="B46" s="48" t="s">
        <v>1310</v>
      </c>
      <c r="C46" s="48" t="s">
        <v>1311</v>
      </c>
      <c r="D46" s="48" t="s">
        <v>1303</v>
      </c>
      <c r="E46" s="48" t="n">
        <v>10</v>
      </c>
      <c r="F46" s="48" t="s">
        <v>1394</v>
      </c>
      <c r="G46" s="48" t="s">
        <v>1395</v>
      </c>
      <c r="H46" s="48" t="s">
        <v>1396</v>
      </c>
    </row>
    <row r="47" customFormat="false" ht="15" hidden="false" customHeight="false" outlineLevel="0" collapsed="false">
      <c r="H47" s="48" t="s">
        <v>1397</v>
      </c>
    </row>
    <row r="48" customFormat="false" ht="15" hidden="false" customHeight="false" outlineLevel="0" collapsed="false">
      <c r="H48" s="48" t="s">
        <v>1398</v>
      </c>
    </row>
    <row r="49" customFormat="false" ht="15" hidden="false" customHeight="false" outlineLevel="0" collapsed="false">
      <c r="H49" s="48" t="s">
        <v>1399</v>
      </c>
    </row>
    <row r="50" customFormat="false" ht="15" hidden="false" customHeight="false" outlineLevel="0" collapsed="false">
      <c r="H50" s="48" t="s">
        <v>1400</v>
      </c>
    </row>
    <row r="51" customFormat="false" ht="15" hidden="false" customHeight="false" outlineLevel="0" collapsed="false">
      <c r="H51" s="48" t="s">
        <v>1401</v>
      </c>
    </row>
    <row r="52" customFormat="false" ht="15" hidden="false" customHeight="false" outlineLevel="0" collapsed="false">
      <c r="H52" s="48" t="s">
        <v>1402</v>
      </c>
    </row>
    <row r="53" customFormat="false" ht="15" hidden="false" customHeight="false" outlineLevel="0" collapsed="false">
      <c r="H53" s="48" t="s">
        <v>1403</v>
      </c>
    </row>
    <row r="54" customFormat="false" ht="15" hidden="false" customHeight="false" outlineLevel="0" collapsed="false">
      <c r="H54" s="48" t="s">
        <v>1404</v>
      </c>
    </row>
    <row r="55" customFormat="false" ht="15" hidden="false" customHeight="false" outlineLevel="0" collapsed="false">
      <c r="H55" s="48" t="s">
        <v>1405</v>
      </c>
    </row>
    <row r="56" customFormat="false" ht="15" hidden="false" customHeight="false" outlineLevel="0" collapsed="false">
      <c r="H56" s="49" t="s">
        <v>1406</v>
      </c>
    </row>
    <row r="57" customFormat="false" ht="15" hidden="false" customHeight="false" outlineLevel="0" collapsed="false">
      <c r="H57" s="48" t="s">
        <v>1407</v>
      </c>
    </row>
    <row r="58" customFormat="false" ht="15" hidden="false" customHeight="false" outlineLevel="0" collapsed="false">
      <c r="H58" s="48" t="s">
        <v>1408</v>
      </c>
    </row>
    <row r="59" customFormat="false" ht="15" hidden="false" customHeight="false" outlineLevel="0" collapsed="false">
      <c r="H59" s="48" t="s">
        <v>1409</v>
      </c>
    </row>
    <row r="60" customFormat="false" ht="15" hidden="false" customHeight="false" outlineLevel="0" collapsed="false">
      <c r="H60" s="48" t="s">
        <v>1410</v>
      </c>
    </row>
    <row r="61" customFormat="false" ht="15" hidden="false" customHeight="false" outlineLevel="0" collapsed="false">
      <c r="H61" s="48" t="s">
        <v>1411</v>
      </c>
    </row>
    <row r="62" customFormat="false" ht="15" hidden="false" customHeight="false" outlineLevel="0" collapsed="false">
      <c r="H62" s="48" t="s">
        <v>1412</v>
      </c>
    </row>
    <row r="63" customFormat="false" ht="15" hidden="false" customHeight="false" outlineLevel="0" collapsed="false">
      <c r="H63" s="48" t="s">
        <v>1413</v>
      </c>
    </row>
    <row r="64" customFormat="false" ht="15" hidden="false" customHeight="false" outlineLevel="0" collapsed="false">
      <c r="H64" s="48" t="s">
        <v>1414</v>
      </c>
    </row>
    <row r="65" customFormat="false" ht="15" hidden="false" customHeight="false" outlineLevel="0" collapsed="false">
      <c r="H65" s="48" t="s">
        <v>1415</v>
      </c>
    </row>
    <row r="66" customFormat="false" ht="15" hidden="false" customHeight="false" outlineLevel="0" collapsed="false">
      <c r="H66" s="48" t="s">
        <v>1416</v>
      </c>
    </row>
    <row r="67" customFormat="false" ht="15" hidden="false" customHeight="false" outlineLevel="0" collapsed="false">
      <c r="H67" s="48" t="s">
        <v>1417</v>
      </c>
    </row>
    <row r="68" customFormat="false" ht="15" hidden="false" customHeight="false" outlineLevel="0" collapsed="false">
      <c r="H68" s="48" t="s">
        <v>1418</v>
      </c>
    </row>
    <row r="69" customFormat="false" ht="15" hidden="false" customHeight="false" outlineLevel="0" collapsed="false">
      <c r="H69" s="48" t="s">
        <v>1419</v>
      </c>
    </row>
    <row r="70" customFormat="false" ht="15" hidden="false" customHeight="false" outlineLevel="0" collapsed="false">
      <c r="H70" s="48" t="s">
        <v>1420</v>
      </c>
    </row>
    <row r="71" customFormat="false" ht="15" hidden="false" customHeight="false" outlineLevel="0" collapsed="false">
      <c r="H71" s="48" t="s">
        <v>1421</v>
      </c>
    </row>
    <row r="72" customFormat="false" ht="15" hidden="false" customHeight="false" outlineLevel="0" collapsed="false">
      <c r="H72" s="48" t="s">
        <v>1422</v>
      </c>
    </row>
    <row r="73" customFormat="false" ht="15" hidden="false" customHeight="false" outlineLevel="0" collapsed="false">
      <c r="H73" s="48" t="s">
        <v>1423</v>
      </c>
    </row>
    <row r="74" customFormat="false" ht="15" hidden="false" customHeight="false" outlineLevel="0" collapsed="false">
      <c r="H74" s="48" t="s">
        <v>1424</v>
      </c>
    </row>
    <row r="75" customFormat="false" ht="15" hidden="false" customHeight="false" outlineLevel="0" collapsed="false">
      <c r="H75" s="48" t="s">
        <v>1425</v>
      </c>
    </row>
    <row r="76" customFormat="false" ht="15" hidden="false" customHeight="false" outlineLevel="0" collapsed="false">
      <c r="H76" s="48" t="s">
        <v>1426</v>
      </c>
    </row>
    <row r="78" customFormat="false" ht="15" hidden="false" customHeight="false" outlineLevel="0" collapsed="false">
      <c r="A78" s="45" t="s">
        <v>1427</v>
      </c>
      <c r="B78" s="45" t="s">
        <v>1310</v>
      </c>
      <c r="C78" s="45" t="s">
        <v>1311</v>
      </c>
      <c r="D78" s="45" t="s">
        <v>1303</v>
      </c>
      <c r="E78" s="45" t="n">
        <v>11</v>
      </c>
      <c r="F78" s="45" t="s">
        <v>1428</v>
      </c>
      <c r="G78" s="45" t="s">
        <v>1429</v>
      </c>
      <c r="H78" s="45" t="s">
        <v>1430</v>
      </c>
      <c r="I78" s="45" t="s">
        <v>1431</v>
      </c>
      <c r="K78" s="45" t="s">
        <v>1432</v>
      </c>
    </row>
    <row r="79" customFormat="false" ht="15" hidden="false" customHeight="false" outlineLevel="0" collapsed="false">
      <c r="H79" s="45" t="s">
        <v>1433</v>
      </c>
      <c r="I79" s="45" t="s">
        <v>1434</v>
      </c>
    </row>
    <row r="80" customFormat="false" ht="15" hidden="false" customHeight="false" outlineLevel="0" collapsed="false">
      <c r="H80" s="45" t="s">
        <v>1435</v>
      </c>
      <c r="I80" s="45"/>
    </row>
    <row r="81" customFormat="false" ht="15" hidden="false" customHeight="false" outlineLevel="0" collapsed="false">
      <c r="H81" s="45" t="s">
        <v>1436</v>
      </c>
      <c r="I81" s="45"/>
    </row>
    <row r="82" customFormat="false" ht="15" hidden="false" customHeight="false" outlineLevel="0" collapsed="false">
      <c r="H82" s="45" t="s">
        <v>1437</v>
      </c>
      <c r="I82" s="45"/>
    </row>
    <row r="83" customFormat="false" ht="15" hidden="false" customHeight="false" outlineLevel="0" collapsed="false">
      <c r="H83" s="45"/>
      <c r="I83" s="45"/>
    </row>
    <row r="85" customFormat="false" ht="15" hidden="false" customHeight="false" outlineLevel="0" collapsed="false">
      <c r="A85" s="25" t="s">
        <v>1438</v>
      </c>
      <c r="B85" s="25" t="s">
        <v>1310</v>
      </c>
      <c r="C85" s="25" t="s">
        <v>1311</v>
      </c>
      <c r="D85" s="25" t="s">
        <v>1303</v>
      </c>
      <c r="E85" s="25" t="n">
        <v>12</v>
      </c>
      <c r="F85" s="25" t="s">
        <v>1439</v>
      </c>
      <c r="G85" s="25" t="s">
        <v>1440</v>
      </c>
      <c r="H85" s="25" t="s">
        <v>1441</v>
      </c>
      <c r="I85" s="25" t="s">
        <v>1442</v>
      </c>
      <c r="J85" s="25"/>
      <c r="K85" s="25" t="s">
        <v>1443</v>
      </c>
    </row>
    <row r="86" customFormat="false" ht="15" hidden="false" customHeight="false" outlineLevel="0" collapsed="false">
      <c r="A86" s="25"/>
      <c r="B86" s="25"/>
      <c r="C86" s="25"/>
      <c r="D86" s="25"/>
      <c r="E86" s="25"/>
      <c r="F86" s="25"/>
      <c r="G86" s="25"/>
      <c r="H86" s="25" t="s">
        <v>1444</v>
      </c>
      <c r="I86" s="25"/>
      <c r="J86" s="25"/>
      <c r="K86" s="25"/>
    </row>
    <row r="88" customFormat="false" ht="15" hidden="false" customHeight="false" outlineLevel="0" collapsed="false">
      <c r="B88" s="39" t="s">
        <v>1310</v>
      </c>
      <c r="C88" s="39" t="s">
        <v>1311</v>
      </c>
      <c r="D88" s="39" t="s">
        <v>1303</v>
      </c>
      <c r="E88" s="39" t="n">
        <v>13</v>
      </c>
      <c r="F88" s="39" t="s">
        <v>1445</v>
      </c>
      <c r="G88" s="39" t="s">
        <v>1446</v>
      </c>
      <c r="H88" s="39" t="s">
        <v>1447</v>
      </c>
      <c r="I88" s="39" t="s">
        <v>1448</v>
      </c>
    </row>
    <row r="89" customFormat="false" ht="15" hidden="false" customHeight="false" outlineLevel="0" collapsed="false">
      <c r="H89" s="39" t="s">
        <v>1449</v>
      </c>
      <c r="I89" s="39" t="s">
        <v>1450</v>
      </c>
    </row>
    <row r="91" customFormat="false" ht="15" hidden="false" customHeight="false" outlineLevel="0" collapsed="false">
      <c r="B91" s="38" t="s">
        <v>1310</v>
      </c>
      <c r="C91" s="38" t="s">
        <v>1311</v>
      </c>
      <c r="D91" s="38" t="s">
        <v>1303</v>
      </c>
      <c r="E91" s="38" t="n">
        <v>14</v>
      </c>
      <c r="F91" s="38" t="s">
        <v>1451</v>
      </c>
      <c r="G91" s="38" t="s">
        <v>1452</v>
      </c>
      <c r="H91" s="38" t="s">
        <v>1453</v>
      </c>
    </row>
    <row r="93" customFormat="false" ht="15" hidden="false" customHeight="false" outlineLevel="0" collapsed="false">
      <c r="B93" s="50" t="s">
        <v>1310</v>
      </c>
      <c r="C93" s="50" t="s">
        <v>1311</v>
      </c>
      <c r="D93" s="50" t="s">
        <v>1303</v>
      </c>
      <c r="E93" s="50" t="n">
        <v>15</v>
      </c>
      <c r="F93" s="50" t="s">
        <v>1454</v>
      </c>
      <c r="G93" s="50" t="s">
        <v>1455</v>
      </c>
      <c r="H93" s="50" t="s">
        <v>1456</v>
      </c>
      <c r="I93" s="50" t="s">
        <v>1457</v>
      </c>
    </row>
    <row r="94" customFormat="false" ht="15" hidden="false" customHeight="false" outlineLevel="0" collapsed="false">
      <c r="H94" s="50" t="s">
        <v>1458</v>
      </c>
    </row>
    <row r="96" customFormat="false" ht="15" hidden="false" customHeight="false" outlineLevel="0" collapsed="false">
      <c r="B96" s="51" t="s">
        <v>1310</v>
      </c>
      <c r="C96" s="51" t="s">
        <v>1311</v>
      </c>
      <c r="D96" s="51" t="s">
        <v>1303</v>
      </c>
      <c r="E96" s="51" t="n">
        <v>15</v>
      </c>
      <c r="F96" s="51" t="s">
        <v>1459</v>
      </c>
      <c r="G96" s="51" t="s">
        <v>1460</v>
      </c>
      <c r="H96" s="51" t="s">
        <v>1461</v>
      </c>
      <c r="I96" s="51" t="s">
        <v>1462</v>
      </c>
    </row>
    <row r="97" customFormat="false" ht="15" hidden="false" customHeight="false" outlineLevel="0" collapsed="false">
      <c r="H97" s="51" t="s">
        <v>1463</v>
      </c>
    </row>
    <row r="98" customFormat="false" ht="15" hidden="false" customHeight="false" outlineLevel="0" collapsed="false">
      <c r="H98" s="51" t="s">
        <v>1464</v>
      </c>
    </row>
    <row r="100" customFormat="false" ht="15" hidden="false" customHeight="false" outlineLevel="0" collapsed="false">
      <c r="B100" s="45" t="s">
        <v>1310</v>
      </c>
      <c r="C100" s="45" t="s">
        <v>1311</v>
      </c>
      <c r="D100" s="45" t="s">
        <v>1303</v>
      </c>
      <c r="E100" s="45" t="n">
        <v>15</v>
      </c>
      <c r="F100" s="45" t="s">
        <v>1465</v>
      </c>
      <c r="G100" s="45" t="s">
        <v>1466</v>
      </c>
      <c r="H100" s="45" t="s">
        <v>1467</v>
      </c>
    </row>
    <row r="101" customFormat="false" ht="15" hidden="false" customHeight="false" outlineLevel="0" collapsed="false">
      <c r="H101" s="45" t="s">
        <v>1468</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J23" activeCellId="0" sqref="J23"/>
    </sheetView>
  </sheetViews>
  <sheetFormatPr defaultColWidth="9.15625" defaultRowHeight="15" zeroHeight="false" outlineLevelRow="0" outlineLevelCol="0"/>
  <cols>
    <col collapsed="false" customWidth="true" hidden="false" outlineLevel="0" max="2" min="1" style="0" width="30.28"/>
    <col collapsed="false" customWidth="true" hidden="false" outlineLevel="0" max="3" min="3" style="0" width="28.29"/>
    <col collapsed="false" customWidth="true" hidden="false" outlineLevel="0" max="4" min="4" style="0" width="33.71"/>
    <col collapsed="false" customWidth="true" hidden="false" outlineLevel="0" max="5" min="5" style="0" width="85.71"/>
    <col collapsed="false" customWidth="true" hidden="false" outlineLevel="0" max="6" min="6" style="0" width="67.42"/>
    <col collapsed="false" customWidth="true" hidden="false" outlineLevel="0" max="7" min="7" style="0" width="26.71"/>
    <col collapsed="false" customWidth="true" hidden="false" outlineLevel="0" max="8" min="8" style="0" width="22.01"/>
    <col collapsed="false" customWidth="true" hidden="false" outlineLevel="0" max="9" min="9" style="0" width="27.14"/>
    <col collapsed="false" customWidth="true" hidden="false" outlineLevel="0" max="10" min="10" style="0" width="17.58"/>
    <col collapsed="false" customWidth="true" hidden="false" outlineLevel="0" max="11" min="11" style="0" width="30.7"/>
  </cols>
  <sheetData>
    <row r="1" customFormat="false" ht="15" hidden="false" customHeight="false" outlineLevel="0" collapsed="false">
      <c r="A1" s="2" t="s">
        <v>0</v>
      </c>
    </row>
    <row r="2" customFormat="false" ht="15" hidden="false" customHeight="false" outlineLevel="0" collapsed="false">
      <c r="A2" s="1" t="s">
        <v>15</v>
      </c>
    </row>
    <row r="3" customFormat="false" ht="15" hidden="false" customHeight="false" outlineLevel="0" collapsed="false">
      <c r="A3" s="1" t="s">
        <v>884</v>
      </c>
      <c r="B3" s="1" t="s">
        <v>885</v>
      </c>
      <c r="C3" s="1" t="s">
        <v>886</v>
      </c>
      <c r="D3" s="1" t="s">
        <v>887</v>
      </c>
      <c r="E3" s="1" t="s">
        <v>888</v>
      </c>
      <c r="F3" s="1" t="s">
        <v>889</v>
      </c>
      <c r="G3" s="1" t="s">
        <v>1469</v>
      </c>
      <c r="H3" s="1" t="s">
        <v>1470</v>
      </c>
      <c r="I3" s="1" t="s">
        <v>1471</v>
      </c>
      <c r="J3" s="1" t="s">
        <v>893</v>
      </c>
      <c r="K3" s="1"/>
    </row>
    <row r="4" customFormat="false" ht="15" hidden="false" customHeight="false" outlineLevel="0" collapsed="false">
      <c r="G4" s="25" t="s">
        <v>900</v>
      </c>
      <c r="H4" s="25" t="s">
        <v>900</v>
      </c>
      <c r="I4" s="0" t="s">
        <v>900</v>
      </c>
    </row>
    <row r="5" customFormat="false" ht="15" hidden="false" customHeight="false" outlineLevel="0" collapsed="false">
      <c r="G5" s="25" t="s">
        <v>911</v>
      </c>
      <c r="H5" s="25" t="s">
        <v>911</v>
      </c>
      <c r="I5" s="0" t="s">
        <v>911</v>
      </c>
    </row>
    <row r="6" customFormat="false" ht="15" hidden="false" customHeight="false" outlineLevel="0" collapsed="false">
      <c r="G6" s="25" t="s">
        <v>918</v>
      </c>
      <c r="H6" s="25" t="s">
        <v>918</v>
      </c>
      <c r="I6" s="0" t="s">
        <v>918</v>
      </c>
    </row>
    <row r="7" customFormat="false" ht="15" hidden="false" customHeight="false" outlineLevel="0" collapsed="false">
      <c r="B7" s="20" t="n">
        <v>0</v>
      </c>
      <c r="C7" s="20" t="s">
        <v>1472</v>
      </c>
      <c r="D7" s="20"/>
      <c r="E7" s="20" t="s">
        <v>1473</v>
      </c>
      <c r="F7" s="20" t="s">
        <v>1474</v>
      </c>
      <c r="G7" s="26"/>
      <c r="H7" s="26"/>
    </row>
    <row r="8" customFormat="false" ht="15" hidden="false" customHeight="false" outlineLevel="0" collapsed="false">
      <c r="A8" s="52" t="s">
        <v>1475</v>
      </c>
      <c r="B8" s="53" t="n">
        <v>0</v>
      </c>
      <c r="C8" s="53" t="s">
        <v>1476</v>
      </c>
      <c r="D8" s="53" t="s">
        <v>1477</v>
      </c>
      <c r="E8" s="53" t="s">
        <v>1478</v>
      </c>
      <c r="F8" s="53" t="s">
        <v>1477</v>
      </c>
      <c r="G8" s="25" t="s">
        <v>1475</v>
      </c>
      <c r="H8" s="25" t="s">
        <v>1475</v>
      </c>
      <c r="I8" s="0" t="s">
        <v>1189</v>
      </c>
    </row>
    <row r="9" customFormat="false" ht="15" hidden="false" customHeight="false" outlineLevel="0" collapsed="false">
      <c r="A9" s="53" t="s">
        <v>1035</v>
      </c>
      <c r="G9" s="25" t="s">
        <v>1035</v>
      </c>
      <c r="H9" s="25" t="s">
        <v>1035</v>
      </c>
      <c r="I9" s="0" t="s">
        <v>1035</v>
      </c>
    </row>
    <row r="10" customFormat="false" ht="15" hidden="false" customHeight="false" outlineLevel="0" collapsed="false">
      <c r="A10" s="53" t="s">
        <v>1194</v>
      </c>
      <c r="B10" s="52" t="n">
        <v>1</v>
      </c>
      <c r="C10" s="52" t="s">
        <v>1479</v>
      </c>
      <c r="D10" s="52" t="s">
        <v>1480</v>
      </c>
      <c r="E10" s="52" t="s">
        <v>1481</v>
      </c>
      <c r="F10" s="52" t="s">
        <v>1482</v>
      </c>
      <c r="G10" s="25" t="s">
        <v>1194</v>
      </c>
      <c r="H10" s="25" t="s">
        <v>1194</v>
      </c>
      <c r="I10" s="0" t="s">
        <v>1194</v>
      </c>
    </row>
    <row r="11" customFormat="false" ht="15" hidden="false" customHeight="false" outlineLevel="0" collapsed="false">
      <c r="A11" s="54" t="s">
        <v>1483</v>
      </c>
      <c r="G11" s="25" t="s">
        <v>1484</v>
      </c>
      <c r="H11" s="25" t="s">
        <v>1484</v>
      </c>
      <c r="I11" s="0" t="s">
        <v>1485</v>
      </c>
    </row>
    <row r="12" customFormat="false" ht="15" hidden="false" customHeight="false" outlineLevel="0" collapsed="false">
      <c r="A12" s="54" t="s">
        <v>1486</v>
      </c>
      <c r="B12" s="55" t="n">
        <v>9</v>
      </c>
      <c r="C12" s="55" t="s">
        <v>1487</v>
      </c>
      <c r="D12" s="55"/>
      <c r="E12" s="55" t="s">
        <v>1488</v>
      </c>
      <c r="F12" s="55" t="s">
        <v>1489</v>
      </c>
      <c r="G12" s="25" t="s">
        <v>1490</v>
      </c>
      <c r="H12" s="25" t="s">
        <v>1490</v>
      </c>
      <c r="I12" s="0" t="s">
        <v>1491</v>
      </c>
    </row>
    <row r="13" customFormat="false" ht="15" hidden="false" customHeight="false" outlineLevel="0" collapsed="false">
      <c r="F13" s="55" t="s">
        <v>1492</v>
      </c>
      <c r="H13" s="25" t="s">
        <v>1493</v>
      </c>
    </row>
    <row r="14" customFormat="false" ht="15" hidden="false" customHeight="false" outlineLevel="0" collapsed="false">
      <c r="F14" s="55" t="s">
        <v>1494</v>
      </c>
      <c r="H14" s="25" t="s">
        <v>1495</v>
      </c>
    </row>
    <row r="15" customFormat="false" ht="15" hidden="false" customHeight="false" outlineLevel="0" collapsed="false">
      <c r="A15" s="56" t="s">
        <v>1496</v>
      </c>
      <c r="F15" s="55" t="s">
        <v>1497</v>
      </c>
      <c r="G15" s="56" t="s">
        <v>1496</v>
      </c>
      <c r="I15" s="0" t="s">
        <v>1496</v>
      </c>
    </row>
    <row r="16" customFormat="false" ht="15" hidden="false" customHeight="false" outlineLevel="0" collapsed="false">
      <c r="A16" s="57" t="s">
        <v>1498</v>
      </c>
      <c r="F16" s="55" t="s">
        <v>1499</v>
      </c>
      <c r="G16" s="57" t="s">
        <v>1498</v>
      </c>
      <c r="I16" s="0" t="s">
        <v>1498</v>
      </c>
    </row>
    <row r="17" customFormat="false" ht="15" hidden="false" customHeight="false" outlineLevel="0" collapsed="false">
      <c r="A17" s="57"/>
      <c r="F17" s="55" t="s">
        <v>1500</v>
      </c>
      <c r="G17" s="25" t="s">
        <v>1493</v>
      </c>
      <c r="I17" s="25" t="s">
        <v>1493</v>
      </c>
    </row>
    <row r="18" customFormat="false" ht="15" hidden="false" customHeight="false" outlineLevel="0" collapsed="false">
      <c r="A18" s="57" t="s">
        <v>1501</v>
      </c>
      <c r="G18" s="57" t="s">
        <v>1501</v>
      </c>
      <c r="I18" s="0" t="s">
        <v>1501</v>
      </c>
    </row>
    <row r="19" customFormat="false" ht="15" hidden="false" customHeight="false" outlineLevel="0" collapsed="false">
      <c r="A19" s="57"/>
      <c r="B19" s="34" t="n">
        <v>10</v>
      </c>
      <c r="C19" s="34" t="s">
        <v>1502</v>
      </c>
      <c r="D19" s="34"/>
      <c r="E19" s="34" t="s">
        <v>1503</v>
      </c>
      <c r="F19" s="34" t="s">
        <v>1504</v>
      </c>
      <c r="G19" s="25" t="s">
        <v>1495</v>
      </c>
      <c r="I19" s="25" t="s">
        <v>1495</v>
      </c>
    </row>
    <row r="20" customFormat="false" ht="15" hidden="false" customHeight="false" outlineLevel="0" collapsed="false">
      <c r="A20" s="55" t="s">
        <v>1505</v>
      </c>
      <c r="F20" s="34" t="s">
        <v>1506</v>
      </c>
      <c r="G20" s="55" t="s">
        <v>1505</v>
      </c>
      <c r="I20" s="0" t="s">
        <v>1507</v>
      </c>
    </row>
    <row r="21" customFormat="false" ht="15" hidden="false" customHeight="false" outlineLevel="0" collapsed="false">
      <c r="A21" s="55" t="s">
        <v>1508</v>
      </c>
      <c r="G21" s="55" t="s">
        <v>1508</v>
      </c>
      <c r="I21" s="0" t="s">
        <v>1508</v>
      </c>
    </row>
    <row r="22" customFormat="false" ht="15" hidden="false" customHeight="false" outlineLevel="0" collapsed="false">
      <c r="A22" s="55" t="s">
        <v>1509</v>
      </c>
      <c r="B22" s="56" t="n">
        <v>11</v>
      </c>
      <c r="C22" s="56" t="s">
        <v>1510</v>
      </c>
      <c r="D22" s="56"/>
      <c r="E22" s="56" t="s">
        <v>1511</v>
      </c>
      <c r="F22" s="56" t="s">
        <v>1512</v>
      </c>
      <c r="G22" s="55" t="s">
        <v>1509</v>
      </c>
      <c r="I22" s="0" t="s">
        <v>1509</v>
      </c>
    </row>
    <row r="23" customFormat="false" ht="15" hidden="false" customHeight="false" outlineLevel="0" collapsed="false">
      <c r="A23" s="34" t="s">
        <v>1201</v>
      </c>
      <c r="F23" s="0" t="s">
        <v>1513</v>
      </c>
      <c r="G23" s="34" t="s">
        <v>1201</v>
      </c>
      <c r="I23" s="0" t="s">
        <v>1514</v>
      </c>
    </row>
    <row r="24" customFormat="false" ht="15" hidden="false" customHeight="false" outlineLevel="0" collapsed="false">
      <c r="A24" s="34" t="s">
        <v>1515</v>
      </c>
      <c r="G24" s="34" t="s">
        <v>1515</v>
      </c>
      <c r="I24" s="0" t="s">
        <v>1516</v>
      </c>
    </row>
    <row r="25" customFormat="false" ht="15" hidden="false" customHeight="false" outlineLevel="0" collapsed="false">
      <c r="A25" s="34" t="s">
        <v>1517</v>
      </c>
      <c r="B25" s="43" t="n">
        <v>12</v>
      </c>
      <c r="C25" s="43" t="s">
        <v>1518</v>
      </c>
      <c r="D25" s="43"/>
      <c r="E25" s="43" t="s">
        <v>1519</v>
      </c>
      <c r="F25" s="43" t="s">
        <v>1520</v>
      </c>
      <c r="G25" s="34" t="s">
        <v>1517</v>
      </c>
      <c r="I25" s="0" t="s">
        <v>1521</v>
      </c>
    </row>
    <row r="26" customFormat="false" ht="15" hidden="false" customHeight="false" outlineLevel="0" collapsed="false">
      <c r="A26" s="34" t="s">
        <v>1522</v>
      </c>
      <c r="G26" s="34" t="s">
        <v>1522</v>
      </c>
      <c r="I26" s="0" t="s">
        <v>1522</v>
      </c>
    </row>
    <row r="27" customFormat="false" ht="15" hidden="false" customHeight="false" outlineLevel="0" collapsed="false">
      <c r="A27" s="34" t="s">
        <v>1523</v>
      </c>
      <c r="G27" s="34" t="s">
        <v>1523</v>
      </c>
      <c r="I27" s="0" t="s">
        <v>1523</v>
      </c>
    </row>
    <row r="28" customFormat="false" ht="15" hidden="false" customHeight="false" outlineLevel="0" collapsed="false">
      <c r="A28" s="43" t="s">
        <v>1524</v>
      </c>
      <c r="B28" s="57" t="n">
        <v>13</v>
      </c>
      <c r="C28" s="57" t="s">
        <v>1525</v>
      </c>
      <c r="D28" s="57"/>
      <c r="E28" s="57" t="s">
        <v>1526</v>
      </c>
      <c r="F28" s="57" t="s">
        <v>1527</v>
      </c>
      <c r="G28" s="43" t="s">
        <v>1524</v>
      </c>
      <c r="I28" s="0" t="s">
        <v>1524</v>
      </c>
    </row>
    <row r="29" customFormat="false" ht="15" hidden="false" customHeight="false" outlineLevel="0" collapsed="false">
      <c r="A29" s="34" t="s">
        <v>1528</v>
      </c>
      <c r="F29" s="57" t="s">
        <v>1529</v>
      </c>
      <c r="G29" s="34" t="s">
        <v>1528</v>
      </c>
      <c r="I29" s="0" t="s">
        <v>1530</v>
      </c>
    </row>
    <row r="30" customFormat="false" ht="15" hidden="false" customHeight="false" outlineLevel="0" collapsed="false">
      <c r="A30" s="55" t="s">
        <v>1531</v>
      </c>
      <c r="F30" s="57" t="s">
        <v>1532</v>
      </c>
      <c r="G30" s="55" t="s">
        <v>1531</v>
      </c>
      <c r="I30" s="0" t="s">
        <v>1531</v>
      </c>
      <c r="K30" s="54" t="s">
        <v>1533</v>
      </c>
    </row>
    <row r="31" customFormat="false" ht="15" hidden="false" customHeight="false" outlineLevel="0" collapsed="false">
      <c r="A31" s="34" t="s">
        <v>1534</v>
      </c>
      <c r="F31" s="57" t="s">
        <v>1535</v>
      </c>
      <c r="G31" s="34" t="s">
        <v>1534</v>
      </c>
      <c r="I31" s="0" t="s">
        <v>1534</v>
      </c>
    </row>
    <row r="32" customFormat="false" ht="15" hidden="false" customHeight="false" outlineLevel="0" collapsed="false">
      <c r="A32" s="33" t="s">
        <v>1536</v>
      </c>
      <c r="F32" s="57" t="s">
        <v>1537</v>
      </c>
      <c r="G32" s="34" t="s">
        <v>1536</v>
      </c>
      <c r="I32" s="0" t="s">
        <v>1536</v>
      </c>
      <c r="K32" s="0" t="s">
        <v>1538</v>
      </c>
    </row>
    <row r="33" customFormat="false" ht="15" hidden="false" customHeight="false" outlineLevel="0" collapsed="false">
      <c r="A33" s="34" t="s">
        <v>1539</v>
      </c>
      <c r="G33" s="34" t="s">
        <v>1539</v>
      </c>
      <c r="I33" s="0" t="s">
        <v>1540</v>
      </c>
    </row>
    <row r="34" customFormat="false" ht="15" hidden="false" customHeight="false" outlineLevel="0" collapsed="false">
      <c r="A34" s="34" t="s">
        <v>1541</v>
      </c>
      <c r="B34" s="57" t="n">
        <v>14</v>
      </c>
      <c r="C34" s="57" t="s">
        <v>1542</v>
      </c>
      <c r="D34" s="57"/>
      <c r="E34" s="57" t="s">
        <v>1543</v>
      </c>
      <c r="F34" s="57" t="s">
        <v>1544</v>
      </c>
      <c r="G34" s="34" t="s">
        <v>1541</v>
      </c>
      <c r="I34" s="0" t="s">
        <v>1545</v>
      </c>
    </row>
    <row r="35" customFormat="false" ht="15" hidden="false" customHeight="false" outlineLevel="0" collapsed="false">
      <c r="A35" s="34" t="s">
        <v>1546</v>
      </c>
      <c r="F35" s="57" t="s">
        <v>1547</v>
      </c>
      <c r="G35" s="34" t="s">
        <v>1546</v>
      </c>
      <c r="I35" s="0" t="s">
        <v>1546</v>
      </c>
    </row>
    <row r="36" customFormat="false" ht="15" hidden="false" customHeight="false" outlineLevel="0" collapsed="false">
      <c r="A36" s="34" t="s">
        <v>1548</v>
      </c>
      <c r="G36" s="34" t="s">
        <v>1548</v>
      </c>
      <c r="I36" s="0" t="s">
        <v>1548</v>
      </c>
    </row>
    <row r="37" customFormat="false" ht="15" hidden="false" customHeight="false" outlineLevel="0" collapsed="false">
      <c r="A37" s="34" t="s">
        <v>1549</v>
      </c>
      <c r="G37" s="34" t="s">
        <v>1549</v>
      </c>
      <c r="I37" s="0" t="s">
        <v>1550</v>
      </c>
    </row>
    <row r="38" customFormat="false" ht="15" hidden="false" customHeight="false" outlineLevel="0" collapsed="false">
      <c r="A38" s="58" t="s">
        <v>1551</v>
      </c>
      <c r="B38" s="58" t="n">
        <v>15</v>
      </c>
      <c r="C38" s="58" t="s">
        <v>1552</v>
      </c>
      <c r="D38" s="58"/>
      <c r="E38" s="58" t="s">
        <v>1553</v>
      </c>
      <c r="F38" s="58" t="s">
        <v>1554</v>
      </c>
      <c r="G38" s="58" t="s">
        <v>1551</v>
      </c>
      <c r="I38" s="0" t="s">
        <v>1551</v>
      </c>
      <c r="K38" s="58" t="s">
        <v>1555</v>
      </c>
    </row>
    <row r="39" customFormat="false" ht="15" hidden="false" customHeight="false" outlineLevel="0" collapsed="false">
      <c r="A39" s="58" t="s">
        <v>1556</v>
      </c>
      <c r="B39" s="26"/>
      <c r="C39" s="26"/>
      <c r="D39" s="26"/>
      <c r="E39" s="26"/>
      <c r="F39" s="58" t="s">
        <v>1557</v>
      </c>
      <c r="G39" s="58" t="s">
        <v>1556</v>
      </c>
      <c r="I39" s="0" t="s">
        <v>1556</v>
      </c>
      <c r="K39" s="58" t="s">
        <v>1558</v>
      </c>
    </row>
    <row r="40" customFormat="false" ht="15" hidden="false" customHeight="false" outlineLevel="0" collapsed="false">
      <c r="A40" s="58" t="s">
        <v>1559</v>
      </c>
      <c r="G40" s="58" t="s">
        <v>1559</v>
      </c>
      <c r="I40" s="0" t="s">
        <v>1559</v>
      </c>
    </row>
    <row r="41" customFormat="false" ht="15" hidden="false" customHeight="false" outlineLevel="0" collapsed="false">
      <c r="A41" s="58" t="s">
        <v>1560</v>
      </c>
      <c r="F41" s="26"/>
      <c r="G41" s="58" t="s">
        <v>1560</v>
      </c>
      <c r="I41" s="0" t="s">
        <v>1560</v>
      </c>
    </row>
    <row r="42" customFormat="false" ht="15" hidden="false" customHeight="false" outlineLevel="0" collapsed="false">
      <c r="A42" s="58" t="s">
        <v>1561</v>
      </c>
      <c r="F42" s="26"/>
      <c r="G42" s="58" t="s">
        <v>1561</v>
      </c>
      <c r="I42" s="0" t="s">
        <v>1561</v>
      </c>
    </row>
    <row r="43" customFormat="false" ht="15" hidden="false" customHeight="false" outlineLevel="0" collapsed="false">
      <c r="A43" s="58" t="s">
        <v>1562</v>
      </c>
      <c r="F43" s="26"/>
      <c r="G43" s="58" t="s">
        <v>1562</v>
      </c>
      <c r="I43" s="0" t="s">
        <v>1562</v>
      </c>
    </row>
    <row r="44" customFormat="false" ht="15" hidden="false" customHeight="false" outlineLevel="0" collapsed="false">
      <c r="A44" s="58" t="s">
        <v>1563</v>
      </c>
      <c r="F44" s="26"/>
      <c r="G44" s="58" t="s">
        <v>1563</v>
      </c>
      <c r="I44" s="0" t="s">
        <v>1563</v>
      </c>
    </row>
    <row r="45" customFormat="false" ht="15" hidden="false" customHeight="false" outlineLevel="0" collapsed="false">
      <c r="A45" s="58" t="s">
        <v>1564</v>
      </c>
      <c r="F45" s="26"/>
      <c r="G45" s="58" t="s">
        <v>1564</v>
      </c>
      <c r="I45" s="0" t="s">
        <v>1564</v>
      </c>
    </row>
    <row r="46" customFormat="false" ht="15" hidden="false" customHeight="false" outlineLevel="0" collapsed="false">
      <c r="A46" s="58" t="s">
        <v>1565</v>
      </c>
      <c r="F46" s="26"/>
      <c r="G46" s="58" t="s">
        <v>1565</v>
      </c>
      <c r="I46" s="0" t="s">
        <v>1565</v>
      </c>
    </row>
    <row r="47" customFormat="false" ht="15" hidden="false" customHeight="false" outlineLevel="0" collapsed="false">
      <c r="A47" s="58" t="s">
        <v>1566</v>
      </c>
      <c r="F47" s="26"/>
      <c r="G47" s="58" t="s">
        <v>1566</v>
      </c>
      <c r="I47" s="0" t="s">
        <v>1566</v>
      </c>
    </row>
    <row r="48" customFormat="false" ht="15" hidden="false" customHeight="false" outlineLevel="0" collapsed="false">
      <c r="A48" s="58" t="s">
        <v>1567</v>
      </c>
      <c r="F48" s="26"/>
      <c r="G48" s="58" t="s">
        <v>1567</v>
      </c>
      <c r="I48" s="0" t="s">
        <v>1567</v>
      </c>
    </row>
    <row r="49" customFormat="false" ht="15" hidden="false" customHeight="false" outlineLevel="0" collapsed="false">
      <c r="A49" s="58" t="s">
        <v>1568</v>
      </c>
      <c r="F49" s="26"/>
      <c r="G49" s="58" t="s">
        <v>1568</v>
      </c>
      <c r="I49" s="0" t="s">
        <v>1568</v>
      </c>
    </row>
    <row r="50" customFormat="false" ht="15" hidden="false" customHeight="false" outlineLevel="0" collapsed="false">
      <c r="A50" s="34" t="s">
        <v>1569</v>
      </c>
      <c r="F50" s="26"/>
      <c r="G50" s="34" t="s">
        <v>1569</v>
      </c>
      <c r="I50" s="0" t="s">
        <v>1569</v>
      </c>
    </row>
    <row r="51" customFormat="false" ht="15" hidden="false" customHeight="false" outlineLevel="0" collapsed="false">
      <c r="A51" s="58" t="s">
        <v>1570</v>
      </c>
      <c r="F51" s="26"/>
      <c r="G51" s="58" t="s">
        <v>1570</v>
      </c>
      <c r="I51" s="0" t="s">
        <v>1570</v>
      </c>
    </row>
    <row r="52" customFormat="false" ht="15" hidden="false" customHeight="false" outlineLevel="0" collapsed="false">
      <c r="A52" s="58" t="s">
        <v>1571</v>
      </c>
      <c r="F52" s="26"/>
      <c r="G52" s="58" t="s">
        <v>1571</v>
      </c>
      <c r="I52" s="0" t="s">
        <v>1571</v>
      </c>
    </row>
    <row r="53" customFormat="false" ht="15" hidden="false" customHeight="false" outlineLevel="0" collapsed="false">
      <c r="A53" s="58" t="s">
        <v>1572</v>
      </c>
      <c r="F53" s="26"/>
      <c r="G53" s="58" t="s">
        <v>1572</v>
      </c>
      <c r="I53" s="0" t="s">
        <v>1572</v>
      </c>
    </row>
    <row r="54" customFormat="false" ht="15" hidden="false" customHeight="false" outlineLevel="0" collapsed="false">
      <c r="A54" s="58" t="s">
        <v>1573</v>
      </c>
      <c r="F54" s="26"/>
      <c r="G54" s="58" t="s">
        <v>1573</v>
      </c>
      <c r="I54" s="0" t="s">
        <v>1573</v>
      </c>
    </row>
    <row r="55" customFormat="false" ht="15" hidden="false" customHeight="false" outlineLevel="0" collapsed="false">
      <c r="A55" s="58" t="s">
        <v>1574</v>
      </c>
      <c r="F55" s="26"/>
      <c r="G55" s="58" t="s">
        <v>1574</v>
      </c>
      <c r="I55" s="0" t="s">
        <v>1574</v>
      </c>
    </row>
    <row r="56" customFormat="false" ht="15" hidden="false" customHeight="false" outlineLevel="0" collapsed="false">
      <c r="A56" s="58" t="s">
        <v>1575</v>
      </c>
      <c r="F56" s="26"/>
      <c r="G56" s="58" t="s">
        <v>1575</v>
      </c>
      <c r="I56" s="0" t="s">
        <v>1575</v>
      </c>
    </row>
    <row r="57" customFormat="false" ht="15" hidden="false" customHeight="false" outlineLevel="0" collapsed="false">
      <c r="A57" s="58" t="s">
        <v>1576</v>
      </c>
      <c r="F57" s="26"/>
      <c r="G57" s="58" t="s">
        <v>1576</v>
      </c>
      <c r="I57" s="0" t="s">
        <v>1576</v>
      </c>
    </row>
    <row r="58" customFormat="false" ht="15" hidden="false" customHeight="false" outlineLevel="0" collapsed="false">
      <c r="A58" s="58" t="s">
        <v>1577</v>
      </c>
      <c r="F58" s="26"/>
      <c r="G58" s="58" t="s">
        <v>1577</v>
      </c>
      <c r="I58" s="0" t="s">
        <v>1577</v>
      </c>
    </row>
    <row r="59" customFormat="false" ht="15" hidden="false" customHeight="false" outlineLevel="0" collapsed="false">
      <c r="A59" s="58" t="s">
        <v>1578</v>
      </c>
      <c r="F59" s="26"/>
      <c r="G59" s="58" t="s">
        <v>1578</v>
      </c>
      <c r="I59" s="0" t="s">
        <v>1578</v>
      </c>
    </row>
    <row r="60" customFormat="false" ht="15" hidden="false" customHeight="false" outlineLevel="0" collapsed="false">
      <c r="A60" s="58" t="s">
        <v>1579</v>
      </c>
      <c r="F60" s="26"/>
      <c r="G60" s="58" t="s">
        <v>1579</v>
      </c>
      <c r="I60" s="0" t="s">
        <v>1579</v>
      </c>
    </row>
    <row r="61" customFormat="false" ht="15" hidden="false" customHeight="false" outlineLevel="0" collapsed="false">
      <c r="A61" s="58" t="s">
        <v>1580</v>
      </c>
      <c r="F61" s="26"/>
      <c r="G61" s="58" t="s">
        <v>1580</v>
      </c>
      <c r="I61" s="0" t="s">
        <v>1580</v>
      </c>
    </row>
    <row r="62" customFormat="false" ht="15" hidden="false" customHeight="false" outlineLevel="0" collapsed="false">
      <c r="A62" s="58" t="s">
        <v>1581</v>
      </c>
      <c r="F62" s="26"/>
      <c r="G62" s="58" t="s">
        <v>1581</v>
      </c>
      <c r="I62" s="0" t="s">
        <v>1581</v>
      </c>
    </row>
    <row r="63" customFormat="false" ht="15" hidden="false" customHeight="false" outlineLevel="0" collapsed="false">
      <c r="A63" s="58" t="s">
        <v>1582</v>
      </c>
      <c r="F63" s="26"/>
      <c r="G63" s="58" t="s">
        <v>1582</v>
      </c>
      <c r="I63" s="0" t="s">
        <v>1582</v>
      </c>
    </row>
    <row r="64" customFormat="false" ht="15" hidden="false" customHeight="false" outlineLevel="0" collapsed="false">
      <c r="A64" s="58" t="s">
        <v>1583</v>
      </c>
      <c r="F64" s="26"/>
      <c r="G64" s="58" t="s">
        <v>1583</v>
      </c>
      <c r="I64" s="0" t="s">
        <v>1583</v>
      </c>
    </row>
    <row r="65" customFormat="false" ht="15" hidden="false" customHeight="false" outlineLevel="0" collapsed="false">
      <c r="A65" s="26" t="s">
        <v>1584</v>
      </c>
      <c r="F65" s="26"/>
      <c r="G65" s="26" t="s">
        <v>1584</v>
      </c>
      <c r="H65" s="26"/>
      <c r="I65" s="26" t="s">
        <v>1585</v>
      </c>
    </row>
    <row r="66" customFormat="false" ht="15" hidden="false" customHeight="false" outlineLevel="0" collapsed="false">
      <c r="A66" s="26" t="s">
        <v>1586</v>
      </c>
      <c r="F66" s="26"/>
      <c r="G66" s="26" t="s">
        <v>1586</v>
      </c>
      <c r="H66" s="26"/>
      <c r="I66" s="26" t="s">
        <v>1587</v>
      </c>
    </row>
    <row r="67" customFormat="false" ht="15" hidden="false" customHeight="false" outlineLevel="0" collapsed="false">
      <c r="A67" s="58" t="s">
        <v>1588</v>
      </c>
      <c r="F67" s="26"/>
      <c r="G67" s="58" t="s">
        <v>1588</v>
      </c>
      <c r="I67" s="0" t="s">
        <v>1588</v>
      </c>
    </row>
    <row r="68" customFormat="false" ht="15" hidden="false" customHeight="false" outlineLevel="0" collapsed="false">
      <c r="F68" s="26"/>
    </row>
    <row r="69" customFormat="false" ht="15" hidden="false" customHeight="false" outlineLevel="0" collapsed="false">
      <c r="B69" s="37" t="n">
        <v>8</v>
      </c>
      <c r="C69" s="37" t="s">
        <v>1589</v>
      </c>
      <c r="D69" s="37" t="s">
        <v>1590</v>
      </c>
      <c r="E69" s="37" t="s">
        <v>1591</v>
      </c>
      <c r="F69" s="37" t="s">
        <v>1592</v>
      </c>
    </row>
    <row r="71" customFormat="false" ht="15" hidden="false" customHeight="false" outlineLevel="0" collapsed="false">
      <c r="B71" s="54" t="n">
        <v>3</v>
      </c>
      <c r="C71" s="54" t="s">
        <v>1593</v>
      </c>
      <c r="D71" s="54" t="s">
        <v>1594</v>
      </c>
      <c r="E71" s="54" t="s">
        <v>1595</v>
      </c>
      <c r="F71" s="54" t="s">
        <v>1596</v>
      </c>
    </row>
    <row r="72" customFormat="false" ht="15" hidden="false" customHeight="false" outlineLevel="0" collapsed="false">
      <c r="D72" s="54" t="s">
        <v>1597</v>
      </c>
    </row>
    <row r="74" customFormat="false" ht="15" hidden="false" customHeight="false" outlineLevel="0" collapsed="false">
      <c r="B74" s="59" t="n">
        <v>5</v>
      </c>
      <c r="C74" s="59" t="s">
        <v>1598</v>
      </c>
      <c r="D74" s="59" t="s">
        <v>1599</v>
      </c>
      <c r="E74" s="59" t="s">
        <v>1600</v>
      </c>
      <c r="F74" s="59" t="s">
        <v>1601</v>
      </c>
    </row>
    <row r="84" customFormat="false" ht="15" hidden="false" customHeight="false" outlineLevel="0" collapsed="false">
      <c r="A84" s="44" t="s">
        <v>1602</v>
      </c>
      <c r="B84" s="44" t="n">
        <v>4</v>
      </c>
      <c r="C84" s="44" t="s">
        <v>1603</v>
      </c>
      <c r="D84" s="44" t="s">
        <v>1599</v>
      </c>
      <c r="E84" s="44" t="s">
        <v>1604</v>
      </c>
      <c r="F84" s="44" t="s">
        <v>1605</v>
      </c>
      <c r="G84" s="44" t="s">
        <v>1602</v>
      </c>
      <c r="I84" s="0" t="s">
        <v>1602</v>
      </c>
    </row>
    <row r="85" customFormat="false" ht="15" hidden="false" customHeight="false" outlineLevel="0" collapsed="false">
      <c r="A85" s="44" t="s">
        <v>1606</v>
      </c>
      <c r="G85" s="44" t="s">
        <v>1606</v>
      </c>
      <c r="I85" s="0" t="s">
        <v>1606</v>
      </c>
    </row>
    <row r="86" customFormat="false" ht="15" hidden="false" customHeight="false" outlineLevel="0" collapsed="false">
      <c r="A86" s="44" t="s">
        <v>1607</v>
      </c>
      <c r="G86" s="44" t="s">
        <v>1607</v>
      </c>
      <c r="I86" s="0" t="s">
        <v>1607</v>
      </c>
    </row>
    <row r="87" customFormat="false" ht="15" hidden="false" customHeight="false" outlineLevel="0" collapsed="false">
      <c r="A87" s="44" t="s">
        <v>1608</v>
      </c>
      <c r="G87" s="44" t="s">
        <v>1608</v>
      </c>
      <c r="I87" s="0" t="s">
        <v>1608</v>
      </c>
    </row>
    <row r="88" customFormat="false" ht="15" hidden="false" customHeight="false" outlineLevel="0" collapsed="false">
      <c r="A88" s="44" t="s">
        <v>1609</v>
      </c>
      <c r="G88" s="44" t="s">
        <v>1609</v>
      </c>
      <c r="I88" s="0" t="s">
        <v>1609</v>
      </c>
    </row>
    <row r="89" customFormat="false" ht="15" hidden="false" customHeight="false" outlineLevel="0" collapsed="false">
      <c r="A89" s="44" t="s">
        <v>1610</v>
      </c>
      <c r="G89" s="44" t="s">
        <v>1610</v>
      </c>
      <c r="I89" s="0" t="s">
        <v>1610</v>
      </c>
    </row>
    <row r="90" customFormat="false" ht="15" hidden="false" customHeight="false" outlineLevel="0" collapsed="false">
      <c r="A90" s="44" t="s">
        <v>1611</v>
      </c>
      <c r="G90" s="44" t="s">
        <v>1611</v>
      </c>
      <c r="I90" s="0" t="s">
        <v>1611</v>
      </c>
    </row>
    <row r="91" customFormat="false" ht="15" hidden="false" customHeight="false" outlineLevel="0" collapsed="false">
      <c r="A91" s="44" t="s">
        <v>1612</v>
      </c>
      <c r="G91" s="44" t="s">
        <v>1612</v>
      </c>
      <c r="I91" s="0" t="s">
        <v>1612</v>
      </c>
    </row>
    <row r="92" customFormat="false" ht="15" hidden="false" customHeight="false" outlineLevel="0" collapsed="false">
      <c r="A92" s="44" t="s">
        <v>1613</v>
      </c>
      <c r="G92" s="44" t="s">
        <v>1613</v>
      </c>
      <c r="I92" s="0" t="s">
        <v>1613</v>
      </c>
    </row>
    <row r="93" customFormat="false" ht="15" hidden="false" customHeight="false" outlineLevel="0" collapsed="false">
      <c r="A93" s="44" t="s">
        <v>1614</v>
      </c>
      <c r="G93" s="44" t="s">
        <v>1614</v>
      </c>
      <c r="I93" s="0" t="s">
        <v>1614</v>
      </c>
    </row>
    <row r="94" customFormat="false" ht="15" hidden="false" customHeight="false" outlineLevel="0" collapsed="false">
      <c r="A94" s="44" t="s">
        <v>1615</v>
      </c>
      <c r="G94" s="44" t="s">
        <v>1615</v>
      </c>
      <c r="I94" s="0" t="s">
        <v>1615</v>
      </c>
    </row>
    <row r="95" customFormat="false" ht="15" hidden="false" customHeight="false" outlineLevel="0" collapsed="false">
      <c r="A95" s="44" t="s">
        <v>1616</v>
      </c>
      <c r="G95" s="44" t="s">
        <v>1616</v>
      </c>
      <c r="I95" s="0" t="s">
        <v>1616</v>
      </c>
    </row>
    <row r="96" customFormat="false" ht="15" hidden="false" customHeight="false" outlineLevel="0" collapsed="false">
      <c r="A96" s="44" t="s">
        <v>1617</v>
      </c>
      <c r="G96" s="44" t="s">
        <v>1617</v>
      </c>
      <c r="I96" s="0" t="s">
        <v>1617</v>
      </c>
    </row>
    <row r="97" customFormat="false" ht="15" hidden="false" customHeight="false" outlineLevel="0" collapsed="false">
      <c r="A97" s="44" t="s">
        <v>1618</v>
      </c>
      <c r="G97" s="44" t="s">
        <v>1618</v>
      </c>
      <c r="I97" s="0" t="s">
        <v>1618</v>
      </c>
    </row>
    <row r="98" customFormat="false" ht="15" hidden="false" customHeight="false" outlineLevel="0" collapsed="false">
      <c r="A98" s="44" t="s">
        <v>1619</v>
      </c>
      <c r="G98" s="44" t="s">
        <v>1619</v>
      </c>
      <c r="I98" s="0" t="s">
        <v>1619</v>
      </c>
    </row>
    <row r="99" customFormat="false" ht="15" hidden="false" customHeight="false" outlineLevel="0" collapsed="false">
      <c r="A99" s="44" t="s">
        <v>1620</v>
      </c>
      <c r="G99" s="44" t="s">
        <v>1620</v>
      </c>
      <c r="I99" s="0" t="s">
        <v>1620</v>
      </c>
    </row>
    <row r="100" customFormat="false" ht="15" hidden="false" customHeight="false" outlineLevel="0" collapsed="false">
      <c r="A100" s="44" t="s">
        <v>1621</v>
      </c>
      <c r="G100" s="44" t="s">
        <v>1621</v>
      </c>
      <c r="I100" s="0" t="s">
        <v>1621</v>
      </c>
    </row>
    <row r="101" customFormat="false" ht="15" hidden="false" customHeight="false" outlineLevel="0" collapsed="false">
      <c r="A101" s="44" t="s">
        <v>1622</v>
      </c>
      <c r="G101" s="44" t="s">
        <v>1622</v>
      </c>
      <c r="I101" s="0" t="s">
        <v>1622</v>
      </c>
    </row>
    <row r="102" customFormat="false" ht="15" hidden="false" customHeight="false" outlineLevel="0" collapsed="false">
      <c r="A102" s="44" t="s">
        <v>1623</v>
      </c>
      <c r="G102" s="44" t="s">
        <v>1623</v>
      </c>
      <c r="I102" s="0" t="s">
        <v>1623</v>
      </c>
    </row>
    <row r="103" customFormat="false" ht="15" hidden="false" customHeight="false" outlineLevel="0" collapsed="false">
      <c r="A103" s="44" t="s">
        <v>1624</v>
      </c>
      <c r="G103" s="44" t="s">
        <v>1624</v>
      </c>
      <c r="I103" s="0" t="s">
        <v>1624</v>
      </c>
    </row>
    <row r="104" customFormat="false" ht="15" hidden="false" customHeight="false" outlineLevel="0" collapsed="false">
      <c r="A104" s="44" t="s">
        <v>1625</v>
      </c>
      <c r="G104" s="44" t="s">
        <v>1625</v>
      </c>
      <c r="I104" s="0" t="s">
        <v>1625</v>
      </c>
    </row>
    <row r="105" customFormat="false" ht="15" hidden="false" customHeight="false" outlineLevel="0" collapsed="false">
      <c r="A105" s="44" t="s">
        <v>1626</v>
      </c>
      <c r="G105" s="44" t="s">
        <v>1626</v>
      </c>
      <c r="I105" s="0" t="s">
        <v>1626</v>
      </c>
    </row>
    <row r="106" customFormat="false" ht="15" hidden="false" customHeight="false" outlineLevel="0" collapsed="false">
      <c r="A106" s="44" t="s">
        <v>1627</v>
      </c>
      <c r="G106" s="44" t="s">
        <v>1627</v>
      </c>
      <c r="I106" s="0" t="s">
        <v>1627</v>
      </c>
    </row>
    <row r="107" customFormat="false" ht="15" hidden="false" customHeight="false" outlineLevel="0" collapsed="false">
      <c r="A107" s="44" t="s">
        <v>1628</v>
      </c>
      <c r="G107" s="44" t="s">
        <v>1628</v>
      </c>
      <c r="I107" s="0" t="s">
        <v>1628</v>
      </c>
    </row>
    <row r="108" customFormat="false" ht="15" hidden="false" customHeight="false" outlineLevel="0" collapsed="false">
      <c r="A108" s="44" t="s">
        <v>1629</v>
      </c>
      <c r="G108" s="44" t="s">
        <v>1629</v>
      </c>
      <c r="I108" s="0" t="s">
        <v>1629</v>
      </c>
    </row>
    <row r="109" customFormat="false" ht="15" hidden="false" customHeight="false" outlineLevel="0" collapsed="false">
      <c r="A109" s="44" t="s">
        <v>1630</v>
      </c>
      <c r="G109" s="44" t="s">
        <v>1630</v>
      </c>
      <c r="I109" s="0" t="s">
        <v>1630</v>
      </c>
    </row>
    <row r="110" customFormat="false" ht="15" hidden="false" customHeight="false" outlineLevel="0" collapsed="false">
      <c r="A110" s="44" t="s">
        <v>1631</v>
      </c>
      <c r="G110" s="44" t="s">
        <v>1631</v>
      </c>
      <c r="I110" s="0" t="s">
        <v>1631</v>
      </c>
    </row>
    <row r="111" customFormat="false" ht="15" hidden="false" customHeight="false" outlineLevel="0" collapsed="false">
      <c r="A111" s="44" t="s">
        <v>1632</v>
      </c>
      <c r="G111" s="44" t="s">
        <v>1632</v>
      </c>
      <c r="I111" s="0" t="s">
        <v>1632</v>
      </c>
    </row>
    <row r="112" customFormat="false" ht="15" hidden="false" customHeight="false" outlineLevel="0" collapsed="false">
      <c r="A112" s="44" t="s">
        <v>1633</v>
      </c>
      <c r="G112" s="44" t="s">
        <v>1633</v>
      </c>
      <c r="I112" s="0" t="s">
        <v>1633</v>
      </c>
    </row>
    <row r="113" customFormat="false" ht="15" hidden="false" customHeight="false" outlineLevel="0" collapsed="false">
      <c r="A113" s="44" t="s">
        <v>1634</v>
      </c>
      <c r="G113" s="44" t="s">
        <v>1634</v>
      </c>
      <c r="I113" s="0" t="s">
        <v>1634</v>
      </c>
    </row>
    <row r="114" customFormat="false" ht="15" hidden="false" customHeight="false" outlineLevel="0" collapsed="false">
      <c r="A114" s="44" t="s">
        <v>1635</v>
      </c>
      <c r="G114" s="44" t="s">
        <v>1635</v>
      </c>
      <c r="I114" s="0" t="s">
        <v>1635</v>
      </c>
    </row>
    <row r="115" customFormat="false" ht="15" hidden="false" customHeight="false" outlineLevel="0" collapsed="false">
      <c r="A115" s="44" t="s">
        <v>1636</v>
      </c>
      <c r="G115" s="44" t="s">
        <v>1636</v>
      </c>
      <c r="I115" s="0" t="s">
        <v>1636</v>
      </c>
    </row>
    <row r="116" customFormat="false" ht="15" hidden="false" customHeight="false" outlineLevel="0" collapsed="false">
      <c r="A116" s="44" t="s">
        <v>1637</v>
      </c>
      <c r="G116" s="44" t="s">
        <v>1637</v>
      </c>
      <c r="I116" s="0" t="s">
        <v>1637</v>
      </c>
    </row>
    <row r="117" customFormat="false" ht="15" hidden="false" customHeight="false" outlineLevel="0" collapsed="false">
      <c r="A117" s="44" t="s">
        <v>1638</v>
      </c>
      <c r="G117" s="44" t="s">
        <v>1639</v>
      </c>
      <c r="I117" s="0" t="s">
        <v>1639</v>
      </c>
    </row>
    <row r="118" customFormat="false" ht="15" hidden="false" customHeight="false" outlineLevel="0" collapsed="false">
      <c r="A118" s="44" t="s">
        <v>1639</v>
      </c>
      <c r="G118" s="44" t="s">
        <v>1640</v>
      </c>
      <c r="I118" s="0" t="s">
        <v>1640</v>
      </c>
    </row>
    <row r="119" customFormat="false" ht="15" hidden="false" customHeight="false" outlineLevel="0" collapsed="false">
      <c r="A119" s="44" t="s">
        <v>1641</v>
      </c>
      <c r="G119" s="44" t="s">
        <v>1638</v>
      </c>
      <c r="I119" s="0" t="s">
        <v>1638</v>
      </c>
    </row>
    <row r="120" customFormat="false" ht="15" hidden="false" customHeight="false" outlineLevel="0" collapsed="false">
      <c r="A120" s="44" t="s">
        <v>1642</v>
      </c>
      <c r="G120" s="44" t="s">
        <v>1642</v>
      </c>
      <c r="I120" s="0" t="s">
        <v>1642</v>
      </c>
    </row>
    <row r="121" customFormat="false" ht="15" hidden="false" customHeight="false" outlineLevel="0" collapsed="false">
      <c r="A121" s="44" t="s">
        <v>1643</v>
      </c>
      <c r="G121" s="44" t="s">
        <v>1643</v>
      </c>
      <c r="I121" s="0" t="s">
        <v>1643</v>
      </c>
    </row>
    <row r="122" customFormat="false" ht="15" hidden="false" customHeight="false" outlineLevel="0" collapsed="false">
      <c r="A122" s="44" t="s">
        <v>1644</v>
      </c>
      <c r="G122" s="44" t="s">
        <v>1644</v>
      </c>
      <c r="I122" s="0" t="s">
        <v>1644</v>
      </c>
    </row>
    <row r="123" customFormat="false" ht="15" hidden="false" customHeight="false" outlineLevel="0" collapsed="false">
      <c r="A123" s="44" t="s">
        <v>1645</v>
      </c>
      <c r="G123" s="44" t="s">
        <v>1645</v>
      </c>
      <c r="I123" s="0" t="s">
        <v>1645</v>
      </c>
    </row>
    <row r="124" customFormat="false" ht="15" hidden="false" customHeight="false" outlineLevel="0" collapsed="false">
      <c r="A124" s="59" t="s">
        <v>1646</v>
      </c>
      <c r="G124" s="59" t="s">
        <v>1646</v>
      </c>
      <c r="I124" s="0" t="s">
        <v>1646</v>
      </c>
    </row>
    <row r="125" customFormat="false" ht="15" hidden="false" customHeight="false" outlineLevel="0" collapsed="false">
      <c r="A125" s="59" t="s">
        <v>1647</v>
      </c>
      <c r="G125" s="59" t="s">
        <v>1647</v>
      </c>
      <c r="I125" s="0" t="s">
        <v>1647</v>
      </c>
    </row>
    <row r="126" customFormat="false" ht="15" hidden="false" customHeight="false" outlineLevel="0" collapsed="false">
      <c r="A126" s="59" t="s">
        <v>1648</v>
      </c>
      <c r="G126" s="59" t="s">
        <v>1648</v>
      </c>
      <c r="I126" s="0" t="s">
        <v>1648</v>
      </c>
    </row>
    <row r="127" customFormat="false" ht="15" hidden="false" customHeight="false" outlineLevel="0" collapsed="false">
      <c r="A127" s="59" t="s">
        <v>1649</v>
      </c>
      <c r="G127" s="59" t="s">
        <v>1649</v>
      </c>
      <c r="I127" s="0" t="s">
        <v>1649</v>
      </c>
    </row>
    <row r="128" customFormat="false" ht="15" hidden="false" customHeight="false" outlineLevel="0" collapsed="false">
      <c r="A128" s="59" t="s">
        <v>1650</v>
      </c>
      <c r="G128" s="59" t="s">
        <v>1650</v>
      </c>
      <c r="I128" s="0" t="s">
        <v>1650</v>
      </c>
    </row>
    <row r="129" customFormat="false" ht="15" hidden="false" customHeight="false" outlineLevel="0" collapsed="false">
      <c r="A129" s="59" t="s">
        <v>1651</v>
      </c>
      <c r="G129" s="59" t="s">
        <v>1651</v>
      </c>
      <c r="I129" s="0" t="s">
        <v>1651</v>
      </c>
    </row>
    <row r="130" customFormat="false" ht="15" hidden="false" customHeight="false" outlineLevel="0" collapsed="false">
      <c r="A130" s="59" t="s">
        <v>1652</v>
      </c>
      <c r="G130" s="59" t="s">
        <v>1652</v>
      </c>
      <c r="I130" s="0" t="s">
        <v>1652</v>
      </c>
    </row>
    <row r="131" customFormat="false" ht="15" hidden="false" customHeight="false" outlineLevel="0" collapsed="false">
      <c r="A131" s="59" t="s">
        <v>1653</v>
      </c>
      <c r="G131" s="59" t="s">
        <v>1653</v>
      </c>
      <c r="I131" s="0" t="s">
        <v>1653</v>
      </c>
    </row>
    <row r="132" customFormat="false" ht="15" hidden="false" customHeight="false" outlineLevel="0" collapsed="false">
      <c r="A132" s="59" t="s">
        <v>1654</v>
      </c>
      <c r="G132" s="59" t="s">
        <v>1654</v>
      </c>
      <c r="I132" s="0" t="s">
        <v>1654</v>
      </c>
    </row>
    <row r="133" customFormat="false" ht="15" hidden="false" customHeight="false" outlineLevel="0" collapsed="false">
      <c r="A133" s="59" t="s">
        <v>1655</v>
      </c>
      <c r="G133" s="59" t="s">
        <v>1655</v>
      </c>
      <c r="I133" s="0" t="s">
        <v>1655</v>
      </c>
    </row>
    <row r="134" customFormat="false" ht="15" hidden="false" customHeight="false" outlineLevel="0" collapsed="false">
      <c r="A134" s="59" t="s">
        <v>1656</v>
      </c>
      <c r="G134" s="59" t="s">
        <v>1656</v>
      </c>
      <c r="I134" s="0" t="s">
        <v>1656</v>
      </c>
    </row>
    <row r="135" customFormat="false" ht="15" hidden="false" customHeight="false" outlineLevel="0" collapsed="false">
      <c r="A135" s="59" t="s">
        <v>1657</v>
      </c>
      <c r="G135" s="59" t="s">
        <v>1657</v>
      </c>
      <c r="I135" s="0" t="s">
        <v>1657</v>
      </c>
    </row>
    <row r="136" customFormat="false" ht="15" hidden="false" customHeight="false" outlineLevel="0" collapsed="false">
      <c r="A136" s="59" t="s">
        <v>1658</v>
      </c>
      <c r="G136" s="59" t="s">
        <v>1658</v>
      </c>
      <c r="I136" s="0" t="s">
        <v>1658</v>
      </c>
    </row>
    <row r="137" customFormat="false" ht="15" hidden="false" customHeight="false" outlineLevel="0" collapsed="false">
      <c r="A137" s="59" t="s">
        <v>1659</v>
      </c>
      <c r="G137" s="59" t="s">
        <v>1659</v>
      </c>
      <c r="I137" s="0" t="s">
        <v>1659</v>
      </c>
    </row>
    <row r="138" customFormat="false" ht="15" hidden="false" customHeight="false" outlineLevel="0" collapsed="false">
      <c r="A138" s="59" t="s">
        <v>1660</v>
      </c>
      <c r="G138" s="59" t="s">
        <v>1660</v>
      </c>
      <c r="I138" s="0" t="s">
        <v>1660</v>
      </c>
    </row>
    <row r="139" customFormat="false" ht="15" hidden="false" customHeight="false" outlineLevel="0" collapsed="false">
      <c r="A139" s="59" t="s">
        <v>1661</v>
      </c>
      <c r="G139" s="59" t="s">
        <v>1661</v>
      </c>
      <c r="I139" s="0" t="s">
        <v>1661</v>
      </c>
    </row>
    <row r="140" customFormat="false" ht="15" hidden="false" customHeight="false" outlineLevel="0" collapsed="false">
      <c r="A140" s="59" t="s">
        <v>1662</v>
      </c>
      <c r="G140" s="59" t="s">
        <v>1662</v>
      </c>
      <c r="I140" s="0" t="s">
        <v>1662</v>
      </c>
    </row>
    <row r="141" customFormat="false" ht="15" hidden="false" customHeight="false" outlineLevel="0" collapsed="false">
      <c r="A141" s="59" t="s">
        <v>1663</v>
      </c>
      <c r="G141" s="59" t="s">
        <v>1663</v>
      </c>
      <c r="I141" s="0" t="s">
        <v>1663</v>
      </c>
    </row>
    <row r="142" customFormat="false" ht="15" hidden="false" customHeight="false" outlineLevel="0" collapsed="false">
      <c r="A142" s="59" t="s">
        <v>1664</v>
      </c>
      <c r="G142" s="59" t="s">
        <v>1664</v>
      </c>
      <c r="I142" s="0" t="s">
        <v>1664</v>
      </c>
    </row>
    <row r="143" customFormat="false" ht="15" hidden="false" customHeight="false" outlineLevel="0" collapsed="false">
      <c r="A143" s="59" t="s">
        <v>1665</v>
      </c>
      <c r="G143" s="59" t="s">
        <v>1665</v>
      </c>
      <c r="I143" s="0" t="s">
        <v>1665</v>
      </c>
    </row>
    <row r="144" customFormat="false" ht="15" hidden="false" customHeight="false" outlineLevel="0" collapsed="false">
      <c r="A144" s="59" t="s">
        <v>1666</v>
      </c>
      <c r="G144" s="59" t="s">
        <v>1666</v>
      </c>
      <c r="I144" s="0" t="s">
        <v>1666</v>
      </c>
    </row>
    <row r="145" customFormat="false" ht="15" hidden="false" customHeight="false" outlineLevel="0" collapsed="false">
      <c r="A145" s="59" t="s">
        <v>1667</v>
      </c>
      <c r="G145" s="59" t="s">
        <v>1667</v>
      </c>
      <c r="I145" s="0" t="s">
        <v>1667</v>
      </c>
    </row>
    <row r="146" customFormat="false" ht="15" hidden="false" customHeight="false" outlineLevel="0" collapsed="false">
      <c r="A146" s="59" t="s">
        <v>1668</v>
      </c>
      <c r="G146" s="59" t="s">
        <v>1668</v>
      </c>
      <c r="I146" s="0" t="s">
        <v>1668</v>
      </c>
    </row>
    <row r="147" customFormat="false" ht="15" hidden="false" customHeight="false" outlineLevel="0" collapsed="false">
      <c r="A147" s="59" t="s">
        <v>1669</v>
      </c>
      <c r="G147" s="59" t="s">
        <v>1669</v>
      </c>
      <c r="I147" s="0" t="s">
        <v>1669</v>
      </c>
    </row>
    <row r="148" customFormat="false" ht="15" hidden="false" customHeight="false" outlineLevel="0" collapsed="false">
      <c r="A148" s="59" t="s">
        <v>1670</v>
      </c>
      <c r="G148" s="59" t="s">
        <v>1670</v>
      </c>
      <c r="I148" s="0" t="s">
        <v>1670</v>
      </c>
    </row>
    <row r="149" customFormat="false" ht="15" hidden="false" customHeight="false" outlineLevel="0" collapsed="false">
      <c r="A149" s="59" t="s">
        <v>1671</v>
      </c>
      <c r="G149" s="59" t="s">
        <v>1671</v>
      </c>
      <c r="I149" s="0" t="s">
        <v>1671</v>
      </c>
    </row>
    <row r="150" customFormat="false" ht="15" hidden="false" customHeight="false" outlineLevel="0" collapsed="false">
      <c r="A150" s="59" t="s">
        <v>1672</v>
      </c>
      <c r="G150" s="59" t="s">
        <v>1672</v>
      </c>
      <c r="I150" s="0" t="s">
        <v>1672</v>
      </c>
    </row>
    <row r="151" customFormat="false" ht="15" hidden="false" customHeight="false" outlineLevel="0" collapsed="false">
      <c r="A151" s="59" t="s">
        <v>1673</v>
      </c>
      <c r="G151" s="59" t="s">
        <v>1673</v>
      </c>
      <c r="I151" s="0" t="s">
        <v>1673</v>
      </c>
    </row>
    <row r="152" customFormat="false" ht="15" hidden="false" customHeight="false" outlineLevel="0" collapsed="false">
      <c r="A152" s="59" t="s">
        <v>1674</v>
      </c>
      <c r="G152" s="59" t="s">
        <v>1674</v>
      </c>
      <c r="I152" s="0" t="s">
        <v>1674</v>
      </c>
    </row>
    <row r="153" customFormat="false" ht="15" hidden="false" customHeight="false" outlineLevel="0" collapsed="false">
      <c r="A153" s="59" t="s">
        <v>1675</v>
      </c>
      <c r="G153" s="59" t="s">
        <v>1675</v>
      </c>
      <c r="I153" s="0" t="s">
        <v>1675</v>
      </c>
    </row>
    <row r="154" customFormat="false" ht="15" hidden="false" customHeight="false" outlineLevel="0" collapsed="false">
      <c r="A154" s="59" t="s">
        <v>1676</v>
      </c>
      <c r="G154" s="59" t="s">
        <v>1676</v>
      </c>
      <c r="I154" s="0" t="s">
        <v>1676</v>
      </c>
    </row>
    <row r="155" customFormat="false" ht="15" hidden="false" customHeight="false" outlineLevel="0" collapsed="false">
      <c r="A155" s="59" t="s">
        <v>1677</v>
      </c>
      <c r="G155" s="59" t="s">
        <v>1677</v>
      </c>
      <c r="I155" s="0" t="s">
        <v>1677</v>
      </c>
    </row>
    <row r="156" customFormat="false" ht="15" hidden="false" customHeight="false" outlineLevel="0" collapsed="false">
      <c r="A156" s="59" t="s">
        <v>1678</v>
      </c>
      <c r="G156" s="59" t="s">
        <v>1678</v>
      </c>
      <c r="I156" s="0" t="s">
        <v>1678</v>
      </c>
    </row>
    <row r="157" customFormat="false" ht="15" hidden="false" customHeight="false" outlineLevel="0" collapsed="false">
      <c r="A157" s="59" t="s">
        <v>1679</v>
      </c>
      <c r="G157" s="59" t="s">
        <v>1679</v>
      </c>
      <c r="I157" s="0" t="s">
        <v>1679</v>
      </c>
    </row>
    <row r="158" customFormat="false" ht="15" hidden="false" customHeight="false" outlineLevel="0" collapsed="false">
      <c r="A158" s="59" t="s">
        <v>1680</v>
      </c>
      <c r="G158" s="59" t="s">
        <v>1680</v>
      </c>
      <c r="I158" s="0" t="s">
        <v>1680</v>
      </c>
    </row>
    <row r="159" customFormat="false" ht="15" hidden="false" customHeight="false" outlineLevel="0" collapsed="false">
      <c r="A159" s="59" t="s">
        <v>1681</v>
      </c>
      <c r="G159" s="59" t="s">
        <v>1681</v>
      </c>
      <c r="I159" s="0" t="s">
        <v>1681</v>
      </c>
    </row>
    <row r="160" customFormat="false" ht="15" hidden="false" customHeight="false" outlineLevel="0" collapsed="false">
      <c r="A160" s="59" t="s">
        <v>1682</v>
      </c>
      <c r="G160" s="59" t="s">
        <v>1682</v>
      </c>
      <c r="I160" s="0" t="s">
        <v>1682</v>
      </c>
    </row>
    <row r="161" customFormat="false" ht="15" hidden="false" customHeight="false" outlineLevel="0" collapsed="false">
      <c r="A161" s="59" t="s">
        <v>1683</v>
      </c>
      <c r="G161" s="59" t="s">
        <v>1683</v>
      </c>
      <c r="I161" s="0" t="s">
        <v>1683</v>
      </c>
    </row>
    <row r="162" customFormat="false" ht="15" hidden="false" customHeight="false" outlineLevel="0" collapsed="false">
      <c r="A162" s="59" t="s">
        <v>1684</v>
      </c>
      <c r="G162" s="59" t="s">
        <v>1684</v>
      </c>
      <c r="I162" s="0" t="s">
        <v>1684</v>
      </c>
    </row>
    <row r="163" customFormat="false" ht="15" hidden="false" customHeight="false" outlineLevel="0" collapsed="false">
      <c r="A163" s="59" t="s">
        <v>1685</v>
      </c>
      <c r="G163" s="59" t="s">
        <v>1685</v>
      </c>
      <c r="I163" s="0" t="s">
        <v>1685</v>
      </c>
    </row>
    <row r="164" customFormat="false" ht="15" hidden="false" customHeight="false" outlineLevel="0" collapsed="false">
      <c r="A164" s="59" t="s">
        <v>1686</v>
      </c>
      <c r="G164" s="59" t="s">
        <v>1686</v>
      </c>
      <c r="I164" s="0" t="s">
        <v>1686</v>
      </c>
    </row>
    <row r="165" customFormat="false" ht="15" hidden="false" customHeight="false" outlineLevel="0" collapsed="false">
      <c r="A165" s="59" t="s">
        <v>1687</v>
      </c>
      <c r="G165" s="59" t="s">
        <v>1687</v>
      </c>
      <c r="I165" s="0" t="s">
        <v>1687</v>
      </c>
    </row>
    <row r="166" customFormat="false" ht="15" hidden="false" customHeight="false" outlineLevel="0" collapsed="false">
      <c r="A166" s="59" t="s">
        <v>1688</v>
      </c>
      <c r="G166" s="59" t="s">
        <v>1688</v>
      </c>
      <c r="I166" s="0" t="s">
        <v>1688</v>
      </c>
    </row>
    <row r="167" customFormat="false" ht="15" hidden="false" customHeight="false" outlineLevel="0" collapsed="false">
      <c r="A167" s="59" t="s">
        <v>1689</v>
      </c>
      <c r="G167" s="59" t="s">
        <v>1689</v>
      </c>
      <c r="I167" s="0" t="s">
        <v>1689</v>
      </c>
    </row>
    <row r="168" customFormat="false" ht="15" hidden="false" customHeight="false" outlineLevel="0" collapsed="false">
      <c r="A168" s="59" t="s">
        <v>1690</v>
      </c>
      <c r="G168" s="59" t="s">
        <v>1690</v>
      </c>
      <c r="I168" s="0" t="s">
        <v>1690</v>
      </c>
    </row>
    <row r="169" customFormat="false" ht="15" hidden="false" customHeight="false" outlineLevel="0" collapsed="false">
      <c r="A169" s="59" t="s">
        <v>1691</v>
      </c>
      <c r="G169" s="59" t="s">
        <v>1691</v>
      </c>
      <c r="I169" s="0" t="s">
        <v>1691</v>
      </c>
    </row>
    <row r="170" customFormat="false" ht="15" hidden="false" customHeight="false" outlineLevel="0" collapsed="false">
      <c r="A170" s="59" t="s">
        <v>1692</v>
      </c>
      <c r="G170" s="59" t="s">
        <v>1692</v>
      </c>
      <c r="I170" s="0" t="s">
        <v>1692</v>
      </c>
    </row>
    <row r="171" customFormat="false" ht="15" hidden="false" customHeight="false" outlineLevel="0" collapsed="false">
      <c r="A171" s="59" t="s">
        <v>1693</v>
      </c>
      <c r="G171" s="59" t="s">
        <v>1693</v>
      </c>
      <c r="I171" s="0" t="s">
        <v>1693</v>
      </c>
    </row>
    <row r="172" customFormat="false" ht="15" hidden="false" customHeight="false" outlineLevel="0" collapsed="false">
      <c r="A172" s="59" t="s">
        <v>1694</v>
      </c>
      <c r="G172" s="59" t="s">
        <v>1694</v>
      </c>
      <c r="I172" s="0" t="s">
        <v>1694</v>
      </c>
    </row>
    <row r="173" customFormat="false" ht="15" hidden="false" customHeight="false" outlineLevel="0" collapsed="false">
      <c r="A173" s="59" t="s">
        <v>1695</v>
      </c>
      <c r="G173" s="59" t="s">
        <v>1695</v>
      </c>
      <c r="I173" s="0" t="s">
        <v>1695</v>
      </c>
    </row>
    <row r="174" customFormat="false" ht="15" hidden="false" customHeight="false" outlineLevel="0" collapsed="false">
      <c r="A174" s="59" t="s">
        <v>1696</v>
      </c>
      <c r="G174" s="59" t="s">
        <v>1696</v>
      </c>
      <c r="I174" s="0" t="s">
        <v>1696</v>
      </c>
    </row>
    <row r="175" customFormat="false" ht="15" hidden="false" customHeight="false" outlineLevel="0" collapsed="false">
      <c r="A175" s="59" t="s">
        <v>1697</v>
      </c>
      <c r="G175" s="59" t="s">
        <v>1697</v>
      </c>
      <c r="I175" s="0" t="s">
        <v>1697</v>
      </c>
    </row>
    <row r="176" customFormat="false" ht="15" hidden="false" customHeight="false" outlineLevel="0" collapsed="false">
      <c r="A176" s="59" t="s">
        <v>1698</v>
      </c>
      <c r="G176" s="59" t="s">
        <v>1698</v>
      </c>
      <c r="I176" s="0" t="s">
        <v>1698</v>
      </c>
    </row>
    <row r="177" customFormat="false" ht="15" hidden="false" customHeight="false" outlineLevel="0" collapsed="false">
      <c r="A177" s="59" t="s">
        <v>1699</v>
      </c>
      <c r="G177" s="59" t="s">
        <v>1699</v>
      </c>
      <c r="I177" s="0" t="s">
        <v>1699</v>
      </c>
    </row>
    <row r="178" customFormat="false" ht="15" hidden="false" customHeight="false" outlineLevel="0" collapsed="false">
      <c r="A178" s="59" t="s">
        <v>1700</v>
      </c>
      <c r="G178" s="59" t="s">
        <v>1700</v>
      </c>
      <c r="I178" s="0" t="s">
        <v>1700</v>
      </c>
    </row>
    <row r="179" customFormat="false" ht="15" hidden="false" customHeight="false" outlineLevel="0" collapsed="false">
      <c r="A179" s="59" t="s">
        <v>1701</v>
      </c>
      <c r="G179" s="59" t="s">
        <v>1701</v>
      </c>
      <c r="I179" s="0" t="s">
        <v>1701</v>
      </c>
    </row>
    <row r="180" customFormat="false" ht="15" hidden="false" customHeight="false" outlineLevel="0" collapsed="false">
      <c r="A180" s="59" t="s">
        <v>1702</v>
      </c>
      <c r="G180" s="59" t="s">
        <v>1702</v>
      </c>
      <c r="I180" s="0" t="s">
        <v>1702</v>
      </c>
    </row>
    <row r="181" customFormat="false" ht="15" hidden="false" customHeight="false" outlineLevel="0" collapsed="false">
      <c r="A181" s="59" t="s">
        <v>1703</v>
      </c>
      <c r="G181" s="59" t="s">
        <v>1703</v>
      </c>
      <c r="I181" s="0" t="s">
        <v>1703</v>
      </c>
    </row>
    <row r="182" customFormat="false" ht="15" hidden="false" customHeight="false" outlineLevel="0" collapsed="false">
      <c r="A182" s="59" t="s">
        <v>1704</v>
      </c>
      <c r="G182" s="59" t="s">
        <v>1704</v>
      </c>
      <c r="I182" s="0" t="s">
        <v>1704</v>
      </c>
    </row>
    <row r="183" customFormat="false" ht="15" hidden="false" customHeight="false" outlineLevel="0" collapsed="false">
      <c r="A183" s="59" t="s">
        <v>1705</v>
      </c>
      <c r="G183" s="59" t="s">
        <v>1705</v>
      </c>
      <c r="I183" s="0" t="s">
        <v>1705</v>
      </c>
    </row>
    <row r="184" customFormat="false" ht="15" hidden="false" customHeight="false" outlineLevel="0" collapsed="false">
      <c r="A184" s="59" t="s">
        <v>1706</v>
      </c>
      <c r="G184" s="59" t="s">
        <v>1706</v>
      </c>
      <c r="I184" s="0" t="s">
        <v>1706</v>
      </c>
    </row>
    <row r="185" customFormat="false" ht="15" hidden="false" customHeight="false" outlineLevel="0" collapsed="false">
      <c r="A185" s="59" t="s">
        <v>1707</v>
      </c>
      <c r="G185" s="59" t="s">
        <v>1707</v>
      </c>
      <c r="I185" s="0" t="s">
        <v>1707</v>
      </c>
    </row>
    <row r="186" customFormat="false" ht="15" hidden="false" customHeight="false" outlineLevel="0" collapsed="false">
      <c r="A186" s="59" t="s">
        <v>1708</v>
      </c>
      <c r="G186" s="59" t="s">
        <v>1708</v>
      </c>
      <c r="I186" s="0" t="s">
        <v>1708</v>
      </c>
    </row>
    <row r="187" customFormat="false" ht="15" hidden="false" customHeight="false" outlineLevel="0" collapsed="false">
      <c r="A187" s="59" t="s">
        <v>1709</v>
      </c>
      <c r="G187" s="59" t="s">
        <v>1709</v>
      </c>
      <c r="I187" s="0" t="s">
        <v>1709</v>
      </c>
    </row>
    <row r="188" customFormat="false" ht="15" hidden="false" customHeight="false" outlineLevel="0" collapsed="false">
      <c r="A188" s="59" t="s">
        <v>1710</v>
      </c>
      <c r="G188" s="59" t="s">
        <v>1710</v>
      </c>
      <c r="I188" s="0" t="s">
        <v>1710</v>
      </c>
    </row>
    <row r="189" customFormat="false" ht="15" hidden="false" customHeight="false" outlineLevel="0" collapsed="false">
      <c r="A189" s="59" t="s">
        <v>1711</v>
      </c>
      <c r="G189" s="59" t="s">
        <v>1711</v>
      </c>
      <c r="I189" s="0" t="s">
        <v>1711</v>
      </c>
    </row>
    <row r="190" customFormat="false" ht="15" hidden="false" customHeight="false" outlineLevel="0" collapsed="false">
      <c r="A190" s="59" t="s">
        <v>1712</v>
      </c>
      <c r="G190" s="59" t="s">
        <v>1712</v>
      </c>
      <c r="I190" s="0" t="s">
        <v>1712</v>
      </c>
    </row>
    <row r="191" customFormat="false" ht="15" hidden="false" customHeight="false" outlineLevel="0" collapsed="false">
      <c r="A191" s="59" t="s">
        <v>1713</v>
      </c>
      <c r="G191" s="59" t="s">
        <v>1713</v>
      </c>
      <c r="I191" s="0" t="s">
        <v>1713</v>
      </c>
    </row>
    <row r="192" customFormat="false" ht="15" hidden="false" customHeight="false" outlineLevel="0" collapsed="false">
      <c r="A192" s="59" t="s">
        <v>1714</v>
      </c>
      <c r="G192" s="59" t="s">
        <v>1714</v>
      </c>
      <c r="I192" s="0" t="s">
        <v>1714</v>
      </c>
    </row>
    <row r="193" customFormat="false" ht="15" hidden="false" customHeight="false" outlineLevel="0" collapsed="false">
      <c r="A193" s="59" t="s">
        <v>1715</v>
      </c>
      <c r="G193" s="59" t="s">
        <v>1715</v>
      </c>
      <c r="I193" s="0" t="s">
        <v>1715</v>
      </c>
    </row>
    <row r="194" customFormat="false" ht="15" hidden="false" customHeight="false" outlineLevel="0" collapsed="false">
      <c r="A194" s="59" t="s">
        <v>1716</v>
      </c>
      <c r="G194" s="59" t="s">
        <v>1716</v>
      </c>
      <c r="I194" s="0" t="s">
        <v>1716</v>
      </c>
    </row>
    <row r="195" customFormat="false" ht="15" hidden="false" customHeight="false" outlineLevel="0" collapsed="false">
      <c r="A195" s="59" t="s">
        <v>1717</v>
      </c>
      <c r="G195" s="59" t="s">
        <v>1717</v>
      </c>
      <c r="I195" s="0" t="s">
        <v>1717</v>
      </c>
    </row>
    <row r="196" customFormat="false" ht="15" hidden="false" customHeight="false" outlineLevel="0" collapsed="false">
      <c r="A196" s="59" t="s">
        <v>1718</v>
      </c>
      <c r="G196" s="59" t="s">
        <v>1718</v>
      </c>
      <c r="I196" s="0" t="s">
        <v>1718</v>
      </c>
    </row>
    <row r="197" customFormat="false" ht="15" hidden="false" customHeight="false" outlineLevel="0" collapsed="false">
      <c r="A197" s="59" t="s">
        <v>1719</v>
      </c>
      <c r="G197" s="59" t="s">
        <v>1719</v>
      </c>
      <c r="I197" s="0" t="s">
        <v>1719</v>
      </c>
    </row>
    <row r="198" customFormat="false" ht="15" hidden="false" customHeight="false" outlineLevel="0" collapsed="false">
      <c r="A198" s="59" t="s">
        <v>1720</v>
      </c>
      <c r="G198" s="59" t="s">
        <v>1720</v>
      </c>
      <c r="I198" s="0" t="s">
        <v>1720</v>
      </c>
    </row>
    <row r="199" customFormat="false" ht="15" hidden="false" customHeight="false" outlineLevel="0" collapsed="false">
      <c r="A199" s="59" t="s">
        <v>1721</v>
      </c>
      <c r="G199" s="59" t="s">
        <v>1721</v>
      </c>
      <c r="I199" s="0" t="s">
        <v>1721</v>
      </c>
    </row>
    <row r="200" customFormat="false" ht="15" hidden="false" customHeight="false" outlineLevel="0" collapsed="false">
      <c r="A200" s="59" t="s">
        <v>1722</v>
      </c>
      <c r="G200" s="59" t="s">
        <v>1722</v>
      </c>
      <c r="I200" s="0" t="s">
        <v>1722</v>
      </c>
    </row>
    <row r="201" customFormat="false" ht="15" hidden="false" customHeight="false" outlineLevel="0" collapsed="false">
      <c r="A201" s="59" t="s">
        <v>1723</v>
      </c>
      <c r="G201" s="59" t="s">
        <v>1723</v>
      </c>
      <c r="I201" s="0" t="s">
        <v>1723</v>
      </c>
    </row>
    <row r="202" customFormat="false" ht="15" hidden="false" customHeight="false" outlineLevel="0" collapsed="false">
      <c r="A202" s="59" t="s">
        <v>1724</v>
      </c>
      <c r="G202" s="59" t="s">
        <v>1724</v>
      </c>
      <c r="I202" s="0" t="s">
        <v>1724</v>
      </c>
    </row>
    <row r="203" customFormat="false" ht="15" hidden="false" customHeight="false" outlineLevel="0" collapsed="false">
      <c r="A203" s="59" t="s">
        <v>1725</v>
      </c>
      <c r="G203" s="59" t="s">
        <v>1725</v>
      </c>
      <c r="I203" s="0" t="s">
        <v>1725</v>
      </c>
    </row>
    <row r="204" customFormat="false" ht="15" hidden="false" customHeight="false" outlineLevel="0" collapsed="false">
      <c r="A204" s="59" t="s">
        <v>1726</v>
      </c>
      <c r="G204" s="59" t="s">
        <v>1726</v>
      </c>
      <c r="I204" s="0" t="s">
        <v>1726</v>
      </c>
    </row>
    <row r="205" customFormat="false" ht="15" hidden="false" customHeight="false" outlineLevel="0" collapsed="false">
      <c r="A205" s="59" t="s">
        <v>1727</v>
      </c>
      <c r="G205" s="59" t="s">
        <v>1727</v>
      </c>
      <c r="I205" s="0" t="s">
        <v>1727</v>
      </c>
    </row>
    <row r="206" customFormat="false" ht="15" hidden="false" customHeight="false" outlineLevel="0" collapsed="false">
      <c r="A206" s="59" t="s">
        <v>1728</v>
      </c>
      <c r="G206" s="59" t="s">
        <v>1728</v>
      </c>
      <c r="I206" s="0" t="s">
        <v>1728</v>
      </c>
    </row>
    <row r="207" customFormat="false" ht="15" hidden="false" customHeight="false" outlineLevel="0" collapsed="false">
      <c r="A207" s="59" t="s">
        <v>1729</v>
      </c>
      <c r="G207" s="59" t="s">
        <v>1729</v>
      </c>
      <c r="I207" s="0" t="s">
        <v>1729</v>
      </c>
    </row>
    <row r="208" customFormat="false" ht="15" hidden="false" customHeight="false" outlineLevel="0" collapsed="false">
      <c r="A208" s="59" t="s">
        <v>1730</v>
      </c>
      <c r="G208" s="59" t="s">
        <v>1730</v>
      </c>
      <c r="I208" s="0" t="s">
        <v>1730</v>
      </c>
    </row>
    <row r="209" customFormat="false" ht="15" hidden="false" customHeight="false" outlineLevel="0" collapsed="false">
      <c r="A209" s="59" t="s">
        <v>1731</v>
      </c>
      <c r="G209" s="59" t="s">
        <v>1731</v>
      </c>
      <c r="I209" s="0" t="s">
        <v>1731</v>
      </c>
    </row>
    <row r="210" customFormat="false" ht="15" hidden="false" customHeight="false" outlineLevel="0" collapsed="false">
      <c r="A210" s="59" t="s">
        <v>1732</v>
      </c>
      <c r="G210" s="59" t="s">
        <v>1732</v>
      </c>
      <c r="I210" s="0" t="s">
        <v>1732</v>
      </c>
    </row>
    <row r="211" customFormat="false" ht="15" hidden="false" customHeight="false" outlineLevel="0" collapsed="false">
      <c r="A211" s="59" t="s">
        <v>1733</v>
      </c>
      <c r="G211" s="59" t="s">
        <v>1733</v>
      </c>
      <c r="I211" s="0" t="s">
        <v>1733</v>
      </c>
    </row>
    <row r="212" customFormat="false" ht="15" hidden="false" customHeight="false" outlineLevel="0" collapsed="false">
      <c r="A212" s="59" t="s">
        <v>1734</v>
      </c>
      <c r="G212" s="59" t="s">
        <v>1734</v>
      </c>
      <c r="I212" s="0" t="s">
        <v>1734</v>
      </c>
    </row>
    <row r="213" customFormat="false" ht="15" hidden="false" customHeight="false" outlineLevel="0" collapsed="false">
      <c r="A213" s="59" t="s">
        <v>1735</v>
      </c>
      <c r="G213" s="59" t="s">
        <v>1735</v>
      </c>
      <c r="I213" s="0" t="s">
        <v>1735</v>
      </c>
    </row>
    <row r="214" customFormat="false" ht="15" hidden="false" customHeight="false" outlineLevel="0" collapsed="false">
      <c r="A214" s="59" t="s">
        <v>1736</v>
      </c>
      <c r="G214" s="59" t="s">
        <v>1736</v>
      </c>
      <c r="I214" s="0" t="s">
        <v>1736</v>
      </c>
    </row>
    <row r="215" customFormat="false" ht="15" hidden="false" customHeight="false" outlineLevel="0" collapsed="false">
      <c r="A215" s="59" t="s">
        <v>1737</v>
      </c>
      <c r="G215" s="59" t="s">
        <v>1737</v>
      </c>
      <c r="I215" s="0" t="s">
        <v>1737</v>
      </c>
    </row>
    <row r="216" customFormat="false" ht="15" hidden="false" customHeight="false" outlineLevel="0" collapsed="false">
      <c r="A216" s="59" t="s">
        <v>1738</v>
      </c>
      <c r="G216" s="59" t="s">
        <v>1738</v>
      </c>
      <c r="I216" s="0" t="s">
        <v>1738</v>
      </c>
    </row>
    <row r="217" customFormat="false" ht="15" hidden="false" customHeight="false" outlineLevel="0" collapsed="false">
      <c r="A217" s="59" t="s">
        <v>1739</v>
      </c>
      <c r="G217" s="59" t="s">
        <v>1739</v>
      </c>
      <c r="I217" s="0" t="s">
        <v>1739</v>
      </c>
    </row>
    <row r="218" customFormat="false" ht="15" hidden="false" customHeight="false" outlineLevel="0" collapsed="false">
      <c r="A218" s="59" t="s">
        <v>1740</v>
      </c>
      <c r="G218" s="59" t="s">
        <v>1740</v>
      </c>
      <c r="I218" s="0" t="s">
        <v>1740</v>
      </c>
    </row>
    <row r="219" customFormat="false" ht="15" hidden="false" customHeight="false" outlineLevel="0" collapsed="false">
      <c r="A219" s="59" t="s">
        <v>1741</v>
      </c>
      <c r="G219" s="59" t="s">
        <v>1741</v>
      </c>
      <c r="I219" s="0" t="s">
        <v>1741</v>
      </c>
    </row>
    <row r="221" customFormat="false" ht="15" hidden="false" customHeight="false" outlineLevel="0" collapsed="false">
      <c r="B221" s="20" t="n">
        <v>0</v>
      </c>
      <c r="C221" s="20" t="s">
        <v>1742</v>
      </c>
      <c r="D221" s="20"/>
      <c r="E221" s="20" t="s">
        <v>1743</v>
      </c>
      <c r="F221" s="20" t="s">
        <v>1744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9" activeCellId="0" sqref="D29"/>
    </sheetView>
  </sheetViews>
  <sheetFormatPr defaultColWidth="8.6875" defaultRowHeight="15" zeroHeight="false" outlineLevelRow="0" outlineLevelCol="0"/>
  <cols>
    <col collapsed="false" customWidth="true" hidden="false" outlineLevel="0" max="1" min="1" style="0" width="33.57"/>
    <col collapsed="false" customWidth="true" hidden="false" outlineLevel="0" max="2" min="2" style="0" width="12.57"/>
    <col collapsed="false" customWidth="true" hidden="false" outlineLevel="0" max="3" min="3" style="0" width="33.86"/>
    <col collapsed="false" customWidth="true" hidden="false" outlineLevel="0" max="4" min="4" style="0" width="53.99"/>
    <col collapsed="false" customWidth="true" hidden="false" outlineLevel="0" max="5" min="5" style="0" width="87.86"/>
    <col collapsed="false" customWidth="true" hidden="false" outlineLevel="0" max="6" min="6" style="0" width="51.58"/>
    <col collapsed="false" customWidth="true" hidden="false" outlineLevel="0" max="7" min="7" style="0" width="19.57"/>
    <col collapsed="false" customWidth="true" hidden="false" outlineLevel="0" max="8" min="8" style="0" width="20.86"/>
    <col collapsed="false" customWidth="true" hidden="false" outlineLevel="0" max="9" min="9" style="0" width="26.14"/>
    <col collapsed="false" customWidth="true" hidden="false" outlineLevel="0" max="10" min="10" style="0" width="20.42"/>
    <col collapsed="false" customWidth="true" hidden="false" outlineLevel="0" max="11" min="11" style="0" width="28.42"/>
    <col collapsed="false" customWidth="true" hidden="false" outlineLevel="0" max="12" min="12" style="0" width="20.57"/>
    <col collapsed="false" customWidth="true" hidden="false" outlineLevel="0" max="13" min="13" style="0" width="23.71"/>
  </cols>
  <sheetData>
    <row r="1" customFormat="false" ht="15" hidden="false" customHeight="false" outlineLevel="0" collapsed="false">
      <c r="A1" s="2" t="s">
        <v>0</v>
      </c>
    </row>
    <row r="2" customFormat="false" ht="15" hidden="false" customHeight="false" outlineLevel="0" collapsed="false">
      <c r="A2" s="1" t="s">
        <v>17</v>
      </c>
    </row>
    <row r="3" customFormat="false" ht="15" hidden="false" customHeight="false" outlineLevel="0" collapsed="false">
      <c r="A3" s="1" t="s">
        <v>884</v>
      </c>
      <c r="B3" s="1" t="s">
        <v>885</v>
      </c>
      <c r="C3" s="1" t="s">
        <v>886</v>
      </c>
      <c r="D3" s="1" t="s">
        <v>887</v>
      </c>
      <c r="E3" s="1" t="s">
        <v>888</v>
      </c>
      <c r="F3" s="1" t="s">
        <v>889</v>
      </c>
      <c r="G3" s="1" t="s">
        <v>1745</v>
      </c>
      <c r="H3" s="1" t="s">
        <v>1746</v>
      </c>
      <c r="I3" s="1" t="s">
        <v>1747</v>
      </c>
      <c r="J3" s="1" t="s">
        <v>893</v>
      </c>
      <c r="K3" s="1" t="s">
        <v>1748</v>
      </c>
      <c r="L3" s="1" t="s">
        <v>1749</v>
      </c>
    </row>
    <row r="4" customFormat="false" ht="15" hidden="false" customHeight="false" outlineLevel="0" collapsed="false">
      <c r="G4" s="25" t="s">
        <v>900</v>
      </c>
      <c r="H4" s="25" t="s">
        <v>900</v>
      </c>
      <c r="I4" s="0" t="s">
        <v>900</v>
      </c>
      <c r="K4" s="0" t="s">
        <v>900</v>
      </c>
      <c r="L4" s="0" t="s">
        <v>900</v>
      </c>
    </row>
    <row r="5" customFormat="false" ht="15" hidden="false" customHeight="false" outlineLevel="0" collapsed="false">
      <c r="G5" s="25" t="s">
        <v>911</v>
      </c>
      <c r="H5" s="25" t="s">
        <v>911</v>
      </c>
      <c r="I5" s="0" t="s">
        <v>911</v>
      </c>
      <c r="K5" s="0" t="s">
        <v>911</v>
      </c>
      <c r="L5" s="0" t="s">
        <v>911</v>
      </c>
    </row>
    <row r="6" customFormat="false" ht="15" hidden="false" customHeight="false" outlineLevel="0" collapsed="false">
      <c r="G6" s="25" t="s">
        <v>918</v>
      </c>
      <c r="H6" s="25" t="s">
        <v>918</v>
      </c>
      <c r="I6" s="0" t="s">
        <v>918</v>
      </c>
      <c r="K6" s="0" t="s">
        <v>918</v>
      </c>
      <c r="L6" s="0" t="s">
        <v>918</v>
      </c>
    </row>
    <row r="7" customFormat="false" ht="15" hidden="false" customHeight="false" outlineLevel="0" collapsed="false">
      <c r="G7" s="25" t="s">
        <v>1074</v>
      </c>
      <c r="H7" s="25" t="s">
        <v>1074</v>
      </c>
      <c r="I7" s="0" t="s">
        <v>1074</v>
      </c>
      <c r="K7" s="0" t="s">
        <v>1074</v>
      </c>
      <c r="L7" s="0" t="s">
        <v>1074</v>
      </c>
    </row>
    <row r="8" customFormat="false" ht="15" hidden="false" customHeight="false" outlineLevel="0" collapsed="false">
      <c r="G8" s="0" t="s">
        <v>1078</v>
      </c>
      <c r="H8" s="0" t="s">
        <v>1078</v>
      </c>
      <c r="I8" s="0" t="s">
        <v>1078</v>
      </c>
      <c r="J8" s="0" t="s">
        <v>1750</v>
      </c>
      <c r="K8" s="0" t="s">
        <v>1078</v>
      </c>
      <c r="L8" s="0" t="s">
        <v>1078</v>
      </c>
    </row>
    <row r="9" customFormat="false" ht="15" hidden="false" customHeight="false" outlineLevel="0" collapsed="false">
      <c r="G9" s="0" t="s">
        <v>1083</v>
      </c>
      <c r="H9" s="0" t="s">
        <v>1083</v>
      </c>
      <c r="I9" s="0" t="s">
        <v>1083</v>
      </c>
      <c r="J9" s="0" t="s">
        <v>1750</v>
      </c>
      <c r="K9" s="0" t="s">
        <v>1083</v>
      </c>
      <c r="L9" s="0" t="s">
        <v>1083</v>
      </c>
    </row>
    <row r="10" customFormat="false" ht="15" hidden="false" customHeight="false" outlineLevel="0" collapsed="false">
      <c r="B10" s="0" t="s">
        <v>1751</v>
      </c>
      <c r="C10" s="20" t="s">
        <v>1752</v>
      </c>
      <c r="D10" s="20" t="s">
        <v>1753</v>
      </c>
      <c r="E10" s="20" t="s">
        <v>1754</v>
      </c>
      <c r="F10" s="20" t="s">
        <v>1755</v>
      </c>
    </row>
    <row r="11" customFormat="false" ht="15" hidden="false" customHeight="false" outlineLevel="0" collapsed="false">
      <c r="F11" s="20" t="s">
        <v>1756</v>
      </c>
    </row>
    <row r="13" customFormat="false" ht="15" hidden="false" customHeight="false" outlineLevel="0" collapsed="false">
      <c r="G13" s="25" t="s">
        <v>1035</v>
      </c>
      <c r="H13" s="25" t="s">
        <v>1035</v>
      </c>
      <c r="I13" s="0" t="s">
        <v>1035</v>
      </c>
      <c r="J13" s="0" t="s">
        <v>1750</v>
      </c>
      <c r="K13" s="1"/>
      <c r="L13" s="1"/>
    </row>
    <row r="14" customFormat="false" ht="15" hidden="false" customHeight="false" outlineLevel="0" collapsed="false">
      <c r="A14" s="60" t="s">
        <v>1757</v>
      </c>
      <c r="B14" s="60" t="n">
        <v>0</v>
      </c>
      <c r="C14" s="60" t="s">
        <v>1758</v>
      </c>
      <c r="D14" s="60"/>
      <c r="E14" s="60" t="s">
        <v>1759</v>
      </c>
      <c r="F14" s="60" t="s">
        <v>1760</v>
      </c>
      <c r="G14" s="25" t="s">
        <v>1194</v>
      </c>
      <c r="H14" s="25" t="s">
        <v>1194</v>
      </c>
      <c r="I14" s="0" t="s">
        <v>1194</v>
      </c>
      <c r="J14" s="0" t="s">
        <v>1750</v>
      </c>
      <c r="K14" s="1"/>
      <c r="L14" s="1"/>
    </row>
    <row r="15" customFormat="false" ht="15" hidden="false" customHeight="false" outlineLevel="0" collapsed="false">
      <c r="A15" s="27" t="s">
        <v>1761</v>
      </c>
      <c r="K15" s="1"/>
      <c r="L15" s="1"/>
    </row>
    <row r="16" customFormat="false" ht="15" hidden="false" customHeight="false" outlineLevel="0" collapsed="false">
      <c r="A16" s="27" t="s">
        <v>1762</v>
      </c>
      <c r="G16" s="25" t="s">
        <v>1761</v>
      </c>
      <c r="I16" s="0" t="s">
        <v>1763</v>
      </c>
      <c r="K16" s="1"/>
      <c r="L16" s="1"/>
      <c r="M16" s="0" t="s">
        <v>1764</v>
      </c>
    </row>
    <row r="17" customFormat="false" ht="15" hidden="false" customHeight="false" outlineLevel="0" collapsed="false">
      <c r="A17" s="27" t="s">
        <v>1765</v>
      </c>
      <c r="G17" s="27" t="s">
        <v>1762</v>
      </c>
      <c r="I17" s="0" t="s">
        <v>342</v>
      </c>
      <c r="J17" s="0" t="s">
        <v>1750</v>
      </c>
      <c r="K17" s="1"/>
      <c r="L17" s="1"/>
      <c r="M17" s="0" t="s">
        <v>1766</v>
      </c>
    </row>
    <row r="18" customFormat="false" ht="15" hidden="false" customHeight="false" outlineLevel="0" collapsed="false">
      <c r="A18" s="27" t="s">
        <v>1767</v>
      </c>
      <c r="G18" s="27" t="s">
        <v>1765</v>
      </c>
      <c r="I18" s="0" t="s">
        <v>1768</v>
      </c>
      <c r="K18" s="1"/>
      <c r="L18" s="1"/>
      <c r="M18" s="0" t="s">
        <v>1769</v>
      </c>
    </row>
    <row r="19" customFormat="false" ht="15" hidden="false" customHeight="false" outlineLevel="0" collapsed="false">
      <c r="A19" s="61" t="s">
        <v>1770</v>
      </c>
      <c r="G19" s="27" t="s">
        <v>1771</v>
      </c>
      <c r="I19" s="0" t="s">
        <v>1772</v>
      </c>
      <c r="J19" s="0" t="s">
        <v>1750</v>
      </c>
      <c r="K19" s="1"/>
      <c r="L19" s="1"/>
    </row>
    <row r="20" customFormat="false" ht="15" hidden="false" customHeight="false" outlineLevel="0" collapsed="false">
      <c r="A20" s="45" t="s">
        <v>1773</v>
      </c>
      <c r="B20" s="45" t="n">
        <v>1</v>
      </c>
      <c r="C20" s="45" t="s">
        <v>1774</v>
      </c>
      <c r="D20" s="45"/>
      <c r="E20" s="45" t="s">
        <v>1775</v>
      </c>
      <c r="F20" s="45" t="s">
        <v>1776</v>
      </c>
      <c r="G20" s="61" t="s">
        <v>1770</v>
      </c>
      <c r="I20" s="0" t="s">
        <v>1777</v>
      </c>
      <c r="J20" s="0" t="s">
        <v>1750</v>
      </c>
      <c r="K20" s="1"/>
      <c r="L20" s="1"/>
    </row>
    <row r="21" customFormat="false" ht="15" hidden="false" customHeight="false" outlineLevel="0" collapsed="false">
      <c r="A21" s="45" t="s">
        <v>1778</v>
      </c>
      <c r="G21" s="45" t="s">
        <v>1779</v>
      </c>
      <c r="I21" s="0" t="s">
        <v>1780</v>
      </c>
      <c r="J21" s="0" t="s">
        <v>1750</v>
      </c>
      <c r="K21" s="1"/>
      <c r="L21" s="1"/>
    </row>
    <row r="22" customFormat="false" ht="15" hidden="false" customHeight="false" outlineLevel="0" collapsed="false">
      <c r="A22" s="45" t="s">
        <v>1781</v>
      </c>
      <c r="B22" s="61" t="n">
        <v>2</v>
      </c>
      <c r="C22" s="61" t="s">
        <v>1782</v>
      </c>
      <c r="D22" s="61"/>
      <c r="E22" s="61" t="s">
        <v>1783</v>
      </c>
      <c r="F22" s="61" t="s">
        <v>1784</v>
      </c>
      <c r="G22" s="45" t="s">
        <v>1785</v>
      </c>
      <c r="I22" s="0" t="s">
        <v>1786</v>
      </c>
      <c r="J22" s="0" t="s">
        <v>1750</v>
      </c>
      <c r="K22" s="1"/>
      <c r="L22" s="1"/>
    </row>
    <row r="23" customFormat="false" ht="15" hidden="false" customHeight="false" outlineLevel="0" collapsed="false">
      <c r="A23" s="45" t="s">
        <v>1787</v>
      </c>
      <c r="G23" s="45" t="s">
        <v>1788</v>
      </c>
      <c r="I23" s="0" t="s">
        <v>1789</v>
      </c>
      <c r="J23" s="0" t="s">
        <v>1750</v>
      </c>
      <c r="K23" s="1"/>
      <c r="L23" s="1"/>
    </row>
    <row r="24" customFormat="false" ht="15" hidden="false" customHeight="false" outlineLevel="0" collapsed="false">
      <c r="A24" s="27" t="s">
        <v>1790</v>
      </c>
      <c r="B24" s="0" t="n">
        <v>3</v>
      </c>
      <c r="C24" s="0" t="s">
        <v>1791</v>
      </c>
      <c r="E24" s="0" t="s">
        <v>1792</v>
      </c>
      <c r="F24" s="0" t="s">
        <v>1793</v>
      </c>
      <c r="G24" s="45" t="s">
        <v>1794</v>
      </c>
      <c r="I24" s="0" t="s">
        <v>1795</v>
      </c>
      <c r="J24" s="0" t="s">
        <v>1750</v>
      </c>
      <c r="K24" s="1"/>
      <c r="L24" s="1"/>
    </row>
    <row r="25" customFormat="false" ht="15" hidden="false" customHeight="false" outlineLevel="0" collapsed="false">
      <c r="A25" s="27" t="s">
        <v>1796</v>
      </c>
      <c r="G25" s="27" t="s">
        <v>1797</v>
      </c>
      <c r="I25" s="0" t="s">
        <v>1798</v>
      </c>
      <c r="K25" s="1"/>
      <c r="L25" s="1"/>
    </row>
    <row r="26" customFormat="false" ht="15" hidden="false" customHeight="false" outlineLevel="0" collapsed="false">
      <c r="A26" s="27" t="s">
        <v>1799</v>
      </c>
      <c r="B26" s="0" t="n">
        <v>4</v>
      </c>
      <c r="C26" s="0" t="s">
        <v>1800</v>
      </c>
      <c r="E26" s="0" t="s">
        <v>1801</v>
      </c>
      <c r="F26" s="0" t="s">
        <v>1802</v>
      </c>
      <c r="G26" s="27" t="s">
        <v>1803</v>
      </c>
      <c r="I26" s="0" t="s">
        <v>1804</v>
      </c>
      <c r="K26" s="1"/>
      <c r="L26" s="1"/>
    </row>
    <row r="27" customFormat="false" ht="15" hidden="false" customHeight="false" outlineLevel="0" collapsed="false">
      <c r="A27" s="27" t="s">
        <v>1805</v>
      </c>
      <c r="G27" s="27" t="s">
        <v>1806</v>
      </c>
      <c r="I27" s="0" t="s">
        <v>1807</v>
      </c>
      <c r="K27" s="1"/>
      <c r="L27" s="1"/>
    </row>
    <row r="28" customFormat="false" ht="15" hidden="false" customHeight="false" outlineLevel="0" collapsed="false">
      <c r="A28" s="27" t="s">
        <v>1808</v>
      </c>
      <c r="B28" s="27" t="n">
        <v>5</v>
      </c>
      <c r="C28" s="27" t="s">
        <v>1809</v>
      </c>
      <c r="D28" s="27"/>
      <c r="E28" s="27" t="s">
        <v>1810</v>
      </c>
      <c r="F28" s="27" t="s">
        <v>1811</v>
      </c>
      <c r="G28" s="27" t="s">
        <v>1812</v>
      </c>
      <c r="I28" s="0" t="s">
        <v>1813</v>
      </c>
      <c r="K28" s="1"/>
      <c r="L28" s="1"/>
    </row>
    <row r="29" customFormat="false" ht="15" hidden="false" customHeight="false" outlineLevel="0" collapsed="false">
      <c r="A29" s="27" t="s">
        <v>1814</v>
      </c>
      <c r="G29" s="27" t="s">
        <v>1815</v>
      </c>
      <c r="I29" s="0" t="s">
        <v>1816</v>
      </c>
      <c r="K29" s="1"/>
      <c r="L29" s="1"/>
    </row>
    <row r="30" customFormat="false" ht="15" hidden="false" customHeight="false" outlineLevel="0" collapsed="false">
      <c r="A30" s="27" t="s">
        <v>1817</v>
      </c>
      <c r="G30" s="27" t="s">
        <v>1818</v>
      </c>
      <c r="I30" s="0" t="s">
        <v>1819</v>
      </c>
      <c r="K30" s="1"/>
      <c r="L30" s="1"/>
    </row>
    <row r="31" customFormat="false" ht="15" hidden="false" customHeight="false" outlineLevel="0" collapsed="false">
      <c r="A31" s="27" t="s">
        <v>1820</v>
      </c>
      <c r="G31" s="27" t="s">
        <v>1821</v>
      </c>
      <c r="I31" s="0" t="s">
        <v>1822</v>
      </c>
      <c r="K31" s="1"/>
      <c r="L31" s="1"/>
    </row>
    <row r="32" customFormat="false" ht="15" hidden="false" customHeight="false" outlineLevel="0" collapsed="false">
      <c r="A32" s="27" t="s">
        <v>1823</v>
      </c>
      <c r="G32" s="27" t="s">
        <v>1824</v>
      </c>
      <c r="I32" s="0" t="s">
        <v>1825</v>
      </c>
      <c r="K32" s="1"/>
      <c r="L32" s="1"/>
    </row>
    <row r="33" customFormat="false" ht="15" hidden="false" customHeight="false" outlineLevel="0" collapsed="false">
      <c r="A33" s="27" t="s">
        <v>1826</v>
      </c>
      <c r="G33" s="27" t="s">
        <v>1827</v>
      </c>
      <c r="I33" s="0" t="s">
        <v>1828</v>
      </c>
      <c r="K33" s="1"/>
      <c r="L33" s="1"/>
    </row>
    <row r="34" customFormat="false" ht="15" hidden="false" customHeight="false" outlineLevel="0" collapsed="false">
      <c r="A34" s="45" t="s">
        <v>1829</v>
      </c>
      <c r="G34" s="27" t="s">
        <v>1830</v>
      </c>
      <c r="I34" s="0" t="s">
        <v>1831</v>
      </c>
      <c r="K34" s="1"/>
      <c r="L34" s="1"/>
    </row>
    <row r="35" customFormat="false" ht="15" hidden="false" customHeight="false" outlineLevel="0" collapsed="false">
      <c r="A35" s="45" t="s">
        <v>1832</v>
      </c>
      <c r="D35" s="62" t="s">
        <v>1207</v>
      </c>
      <c r="G35" s="45" t="s">
        <v>1833</v>
      </c>
      <c r="I35" s="0" t="s">
        <v>1834</v>
      </c>
      <c r="K35" s="1"/>
      <c r="L35" s="1"/>
    </row>
    <row r="36" customFormat="false" ht="15" hidden="false" customHeight="false" outlineLevel="0" collapsed="false">
      <c r="A36" s="26"/>
      <c r="B36" s="26"/>
      <c r="G36" s="45" t="s">
        <v>1835</v>
      </c>
      <c r="I36" s="0" t="s">
        <v>1836</v>
      </c>
      <c r="K36" s="1"/>
      <c r="L36" s="1"/>
    </row>
    <row r="37" customFormat="false" ht="15" hidden="false" customHeight="false" outlineLevel="0" collapsed="false">
      <c r="A37" s="26"/>
      <c r="B37" s="20" t="n">
        <v>8</v>
      </c>
      <c r="C37" s="20" t="s">
        <v>1064</v>
      </c>
      <c r="D37" s="20"/>
      <c r="E37" s="20" t="s">
        <v>1065</v>
      </c>
      <c r="F37" s="20" t="s">
        <v>1066</v>
      </c>
      <c r="K37" s="1"/>
      <c r="L37" s="1"/>
    </row>
    <row r="38" customFormat="false" ht="15" hidden="false" customHeight="false" outlineLevel="0" collapsed="false">
      <c r="A38" s="26"/>
      <c r="B38" s="26"/>
      <c r="C38" s="26"/>
      <c r="D38" s="26"/>
      <c r="E38" s="26"/>
      <c r="F38" s="26"/>
      <c r="G38" s="26"/>
      <c r="K38" s="1"/>
      <c r="L38" s="1"/>
    </row>
    <row r="39" customFormat="false" ht="15" hidden="false" customHeight="false" outlineLevel="0" collapsed="false">
      <c r="A39" s="26"/>
      <c r="B39" s="26"/>
      <c r="C39" s="26"/>
      <c r="D39" s="26"/>
      <c r="E39" s="26"/>
      <c r="F39" s="26"/>
      <c r="G39" s="26"/>
      <c r="K39" s="1"/>
      <c r="L39" s="1"/>
    </row>
    <row r="40" customFormat="false" ht="15" hidden="false" customHeight="false" outlineLevel="0" collapsed="false">
      <c r="A40" s="26"/>
      <c r="B40" s="20" t="n">
        <v>0</v>
      </c>
      <c r="C40" s="20" t="s">
        <v>1837</v>
      </c>
      <c r="D40" s="19"/>
      <c r="E40" s="20" t="s">
        <v>1838</v>
      </c>
      <c r="F40" s="20" t="s">
        <v>1839</v>
      </c>
      <c r="G40" s="26"/>
      <c r="K40" s="1"/>
      <c r="L40" s="1"/>
    </row>
    <row r="41" customFormat="false" ht="15" hidden="false" customHeight="false" outlineLevel="0" collapsed="false">
      <c r="K41" s="1"/>
      <c r="L41" s="1"/>
    </row>
    <row r="42" customFormat="false" ht="15" hidden="false" customHeight="false" outlineLevel="0" collapsed="false">
      <c r="A42" s="41" t="s">
        <v>1035</v>
      </c>
      <c r="B42" s="41" t="n">
        <v>6</v>
      </c>
      <c r="C42" s="41" t="s">
        <v>1840</v>
      </c>
      <c r="D42" s="41"/>
      <c r="E42" s="41" t="s">
        <v>1841</v>
      </c>
      <c r="F42" s="41" t="s">
        <v>1842</v>
      </c>
      <c r="K42" s="41" t="s">
        <v>1035</v>
      </c>
      <c r="L42" s="0" t="s">
        <v>1035</v>
      </c>
    </row>
    <row r="43" customFormat="false" ht="15" hidden="false" customHeight="false" outlineLevel="0" collapsed="false">
      <c r="A43" s="0" t="s">
        <v>1194</v>
      </c>
      <c r="K43" s="54" t="s">
        <v>1194</v>
      </c>
      <c r="L43" s="0" t="s">
        <v>1194</v>
      </c>
    </row>
    <row r="44" customFormat="false" ht="15" hidden="false" customHeight="false" outlineLevel="0" collapsed="false">
      <c r="A44" s="54" t="s">
        <v>1843</v>
      </c>
      <c r="B44" s="54" t="n">
        <v>7</v>
      </c>
      <c r="C44" s="54" t="s">
        <v>1844</v>
      </c>
      <c r="D44" s="54"/>
      <c r="E44" s="54" t="s">
        <v>1845</v>
      </c>
      <c r="F44" s="54" t="s">
        <v>1846</v>
      </c>
      <c r="K44" s="54" t="s">
        <v>1843</v>
      </c>
      <c r="L44" s="0" t="s">
        <v>1847</v>
      </c>
    </row>
    <row r="45" customFormat="false" ht="15" hidden="false" customHeight="false" outlineLevel="0" collapsed="false">
      <c r="A45" s="54" t="s">
        <v>1848</v>
      </c>
      <c r="K45" s="54" t="s">
        <v>1848</v>
      </c>
      <c r="L45" s="0" t="s">
        <v>1849</v>
      </c>
    </row>
    <row r="46" customFormat="false" ht="15" hidden="false" customHeight="false" outlineLevel="0" collapsed="false">
      <c r="A46" s="54" t="s">
        <v>1850</v>
      </c>
      <c r="K46" s="54" t="s">
        <v>1850</v>
      </c>
      <c r="L46" s="0" t="s">
        <v>1851</v>
      </c>
    </row>
    <row r="47" customFormat="false" ht="15" hidden="false" customHeight="false" outlineLevel="0" collapsed="false">
      <c r="A47" s="54" t="s">
        <v>1852</v>
      </c>
      <c r="K47" s="54" t="s">
        <v>1852</v>
      </c>
      <c r="L47" s="0" t="s">
        <v>1853</v>
      </c>
    </row>
    <row r="48" customFormat="false" ht="15" hidden="false" customHeight="false" outlineLevel="0" collapsed="false">
      <c r="A48" s="54" t="s">
        <v>1854</v>
      </c>
      <c r="K48" s="54" t="s">
        <v>1854</v>
      </c>
      <c r="L48" s="0" t="s">
        <v>1855</v>
      </c>
    </row>
    <row r="49" customFormat="false" ht="15" hidden="false" customHeight="false" outlineLevel="0" collapsed="false">
      <c r="A49" s="54" t="s">
        <v>1856</v>
      </c>
      <c r="K49" s="54" t="s">
        <v>1856</v>
      </c>
      <c r="L49" s="0" t="s">
        <v>1857</v>
      </c>
    </row>
    <row r="50" customFormat="false" ht="15" hidden="false" customHeight="false" outlineLevel="0" collapsed="false">
      <c r="A50" s="54" t="s">
        <v>1858</v>
      </c>
      <c r="K50" s="54" t="s">
        <v>1858</v>
      </c>
      <c r="L50" s="0" t="s">
        <v>1859</v>
      </c>
    </row>
    <row r="51" customFormat="false" ht="15" hidden="false" customHeight="false" outlineLevel="0" collapsed="false">
      <c r="A51" s="54" t="s">
        <v>1860</v>
      </c>
      <c r="K51" s="54" t="s">
        <v>1860</v>
      </c>
      <c r="L51" s="0" t="s">
        <v>1861</v>
      </c>
    </row>
    <row r="52" customFormat="false" ht="15" hidden="false" customHeight="false" outlineLevel="0" collapsed="false">
      <c r="A52" s="54" t="s">
        <v>1862</v>
      </c>
      <c r="K52" s="54" t="s">
        <v>1862</v>
      </c>
      <c r="L52" s="0" t="s">
        <v>1863</v>
      </c>
    </row>
    <row r="53" customFormat="false" ht="15" hidden="false" customHeight="false" outlineLevel="0" collapsed="false">
      <c r="A53" s="54" t="s">
        <v>1864</v>
      </c>
      <c r="K53" s="54" t="s">
        <v>1864</v>
      </c>
      <c r="L53" s="0" t="s">
        <v>1865</v>
      </c>
    </row>
    <row r="54" customFormat="false" ht="15" hidden="false" customHeight="false" outlineLevel="0" collapsed="false">
      <c r="A54" s="54" t="s">
        <v>1866</v>
      </c>
      <c r="K54" s="54" t="s">
        <v>1866</v>
      </c>
      <c r="L54" s="0" t="s">
        <v>1867</v>
      </c>
    </row>
    <row r="55" customFormat="false" ht="15" hidden="false" customHeight="false" outlineLevel="0" collapsed="false">
      <c r="A55" s="54" t="s">
        <v>1868</v>
      </c>
      <c r="K55" s="54" t="s">
        <v>1868</v>
      </c>
      <c r="L55" s="0" t="s">
        <v>1869</v>
      </c>
    </row>
    <row r="56" customFormat="false" ht="15" hidden="false" customHeight="false" outlineLevel="0" collapsed="false">
      <c r="A56" s="54" t="s">
        <v>1870</v>
      </c>
      <c r="K56" s="54" t="s">
        <v>1870</v>
      </c>
      <c r="L56" s="0" t="s">
        <v>1871</v>
      </c>
    </row>
    <row r="57" customFormat="false" ht="15" hidden="false" customHeight="false" outlineLevel="0" collapsed="false">
      <c r="A57" s="54" t="s">
        <v>1872</v>
      </c>
      <c r="K57" s="54" t="s">
        <v>1872</v>
      </c>
      <c r="L57" s="0" t="s">
        <v>1873</v>
      </c>
    </row>
    <row r="58" customFormat="false" ht="15" hidden="false" customHeight="false" outlineLevel="0" collapsed="false">
      <c r="A58" s="54" t="s">
        <v>1874</v>
      </c>
      <c r="K58" s="54" t="s">
        <v>1874</v>
      </c>
      <c r="L58" s="0" t="s">
        <v>1875</v>
      </c>
    </row>
    <row r="59" customFormat="false" ht="15" hidden="false" customHeight="false" outlineLevel="0" collapsed="false">
      <c r="A59" s="54" t="s">
        <v>1876</v>
      </c>
      <c r="K59" s="54" t="s">
        <v>1876</v>
      </c>
      <c r="L59" s="0" t="s">
        <v>1877</v>
      </c>
    </row>
    <row r="60" customFormat="false" ht="15" hidden="false" customHeight="false" outlineLevel="0" collapsed="false">
      <c r="A60" s="54" t="s">
        <v>1878</v>
      </c>
      <c r="K60" s="54" t="s">
        <v>1878</v>
      </c>
      <c r="L60" s="0" t="s">
        <v>1879</v>
      </c>
    </row>
    <row r="61" customFormat="false" ht="15" hidden="false" customHeight="false" outlineLevel="0" collapsed="false">
      <c r="A61" s="54" t="s">
        <v>1880</v>
      </c>
      <c r="K61" s="54" t="s">
        <v>1880</v>
      </c>
      <c r="L61" s="0" t="s">
        <v>1881</v>
      </c>
    </row>
    <row r="62" customFormat="false" ht="15" hidden="false" customHeight="false" outlineLevel="0" collapsed="false">
      <c r="A62" s="54" t="s">
        <v>1882</v>
      </c>
      <c r="K62" s="54" t="s">
        <v>1882</v>
      </c>
      <c r="L62" s="0" t="s">
        <v>1883</v>
      </c>
    </row>
    <row r="63" customFormat="false" ht="15" hidden="false" customHeight="false" outlineLevel="0" collapsed="false">
      <c r="A63" s="54" t="s">
        <v>1884</v>
      </c>
      <c r="K63" s="54" t="s">
        <v>1884</v>
      </c>
      <c r="L63" s="0" t="s">
        <v>1885</v>
      </c>
    </row>
    <row r="64" customFormat="false" ht="15" hidden="false" customHeight="false" outlineLevel="0" collapsed="false">
      <c r="A64" s="54" t="s">
        <v>1886</v>
      </c>
      <c r="K64" s="54" t="s">
        <v>1886</v>
      </c>
      <c r="L64" s="0" t="s">
        <v>1887</v>
      </c>
    </row>
    <row r="65" customFormat="false" ht="15" hidden="false" customHeight="false" outlineLevel="0" collapsed="false">
      <c r="A65" s="54" t="s">
        <v>1888</v>
      </c>
      <c r="K65" s="54" t="s">
        <v>1888</v>
      </c>
      <c r="L65" s="0" t="s">
        <v>1889</v>
      </c>
    </row>
    <row r="66" customFormat="false" ht="15" hidden="false" customHeight="false" outlineLevel="0" collapsed="false">
      <c r="A66" s="54" t="s">
        <v>1539</v>
      </c>
      <c r="K66" s="54" t="s">
        <v>1539</v>
      </c>
      <c r="L66" s="0" t="s">
        <v>1540</v>
      </c>
    </row>
    <row r="67" customFormat="false" ht="15" hidden="false" customHeight="false" outlineLevel="0" collapsed="false">
      <c r="A67" s="54" t="s">
        <v>1890</v>
      </c>
      <c r="K67" s="54" t="s">
        <v>1890</v>
      </c>
      <c r="L67" s="0" t="s">
        <v>1891</v>
      </c>
    </row>
    <row r="68" customFormat="false" ht="15" hidden="false" customHeight="false" outlineLevel="0" collapsed="false">
      <c r="A68" s="54" t="s">
        <v>1892</v>
      </c>
      <c r="K68" s="54" t="s">
        <v>1892</v>
      </c>
      <c r="L68" s="0" t="s">
        <v>1893</v>
      </c>
    </row>
    <row r="69" customFormat="false" ht="15" hidden="false" customHeight="false" outlineLevel="0" collapsed="false">
      <c r="A69" s="54" t="s">
        <v>1894</v>
      </c>
      <c r="K69" s="54" t="s">
        <v>1894</v>
      </c>
      <c r="L69" s="0" t="s">
        <v>1895</v>
      </c>
    </row>
    <row r="70" customFormat="false" ht="15" hidden="false" customHeight="false" outlineLevel="0" collapsed="false">
      <c r="A70" s="54" t="s">
        <v>1896</v>
      </c>
      <c r="K70" s="54" t="s">
        <v>1896</v>
      </c>
      <c r="L70" s="0" t="s">
        <v>1897</v>
      </c>
    </row>
    <row r="71" customFormat="false" ht="15" hidden="false" customHeight="false" outlineLevel="0" collapsed="false">
      <c r="A71" s="54" t="s">
        <v>1898</v>
      </c>
      <c r="K71" s="54" t="s">
        <v>1898</v>
      </c>
      <c r="L71" s="0" t="s">
        <v>1899</v>
      </c>
    </row>
    <row r="72" customFormat="false" ht="15" hidden="false" customHeight="false" outlineLevel="0" collapsed="false">
      <c r="A72" s="54" t="s">
        <v>1900</v>
      </c>
      <c r="K72" s="54" t="s">
        <v>1900</v>
      </c>
      <c r="L72" s="0" t="s">
        <v>1901</v>
      </c>
    </row>
    <row r="73" customFormat="false" ht="15" hidden="false" customHeight="false" outlineLevel="0" collapsed="false">
      <c r="A73" s="54" t="s">
        <v>1902</v>
      </c>
      <c r="K73" s="54" t="s">
        <v>1902</v>
      </c>
      <c r="L73" s="0" t="s">
        <v>1902</v>
      </c>
    </row>
    <row r="74" customFormat="false" ht="15" hidden="false" customHeight="false" outlineLevel="0" collapsed="false">
      <c r="A74" s="54" t="s">
        <v>1903</v>
      </c>
      <c r="K74" s="54" t="s">
        <v>1903</v>
      </c>
      <c r="L74" s="0" t="s">
        <v>1903</v>
      </c>
    </row>
    <row r="75" customFormat="false" ht="15" hidden="false" customHeight="false" outlineLevel="0" collapsed="false">
      <c r="A75" s="54" t="s">
        <v>1904</v>
      </c>
      <c r="K75" s="54" t="s">
        <v>1904</v>
      </c>
      <c r="L75" s="0" t="s">
        <v>1905</v>
      </c>
    </row>
    <row r="76" customFormat="false" ht="15" hidden="false" customHeight="false" outlineLevel="0" collapsed="false">
      <c r="A76" s="54" t="s">
        <v>1906</v>
      </c>
      <c r="K76" s="54" t="s">
        <v>1906</v>
      </c>
      <c r="L76" s="0" t="s">
        <v>1907</v>
      </c>
    </row>
    <row r="77" customFormat="false" ht="15" hidden="false" customHeight="false" outlineLevel="0" collapsed="false">
      <c r="A77" s="54" t="s">
        <v>1908</v>
      </c>
      <c r="K77" s="54" t="s">
        <v>1908</v>
      </c>
      <c r="L77" s="0" t="s">
        <v>1909</v>
      </c>
    </row>
    <row r="78" customFormat="false" ht="15" hidden="false" customHeight="false" outlineLevel="0" collapsed="false">
      <c r="A78" s="54" t="s">
        <v>1910</v>
      </c>
      <c r="K78" s="54" t="s">
        <v>1910</v>
      </c>
      <c r="L78" s="0" t="s">
        <v>1911</v>
      </c>
    </row>
    <row r="79" customFormat="false" ht="15" hidden="false" customHeight="false" outlineLevel="0" collapsed="false">
      <c r="A79" s="54" t="s">
        <v>1912</v>
      </c>
      <c r="K79" s="54" t="s">
        <v>1912</v>
      </c>
      <c r="L79" s="0" t="s">
        <v>1913</v>
      </c>
    </row>
    <row r="80" customFormat="false" ht="15" hidden="false" customHeight="false" outlineLevel="0" collapsed="false">
      <c r="A80" s="54" t="s">
        <v>1914</v>
      </c>
      <c r="K80" s="54" t="s">
        <v>1914</v>
      </c>
      <c r="L80" s="0" t="s">
        <v>1915</v>
      </c>
    </row>
    <row r="81" customFormat="false" ht="15" hidden="false" customHeight="false" outlineLevel="0" collapsed="false">
      <c r="A81" s="54" t="s">
        <v>1916</v>
      </c>
      <c r="K81" s="54" t="s">
        <v>1917</v>
      </c>
      <c r="L81" s="0" t="s">
        <v>1917</v>
      </c>
    </row>
    <row r="82" customFormat="false" ht="15" hidden="false" customHeight="false" outlineLevel="0" collapsed="false">
      <c r="A82" s="54" t="s">
        <v>1918</v>
      </c>
      <c r="K82" s="54" t="s">
        <v>1916</v>
      </c>
      <c r="L82" s="0" t="s">
        <v>1919</v>
      </c>
    </row>
    <row r="83" customFormat="false" ht="15" hidden="false" customHeight="false" outlineLevel="0" collapsed="false">
      <c r="A83" s="54" t="s">
        <v>1920</v>
      </c>
      <c r="K83" s="54" t="s">
        <v>1918</v>
      </c>
      <c r="L83" s="0" t="s">
        <v>1921</v>
      </c>
    </row>
    <row r="84" customFormat="false" ht="15" hidden="false" customHeight="false" outlineLevel="0" collapsed="false">
      <c r="A84" s="54" t="s">
        <v>1922</v>
      </c>
      <c r="K84" s="54" t="s">
        <v>1920</v>
      </c>
      <c r="L84" s="0" t="s">
        <v>1923</v>
      </c>
    </row>
    <row r="85" customFormat="false" ht="15" hidden="false" customHeight="false" outlineLevel="0" collapsed="false">
      <c r="A85" s="54" t="s">
        <v>1536</v>
      </c>
      <c r="K85" s="54" t="s">
        <v>1922</v>
      </c>
      <c r="L85" s="0" t="s">
        <v>1924</v>
      </c>
    </row>
    <row r="86" customFormat="false" ht="15" hidden="false" customHeight="false" outlineLevel="0" collapsed="false">
      <c r="A86" s="54" t="s">
        <v>1925</v>
      </c>
      <c r="K86" s="54" t="s">
        <v>1536</v>
      </c>
      <c r="L86" s="0" t="s">
        <v>1536</v>
      </c>
    </row>
    <row r="87" customFormat="false" ht="15" hidden="false" customHeight="false" outlineLevel="0" collapsed="false">
      <c r="D87" s="63" t="s">
        <v>1207</v>
      </c>
      <c r="K87" s="54" t="s">
        <v>1925</v>
      </c>
      <c r="L87" s="0" t="s">
        <v>1926</v>
      </c>
    </row>
    <row r="89" customFormat="false" ht="15" hidden="false" customHeight="false" outlineLevel="0" collapsed="false">
      <c r="B89" s="20" t="n">
        <v>8</v>
      </c>
      <c r="C89" s="20" t="s">
        <v>1927</v>
      </c>
      <c r="D89" s="20"/>
      <c r="E89" s="20" t="s">
        <v>1928</v>
      </c>
      <c r="F89" s="19" t="s">
        <v>1207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72" activeCellId="0" sqref="E72"/>
    </sheetView>
  </sheetViews>
  <sheetFormatPr defaultColWidth="9.15625" defaultRowHeight="15" zeroHeight="false" outlineLevelRow="0" outlineLevelCol="0"/>
  <cols>
    <col collapsed="false" customWidth="true" hidden="false" outlineLevel="0" max="1" min="1" style="0" width="28.86"/>
    <col collapsed="false" customWidth="true" hidden="false" outlineLevel="0" max="2" min="2" style="0" width="16.42"/>
    <col collapsed="false" customWidth="true" hidden="false" outlineLevel="0" max="3" min="3" style="0" width="22.28"/>
    <col collapsed="false" customWidth="true" hidden="false" outlineLevel="0" max="4" min="4" style="0" width="38.43"/>
    <col collapsed="false" customWidth="true" hidden="false" outlineLevel="0" max="5" min="5" style="0" width="135.57"/>
    <col collapsed="false" customWidth="true" hidden="false" outlineLevel="0" max="6" min="6" style="0" width="48.42"/>
    <col collapsed="false" customWidth="true" hidden="false" outlineLevel="0" max="7" min="7" style="0" width="24"/>
    <col collapsed="false" customWidth="true" hidden="false" outlineLevel="0" max="8" min="8" style="0" width="19.14"/>
    <col collapsed="false" customWidth="true" hidden="false" outlineLevel="0" max="9" min="9" style="0" width="26.58"/>
    <col collapsed="false" customWidth="true" hidden="false" outlineLevel="0" max="10" min="10" style="0" width="20.71"/>
    <col collapsed="false" customWidth="true" hidden="false" outlineLevel="0" max="11" min="11" style="0" width="24.29"/>
    <col collapsed="false" customWidth="true" hidden="false" outlineLevel="0" max="12" min="12" style="0" width="23.71"/>
    <col collapsed="false" customWidth="true" hidden="false" outlineLevel="0" max="13" min="13" style="0" width="25.71"/>
    <col collapsed="false" customWidth="true" hidden="false" outlineLevel="0" max="14" min="14" style="0" width="16.29"/>
    <col collapsed="false" customWidth="true" hidden="false" outlineLevel="0" max="15" min="15" style="0" width="30.43"/>
  </cols>
  <sheetData>
    <row r="1" customFormat="false" ht="15" hidden="false" customHeight="false" outlineLevel="0" collapsed="false">
      <c r="A1" s="2" t="s">
        <v>0</v>
      </c>
    </row>
    <row r="2" customFormat="false" ht="15" hidden="false" customHeight="false" outlineLevel="0" collapsed="false">
      <c r="A2" s="1" t="s">
        <v>19</v>
      </c>
    </row>
    <row r="3" customFormat="false" ht="15" hidden="false" customHeight="false" outlineLevel="0" collapsed="false">
      <c r="A3" s="1" t="s">
        <v>884</v>
      </c>
      <c r="B3" s="1" t="s">
        <v>885</v>
      </c>
      <c r="C3" s="1" t="s">
        <v>886</v>
      </c>
      <c r="D3" s="1" t="s">
        <v>887</v>
      </c>
      <c r="E3" s="1" t="s">
        <v>888</v>
      </c>
      <c r="F3" s="1" t="s">
        <v>889</v>
      </c>
      <c r="G3" s="1" t="s">
        <v>1929</v>
      </c>
      <c r="H3" s="1" t="s">
        <v>1930</v>
      </c>
      <c r="I3" s="1" t="s">
        <v>1931</v>
      </c>
      <c r="J3" s="1" t="s">
        <v>893</v>
      </c>
      <c r="K3" s="1" t="s">
        <v>1932</v>
      </c>
      <c r="L3" s="1" t="s">
        <v>1933</v>
      </c>
      <c r="M3" s="1" t="s">
        <v>1934</v>
      </c>
      <c r="N3" s="1" t="s">
        <v>893</v>
      </c>
      <c r="O3" s="1" t="s">
        <v>1935</v>
      </c>
    </row>
    <row r="4" customFormat="false" ht="15" hidden="false" customHeight="false" outlineLevel="0" collapsed="false">
      <c r="G4" s="25" t="s">
        <v>900</v>
      </c>
      <c r="H4" s="25" t="s">
        <v>900</v>
      </c>
      <c r="I4" s="0" t="s">
        <v>900</v>
      </c>
      <c r="K4" s="25" t="s">
        <v>900</v>
      </c>
      <c r="L4" s="25" t="s">
        <v>900</v>
      </c>
      <c r="M4" s="0" t="s">
        <v>900</v>
      </c>
      <c r="O4" s="0" t="s">
        <v>900</v>
      </c>
    </row>
    <row r="5" customFormat="false" ht="15" hidden="false" customHeight="false" outlineLevel="0" collapsed="false">
      <c r="G5" s="25" t="s">
        <v>911</v>
      </c>
      <c r="H5" s="25" t="s">
        <v>911</v>
      </c>
      <c r="I5" s="0" t="s">
        <v>911</v>
      </c>
      <c r="K5" s="25" t="s">
        <v>911</v>
      </c>
      <c r="L5" s="25" t="s">
        <v>911</v>
      </c>
      <c r="M5" s="0" t="s">
        <v>911</v>
      </c>
      <c r="O5" s="0" t="s">
        <v>911</v>
      </c>
    </row>
    <row r="6" customFormat="false" ht="15" hidden="false" customHeight="false" outlineLevel="0" collapsed="false">
      <c r="G6" s="25" t="s">
        <v>918</v>
      </c>
      <c r="H6" s="25" t="s">
        <v>918</v>
      </c>
      <c r="I6" s="0" t="s">
        <v>918</v>
      </c>
      <c r="K6" s="25" t="s">
        <v>918</v>
      </c>
      <c r="L6" s="25" t="s">
        <v>918</v>
      </c>
      <c r="M6" s="0" t="s">
        <v>918</v>
      </c>
      <c r="O6" s="0" t="s">
        <v>918</v>
      </c>
    </row>
    <row r="7" customFormat="false" ht="15" hidden="false" customHeight="false" outlineLevel="0" collapsed="false">
      <c r="G7" s="25" t="s">
        <v>1074</v>
      </c>
      <c r="H7" s="25" t="s">
        <v>1074</v>
      </c>
      <c r="I7" s="0" t="s">
        <v>1074</v>
      </c>
      <c r="K7" s="25" t="s">
        <v>1074</v>
      </c>
      <c r="L7" s="25" t="s">
        <v>1074</v>
      </c>
      <c r="M7" s="0" t="s">
        <v>1074</v>
      </c>
      <c r="O7" s="0" t="s">
        <v>1074</v>
      </c>
    </row>
    <row r="8" customFormat="false" ht="15" hidden="false" customHeight="false" outlineLevel="0" collapsed="false">
      <c r="B8" s="20" t="n">
        <v>0</v>
      </c>
      <c r="C8" s="20" t="s">
        <v>1936</v>
      </c>
      <c r="D8" s="20" t="s">
        <v>1937</v>
      </c>
      <c r="E8" s="20" t="s">
        <v>1938</v>
      </c>
      <c r="F8" s="20" t="s">
        <v>1937</v>
      </c>
      <c r="G8" s="25" t="s">
        <v>1939</v>
      </c>
      <c r="H8" s="25" t="s">
        <v>1939</v>
      </c>
      <c r="I8" s="0" t="s">
        <v>1078</v>
      </c>
      <c r="K8" s="25" t="s">
        <v>1939</v>
      </c>
      <c r="L8" s="25" t="s">
        <v>1939</v>
      </c>
      <c r="M8" s="0" t="s">
        <v>1078</v>
      </c>
      <c r="O8" s="0" t="s">
        <v>1077</v>
      </c>
    </row>
    <row r="9" customFormat="false" ht="15" hidden="false" customHeight="false" outlineLevel="0" collapsed="false">
      <c r="G9" s="25" t="s">
        <v>1083</v>
      </c>
      <c r="H9" s="25" t="s">
        <v>1083</v>
      </c>
      <c r="I9" s="0" t="s">
        <v>1083</v>
      </c>
      <c r="K9" s="25" t="s">
        <v>1083</v>
      </c>
      <c r="L9" s="25" t="s">
        <v>1083</v>
      </c>
      <c r="M9" s="0" t="s">
        <v>1083</v>
      </c>
      <c r="O9" s="0" t="s">
        <v>1083</v>
      </c>
    </row>
    <row r="10" customFormat="false" ht="15" hidden="false" customHeight="false" outlineLevel="0" collapsed="false">
      <c r="B10" s="64" t="n">
        <v>1</v>
      </c>
      <c r="C10" s="64" t="s">
        <v>1940</v>
      </c>
      <c r="D10" s="64"/>
      <c r="E10" s="64" t="s">
        <v>1941</v>
      </c>
      <c r="F10" s="64" t="s">
        <v>1942</v>
      </c>
      <c r="G10" s="64" t="s">
        <v>1943</v>
      </c>
      <c r="H10" s="25" t="s">
        <v>1943</v>
      </c>
      <c r="I10" s="0" t="s">
        <v>1943</v>
      </c>
    </row>
    <row r="12" customFormat="false" ht="15" hidden="false" customHeight="false" outlineLevel="0" collapsed="false">
      <c r="A12" s="45" t="s">
        <v>1944</v>
      </c>
      <c r="B12" s="45" t="n">
        <v>2</v>
      </c>
      <c r="C12" s="45" t="s">
        <v>1945</v>
      </c>
      <c r="D12" s="45"/>
      <c r="E12" s="45" t="s">
        <v>1946</v>
      </c>
      <c r="F12" s="45" t="s">
        <v>1947</v>
      </c>
      <c r="G12" s="45" t="s">
        <v>1944</v>
      </c>
      <c r="I12" s="0" t="s">
        <v>1948</v>
      </c>
      <c r="R12" s="45"/>
    </row>
    <row r="13" customFormat="false" ht="15" hidden="false" customHeight="false" outlineLevel="0" collapsed="false">
      <c r="A13" s="45" t="s">
        <v>1949</v>
      </c>
      <c r="B13" s="45"/>
      <c r="C13" s="45"/>
      <c r="D13" s="45"/>
      <c r="E13" s="45"/>
      <c r="F13" s="45"/>
      <c r="G13" s="45" t="s">
        <v>1949</v>
      </c>
      <c r="I13" s="0" t="s">
        <v>1950</v>
      </c>
      <c r="R13" s="45"/>
    </row>
    <row r="14" customFormat="false" ht="15" hidden="false" customHeight="false" outlineLevel="0" collapsed="false">
      <c r="A14" s="45" t="s">
        <v>1951</v>
      </c>
      <c r="B14" s="45"/>
      <c r="C14" s="45"/>
      <c r="D14" s="45"/>
      <c r="E14" s="45"/>
      <c r="F14" s="45"/>
      <c r="G14" s="45" t="s">
        <v>1951</v>
      </c>
      <c r="I14" s="0" t="s">
        <v>1952</v>
      </c>
      <c r="R14" s="45"/>
    </row>
    <row r="15" customFormat="false" ht="15" hidden="false" customHeight="false" outlineLevel="0" collapsed="false">
      <c r="A15" s="45" t="s">
        <v>1953</v>
      </c>
      <c r="B15" s="45"/>
      <c r="C15" s="45"/>
      <c r="D15" s="45"/>
      <c r="E15" s="45"/>
      <c r="F15" s="45"/>
      <c r="G15" s="45" t="s">
        <v>1953</v>
      </c>
      <c r="I15" s="0" t="s">
        <v>1954</v>
      </c>
      <c r="R15" s="45"/>
    </row>
    <row r="16" customFormat="false" ht="15" hidden="false" customHeight="false" outlineLevel="0" collapsed="false">
      <c r="A16" s="45" t="s">
        <v>1955</v>
      </c>
      <c r="B16" s="45"/>
      <c r="C16" s="45"/>
      <c r="D16" s="45"/>
      <c r="E16" s="45"/>
      <c r="F16" s="45"/>
      <c r="G16" s="45" t="s">
        <v>1955</v>
      </c>
      <c r="I16" s="0" t="s">
        <v>1956</v>
      </c>
    </row>
    <row r="17" customFormat="false" ht="15" hidden="false" customHeight="false" outlineLevel="0" collapsed="false">
      <c r="A17" s="45" t="s">
        <v>1957</v>
      </c>
      <c r="B17" s="45"/>
      <c r="C17" s="45"/>
      <c r="D17" s="45"/>
      <c r="E17" s="45"/>
      <c r="F17" s="45"/>
      <c r="G17" s="45" t="s">
        <v>1957</v>
      </c>
      <c r="I17" s="0" t="s">
        <v>1958</v>
      </c>
    </row>
    <row r="18" customFormat="false" ht="15" hidden="false" customHeight="false" outlineLevel="0" collapsed="false">
      <c r="A18" s="45" t="s">
        <v>1959</v>
      </c>
      <c r="B18" s="45"/>
      <c r="C18" s="45"/>
      <c r="D18" s="45"/>
      <c r="E18" s="45"/>
      <c r="F18" s="45"/>
      <c r="G18" s="45" t="s">
        <v>1959</v>
      </c>
      <c r="I18" s="0" t="s">
        <v>1960</v>
      </c>
    </row>
    <row r="19" customFormat="false" ht="15" hidden="false" customHeight="false" outlineLevel="0" collapsed="false">
      <c r="A19" s="45" t="s">
        <v>1961</v>
      </c>
      <c r="G19" s="45" t="s">
        <v>1961</v>
      </c>
      <c r="I19" s="0" t="s">
        <v>1962</v>
      </c>
    </row>
    <row r="20" customFormat="false" ht="15" hidden="false" customHeight="false" outlineLevel="0" collapsed="false">
      <c r="A20" s="45" t="s">
        <v>1963</v>
      </c>
      <c r="G20" s="45" t="s">
        <v>1963</v>
      </c>
      <c r="I20" s="0" t="s">
        <v>1964</v>
      </c>
    </row>
    <row r="21" customFormat="false" ht="15" hidden="false" customHeight="false" outlineLevel="0" collapsed="false">
      <c r="A21" s="45" t="s">
        <v>1965</v>
      </c>
      <c r="G21" s="45" t="s">
        <v>1965</v>
      </c>
      <c r="I21" s="0" t="s">
        <v>1966</v>
      </c>
    </row>
    <row r="22" customFormat="false" ht="15" hidden="false" customHeight="false" outlineLevel="0" collapsed="false">
      <c r="A22" s="45" t="s">
        <v>1967</v>
      </c>
      <c r="G22" s="45" t="s">
        <v>1967</v>
      </c>
      <c r="I22" s="0" t="s">
        <v>1968</v>
      </c>
    </row>
    <row r="23" customFormat="false" ht="15" hidden="false" customHeight="false" outlineLevel="0" collapsed="false">
      <c r="A23" s="45" t="s">
        <v>1969</v>
      </c>
      <c r="G23" s="45" t="s">
        <v>1969</v>
      </c>
      <c r="I23" s="0" t="s">
        <v>1970</v>
      </c>
    </row>
    <row r="24" customFormat="false" ht="15" hidden="false" customHeight="false" outlineLevel="0" collapsed="false">
      <c r="A24" s="45" t="s">
        <v>1971</v>
      </c>
      <c r="G24" s="45" t="s">
        <v>1971</v>
      </c>
      <c r="I24" s="0" t="s">
        <v>1972</v>
      </c>
    </row>
    <row r="25" customFormat="false" ht="15" hidden="false" customHeight="false" outlineLevel="0" collapsed="false">
      <c r="A25" s="45" t="s">
        <v>1973</v>
      </c>
      <c r="G25" s="45" t="s">
        <v>1973</v>
      </c>
      <c r="I25" s="0" t="s">
        <v>1974</v>
      </c>
    </row>
    <row r="26" customFormat="false" ht="15" hidden="false" customHeight="false" outlineLevel="0" collapsed="false">
      <c r="A26" s="45" t="s">
        <v>1975</v>
      </c>
      <c r="G26" s="45" t="s">
        <v>1975</v>
      </c>
      <c r="I26" s="0" t="s">
        <v>1976</v>
      </c>
    </row>
    <row r="27" customFormat="false" ht="15" hidden="false" customHeight="false" outlineLevel="0" collapsed="false">
      <c r="A27" s="45" t="s">
        <v>1977</v>
      </c>
      <c r="G27" s="45" t="s">
        <v>1977</v>
      </c>
      <c r="I27" s="0" t="s">
        <v>1978</v>
      </c>
    </row>
    <row r="28" customFormat="false" ht="15" hidden="false" customHeight="false" outlineLevel="0" collapsed="false">
      <c r="A28" s="45" t="s">
        <v>1979</v>
      </c>
      <c r="G28" s="45" t="s">
        <v>1979</v>
      </c>
      <c r="I28" s="0" t="s">
        <v>1980</v>
      </c>
    </row>
    <row r="29" customFormat="false" ht="15" hidden="false" customHeight="false" outlineLevel="0" collapsed="false">
      <c r="A29" s="45" t="s">
        <v>1981</v>
      </c>
      <c r="G29" s="45" t="s">
        <v>1981</v>
      </c>
      <c r="I29" s="0" t="s">
        <v>1982</v>
      </c>
    </row>
    <row r="30" customFormat="false" ht="15" hidden="false" customHeight="false" outlineLevel="0" collapsed="false">
      <c r="A30" s="45" t="s">
        <v>1983</v>
      </c>
      <c r="G30" s="45" t="s">
        <v>1983</v>
      </c>
      <c r="I30" s="0" t="s">
        <v>1984</v>
      </c>
    </row>
    <row r="31" customFormat="false" ht="15" hidden="false" customHeight="false" outlineLevel="0" collapsed="false">
      <c r="A31" s="45" t="s">
        <v>1985</v>
      </c>
      <c r="G31" s="45" t="s">
        <v>1985</v>
      </c>
      <c r="I31" s="0" t="s">
        <v>1986</v>
      </c>
    </row>
    <row r="32" customFormat="false" ht="15" hidden="false" customHeight="false" outlineLevel="0" collapsed="false">
      <c r="A32" s="45" t="s">
        <v>1987</v>
      </c>
      <c r="G32" s="45" t="s">
        <v>1987</v>
      </c>
      <c r="I32" s="0" t="s">
        <v>1988</v>
      </c>
    </row>
    <row r="33" customFormat="false" ht="15" hidden="false" customHeight="false" outlineLevel="0" collapsed="false">
      <c r="A33" s="45" t="s">
        <v>1989</v>
      </c>
      <c r="G33" s="45" t="s">
        <v>1989</v>
      </c>
      <c r="I33" s="0" t="s">
        <v>1990</v>
      </c>
    </row>
    <row r="34" customFormat="false" ht="15" hidden="false" customHeight="false" outlineLevel="0" collapsed="false">
      <c r="A34" s="45" t="s">
        <v>1991</v>
      </c>
      <c r="G34" s="45" t="s">
        <v>1991</v>
      </c>
      <c r="I34" s="0" t="s">
        <v>1992</v>
      </c>
    </row>
    <row r="35" customFormat="false" ht="15" hidden="false" customHeight="false" outlineLevel="0" collapsed="false">
      <c r="A35" s="45" t="s">
        <v>1993</v>
      </c>
      <c r="G35" s="45" t="s">
        <v>1993</v>
      </c>
      <c r="I35" s="0" t="s">
        <v>1994</v>
      </c>
    </row>
    <row r="36" customFormat="false" ht="15" hidden="false" customHeight="false" outlineLevel="0" collapsed="false">
      <c r="A36" s="45" t="s">
        <v>1995</v>
      </c>
      <c r="G36" s="45" t="s">
        <v>1995</v>
      </c>
      <c r="I36" s="0" t="s">
        <v>1996</v>
      </c>
    </row>
    <row r="37" customFormat="false" ht="15" hidden="false" customHeight="false" outlineLevel="0" collapsed="false">
      <c r="A37" s="45" t="s">
        <v>1997</v>
      </c>
      <c r="G37" s="45" t="s">
        <v>1997</v>
      </c>
      <c r="I37" s="0" t="s">
        <v>1998</v>
      </c>
    </row>
    <row r="38" customFormat="false" ht="15" hidden="false" customHeight="false" outlineLevel="0" collapsed="false">
      <c r="A38" s="45" t="s">
        <v>1999</v>
      </c>
      <c r="G38" s="45" t="s">
        <v>1999</v>
      </c>
      <c r="I38" s="0" t="s">
        <v>1999</v>
      </c>
    </row>
    <row r="39" customFormat="false" ht="15" hidden="false" customHeight="false" outlineLevel="0" collapsed="false">
      <c r="A39" s="45" t="s">
        <v>2000</v>
      </c>
      <c r="G39" s="45" t="s">
        <v>2000</v>
      </c>
      <c r="I39" s="0" t="s">
        <v>2001</v>
      </c>
    </row>
    <row r="40" customFormat="false" ht="15" hidden="false" customHeight="false" outlineLevel="0" collapsed="false">
      <c r="A40" s="45" t="s">
        <v>2002</v>
      </c>
      <c r="G40" s="45" t="s">
        <v>2002</v>
      </c>
      <c r="I40" s="0" t="s">
        <v>2003</v>
      </c>
    </row>
    <row r="41" customFormat="false" ht="15" hidden="false" customHeight="false" outlineLevel="0" collapsed="false">
      <c r="B41" s="20" t="n">
        <v>3</v>
      </c>
      <c r="C41" s="20" t="s">
        <v>2004</v>
      </c>
      <c r="D41" s="20"/>
      <c r="E41" s="20" t="s">
        <v>2005</v>
      </c>
      <c r="F41" s="20" t="s">
        <v>2006</v>
      </c>
    </row>
    <row r="43" customFormat="false" ht="15" hidden="false" customHeight="false" outlineLevel="0" collapsed="false">
      <c r="B43" s="20" t="n">
        <v>4</v>
      </c>
      <c r="C43" s="20" t="s">
        <v>2007</v>
      </c>
      <c r="D43" s="20"/>
      <c r="E43" s="20" t="s">
        <v>2008</v>
      </c>
      <c r="F43" s="20" t="s">
        <v>2006</v>
      </c>
    </row>
    <row r="44" customFormat="false" ht="15" hidden="false" customHeight="false" outlineLevel="0" collapsed="false">
      <c r="F44" s="20" t="s">
        <v>2009</v>
      </c>
    </row>
    <row r="45" customFormat="false" ht="15" hidden="false" customHeight="false" outlineLevel="0" collapsed="false">
      <c r="D45" s="0" t="s">
        <v>2006</v>
      </c>
    </row>
    <row r="47" customFormat="false" ht="15" hidden="false" customHeight="false" outlineLevel="0" collapsed="false">
      <c r="B47" s="20" t="n">
        <v>5</v>
      </c>
      <c r="C47" s="20" t="s">
        <v>2010</v>
      </c>
      <c r="D47" s="20" t="s">
        <v>2011</v>
      </c>
      <c r="E47" s="20" t="s">
        <v>2012</v>
      </c>
      <c r="F47" s="20" t="s">
        <v>2011</v>
      </c>
    </row>
    <row r="48" customFormat="false" ht="15" hidden="false" customHeight="false" outlineLevel="0" collapsed="false">
      <c r="B48" s="20" t="n">
        <v>6</v>
      </c>
      <c r="C48" s="20" t="s">
        <v>2013</v>
      </c>
      <c r="D48" s="20" t="s">
        <v>2014</v>
      </c>
      <c r="E48" s="20" t="s">
        <v>2015</v>
      </c>
      <c r="F48" s="20" t="s">
        <v>2014</v>
      </c>
    </row>
    <row r="49" customFormat="false" ht="15" hidden="false" customHeight="false" outlineLevel="0" collapsed="false">
      <c r="A49" s="45" t="s">
        <v>2016</v>
      </c>
      <c r="B49" s="27" t="n">
        <v>7</v>
      </c>
      <c r="C49" s="27" t="s">
        <v>2017</v>
      </c>
      <c r="D49" s="27"/>
      <c r="E49" s="27" t="s">
        <v>2018</v>
      </c>
      <c r="F49" s="27" t="s">
        <v>2019</v>
      </c>
      <c r="K49" s="45" t="s">
        <v>2016</v>
      </c>
      <c r="M49" s="0" t="s">
        <v>1189</v>
      </c>
    </row>
    <row r="50" customFormat="false" ht="15" hidden="false" customHeight="false" outlineLevel="0" collapsed="false">
      <c r="A50" s="27" t="s">
        <v>2020</v>
      </c>
      <c r="K50" s="27" t="s">
        <v>2020</v>
      </c>
      <c r="L50" s="0" t="s">
        <v>2021</v>
      </c>
      <c r="M50" s="0" t="s">
        <v>2020</v>
      </c>
    </row>
    <row r="51" customFormat="false" ht="15" hidden="false" customHeight="false" outlineLevel="0" collapsed="false">
      <c r="A51" s="27" t="s">
        <v>2021</v>
      </c>
      <c r="K51" s="27" t="s">
        <v>2021</v>
      </c>
      <c r="L51" s="0" t="s">
        <v>2020</v>
      </c>
      <c r="M51" s="0" t="s">
        <v>2021</v>
      </c>
    </row>
    <row r="52" customFormat="false" ht="15" hidden="false" customHeight="false" outlineLevel="0" collapsed="false">
      <c r="A52" s="27" t="s">
        <v>2022</v>
      </c>
      <c r="K52" s="27" t="s">
        <v>2022</v>
      </c>
      <c r="L52" s="0" t="s">
        <v>2022</v>
      </c>
      <c r="M52" s="0" t="s">
        <v>2022</v>
      </c>
    </row>
    <row r="53" customFormat="false" ht="15" hidden="false" customHeight="false" outlineLevel="0" collapsed="false">
      <c r="A53" s="27" t="s">
        <v>1962</v>
      </c>
      <c r="K53" s="27" t="s">
        <v>1962</v>
      </c>
      <c r="L53" s="0" t="s">
        <v>1962</v>
      </c>
      <c r="M53" s="25" t="s">
        <v>1962</v>
      </c>
      <c r="N53" s="0" t="s">
        <v>1192</v>
      </c>
    </row>
    <row r="54" customFormat="false" ht="15" hidden="false" customHeight="false" outlineLevel="0" collapsed="false">
      <c r="A54" s="27" t="s">
        <v>1960</v>
      </c>
      <c r="K54" s="27" t="s">
        <v>1960</v>
      </c>
      <c r="L54" s="0" t="s">
        <v>1960</v>
      </c>
      <c r="M54" s="25" t="s">
        <v>1960</v>
      </c>
      <c r="N54" s="0" t="s">
        <v>1192</v>
      </c>
    </row>
    <row r="55" customFormat="false" ht="15" hidden="false" customHeight="false" outlineLevel="0" collapsed="false">
      <c r="A55" s="27" t="s">
        <v>2023</v>
      </c>
      <c r="B55" s="20" t="n">
        <v>8</v>
      </c>
      <c r="C55" s="20" t="s">
        <v>2024</v>
      </c>
      <c r="D55" s="20"/>
      <c r="E55" s="20" t="s">
        <v>2025</v>
      </c>
      <c r="F55" s="20"/>
      <c r="K55" s="27" t="s">
        <v>2023</v>
      </c>
      <c r="L55" s="0" t="s">
        <v>2023</v>
      </c>
      <c r="M55" s="0" t="s">
        <v>2023</v>
      </c>
    </row>
    <row r="56" customFormat="false" ht="15" hidden="false" customHeight="false" outlineLevel="0" collapsed="false">
      <c r="A56" s="45" t="s">
        <v>2026</v>
      </c>
      <c r="B56" s="20" t="n">
        <v>9</v>
      </c>
      <c r="C56" s="20" t="s">
        <v>1064</v>
      </c>
      <c r="D56" s="20"/>
      <c r="E56" s="20" t="s">
        <v>1065</v>
      </c>
      <c r="F56" s="20" t="s">
        <v>1066</v>
      </c>
      <c r="K56" s="45" t="s">
        <v>2026</v>
      </c>
      <c r="M56" s="26" t="s">
        <v>2026</v>
      </c>
    </row>
    <row r="57" customFormat="false" ht="15" hidden="false" customHeight="false" outlineLevel="0" collapsed="false">
      <c r="A57" s="45" t="s">
        <v>2027</v>
      </c>
      <c r="D57" s="0" t="s">
        <v>1066</v>
      </c>
      <c r="K57" s="45" t="s">
        <v>2027</v>
      </c>
      <c r="M57" s="26" t="s">
        <v>2027</v>
      </c>
    </row>
    <row r="58" customFormat="false" ht="15" hidden="false" customHeight="false" outlineLevel="0" collapsed="false">
      <c r="A58" s="45" t="s">
        <v>2028</v>
      </c>
      <c r="K58" s="45" t="s">
        <v>2028</v>
      </c>
      <c r="M58" s="26" t="s">
        <v>2028</v>
      </c>
    </row>
    <row r="59" customFormat="false" ht="15" hidden="false" customHeight="false" outlineLevel="0" collapsed="false">
      <c r="A59" s="45" t="s">
        <v>2029</v>
      </c>
      <c r="K59" s="45" t="s">
        <v>2029</v>
      </c>
      <c r="M59" s="26" t="s">
        <v>2030</v>
      </c>
    </row>
    <row r="60" customFormat="false" ht="15" hidden="false" customHeight="false" outlineLevel="0" collapsed="false">
      <c r="A60" s="45" t="s">
        <v>2031</v>
      </c>
      <c r="K60" s="45" t="s">
        <v>2031</v>
      </c>
      <c r="M60" s="26" t="s">
        <v>2032</v>
      </c>
    </row>
    <row r="61" customFormat="false" ht="15" hidden="false" customHeight="false" outlineLevel="0" collapsed="false">
      <c r="A61" s="45" t="s">
        <v>2033</v>
      </c>
      <c r="K61" s="45" t="s">
        <v>2033</v>
      </c>
      <c r="M61" s="25" t="s">
        <v>2034</v>
      </c>
      <c r="N61" s="0" t="s">
        <v>1192</v>
      </c>
    </row>
    <row r="62" customFormat="false" ht="15" hidden="false" customHeight="false" outlineLevel="0" collapsed="false">
      <c r="A62" s="45" t="s">
        <v>2035</v>
      </c>
      <c r="K62" s="45" t="s">
        <v>2035</v>
      </c>
      <c r="M62" s="26" t="s">
        <v>2036</v>
      </c>
    </row>
    <row r="63" customFormat="false" ht="15" hidden="false" customHeight="false" outlineLevel="0" collapsed="false">
      <c r="A63" s="45" t="s">
        <v>2037</v>
      </c>
      <c r="K63" s="45" t="s">
        <v>2037</v>
      </c>
      <c r="M63" s="26" t="s">
        <v>2037</v>
      </c>
    </row>
    <row r="64" customFormat="false" ht="15" hidden="false" customHeight="false" outlineLevel="0" collapsed="false">
      <c r="A64" s="45" t="s">
        <v>2038</v>
      </c>
      <c r="K64" s="45" t="s">
        <v>2038</v>
      </c>
      <c r="M64" s="26" t="s">
        <v>2038</v>
      </c>
    </row>
    <row r="65" customFormat="false" ht="15" hidden="false" customHeight="false" outlineLevel="0" collapsed="false">
      <c r="A65" s="45" t="s">
        <v>2039</v>
      </c>
      <c r="K65" s="45" t="s">
        <v>2039</v>
      </c>
      <c r="M65" s="26" t="s">
        <v>2040</v>
      </c>
    </row>
    <row r="66" customFormat="false" ht="15" hidden="false" customHeight="false" outlineLevel="0" collapsed="false">
      <c r="A66" s="45" t="s">
        <v>2041</v>
      </c>
      <c r="K66" s="45" t="s">
        <v>2041</v>
      </c>
      <c r="M66" s="26" t="s">
        <v>2041</v>
      </c>
    </row>
    <row r="67" customFormat="false" ht="15" hidden="false" customHeight="false" outlineLevel="0" collapsed="false">
      <c r="A67" s="45" t="s">
        <v>2042</v>
      </c>
      <c r="K67" s="45" t="s">
        <v>2042</v>
      </c>
      <c r="M67" s="26" t="s">
        <v>2043</v>
      </c>
    </row>
    <row r="68" customFormat="false" ht="15" hidden="false" customHeight="false" outlineLevel="0" collapsed="false">
      <c r="A68" s="45" t="s">
        <v>2044</v>
      </c>
      <c r="K68" s="45" t="s">
        <v>2044</v>
      </c>
      <c r="M68" s="26" t="s">
        <v>2045</v>
      </c>
    </row>
    <row r="69" customFormat="false" ht="15" hidden="false" customHeight="false" outlineLevel="0" collapsed="false">
      <c r="A69" s="45" t="s">
        <v>2046</v>
      </c>
      <c r="K69" s="45" t="s">
        <v>2046</v>
      </c>
      <c r="M69" s="26" t="s">
        <v>2047</v>
      </c>
    </row>
    <row r="70" customFormat="false" ht="15" hidden="false" customHeight="false" outlineLevel="0" collapsed="false">
      <c r="A70" s="45" t="s">
        <v>2048</v>
      </c>
      <c r="K70" s="45" t="s">
        <v>2048</v>
      </c>
      <c r="M70" s="26" t="s">
        <v>2049</v>
      </c>
    </row>
    <row r="72" customFormat="false" ht="15" hidden="false" customHeight="false" outlineLevel="0" collapsed="false">
      <c r="B72" s="20" t="n">
        <v>10</v>
      </c>
      <c r="C72" s="20" t="s">
        <v>2050</v>
      </c>
      <c r="E72" s="20" t="s">
        <v>2051</v>
      </c>
      <c r="F72" s="20" t="s">
        <v>2052</v>
      </c>
    </row>
    <row r="73" customFormat="false" ht="15" hidden="false" customHeight="false" outlineLevel="0" collapsed="false">
      <c r="A73" s="43" t="s">
        <v>1189</v>
      </c>
      <c r="B73" s="43" t="n">
        <v>11</v>
      </c>
      <c r="C73" s="43" t="s">
        <v>2053</v>
      </c>
      <c r="D73" s="43"/>
      <c r="E73" s="43" t="s">
        <v>2054</v>
      </c>
      <c r="F73" s="43" t="s">
        <v>2055</v>
      </c>
      <c r="O73" s="43" t="s">
        <v>1189</v>
      </c>
    </row>
    <row r="74" customFormat="false" ht="15" hidden="false" customHeight="false" outlineLevel="0" collapsed="false">
      <c r="A74" s="43" t="s">
        <v>2056</v>
      </c>
      <c r="O74" s="43" t="s">
        <v>2056</v>
      </c>
    </row>
    <row r="75" customFormat="false" ht="15" hidden="false" customHeight="false" outlineLevel="0" collapsed="false">
      <c r="A75" s="43" t="s">
        <v>2057</v>
      </c>
      <c r="O75" s="43" t="s">
        <v>2057</v>
      </c>
    </row>
    <row r="76" customFormat="false" ht="15" hidden="false" customHeight="false" outlineLevel="0" collapsed="false">
      <c r="A76" s="43" t="s">
        <v>2058</v>
      </c>
      <c r="O76" s="43" t="s">
        <v>2059</v>
      </c>
    </row>
    <row r="77" customFormat="false" ht="15" hidden="false" customHeight="false" outlineLevel="0" collapsed="false">
      <c r="A77" s="43" t="s">
        <v>2060</v>
      </c>
      <c r="O77" s="43" t="s">
        <v>2060</v>
      </c>
    </row>
    <row r="78" customFormat="false" ht="15" hidden="false" customHeight="false" outlineLevel="0" collapsed="false">
      <c r="A78" s="43" t="s">
        <v>2061</v>
      </c>
      <c r="O78" s="43" t="s">
        <v>2061</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1" activeCellId="0" sqref="G1"/>
    </sheetView>
  </sheetViews>
  <sheetFormatPr defaultColWidth="8.6875" defaultRowHeight="15" zeroHeight="false" outlineLevelRow="0" outlineLevelCol="0"/>
  <cols>
    <col collapsed="false" customWidth="true" hidden="false" outlineLevel="0" max="1" min="1" style="0" width="45.99"/>
    <col collapsed="false" customWidth="true" hidden="false" outlineLevel="0" max="2" min="2" style="0" width="27.58"/>
    <col collapsed="false" customWidth="true" hidden="false" outlineLevel="0" max="3" min="3" style="0" width="22.57"/>
    <col collapsed="false" customWidth="true" hidden="false" outlineLevel="0" max="4" min="4" style="0" width="18.85"/>
    <col collapsed="false" customWidth="true" hidden="false" outlineLevel="0" max="5" min="5" style="0" width="20.57"/>
    <col collapsed="false" customWidth="true" hidden="false" outlineLevel="0" max="6" min="6" style="0" width="15.57"/>
    <col collapsed="false" customWidth="true" hidden="false" outlineLevel="0" max="7" min="7" style="0" width="118.14"/>
    <col collapsed="false" customWidth="true" hidden="false" outlineLevel="0" max="8" min="8" style="0" width="79.71"/>
    <col collapsed="false" customWidth="true" hidden="false" outlineLevel="0" max="9" min="9" style="0" width="26.42"/>
    <col collapsed="false" customWidth="true" hidden="false" outlineLevel="0" max="10" min="10" style="0" width="70.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21</v>
      </c>
    </row>
    <row r="3" customFormat="false" ht="15" hidden="false" customHeight="false" outlineLevel="0" collapsed="false">
      <c r="A3" s="1" t="s">
        <v>1304</v>
      </c>
      <c r="B3" s="1" t="s">
        <v>1306</v>
      </c>
      <c r="C3" s="1" t="s">
        <v>1307</v>
      </c>
      <c r="D3" s="1" t="s">
        <v>885</v>
      </c>
      <c r="E3" s="1" t="s">
        <v>886</v>
      </c>
      <c r="F3" s="1" t="s">
        <v>887</v>
      </c>
      <c r="G3" s="1" t="s">
        <v>888</v>
      </c>
      <c r="H3" s="1" t="s">
        <v>889</v>
      </c>
      <c r="I3" s="1" t="s">
        <v>1286</v>
      </c>
      <c r="J3" s="1" t="s">
        <v>1287</v>
      </c>
    </row>
    <row r="5" customFormat="false" ht="15" hidden="false" customHeight="false" outlineLevel="0" collapsed="false">
      <c r="A5" s="65" t="s">
        <v>2062</v>
      </c>
      <c r="B5" s="65" t="s">
        <v>2063</v>
      </c>
      <c r="C5" s="65" t="s">
        <v>1958</v>
      </c>
      <c r="D5" s="65" t="n">
        <v>0</v>
      </c>
      <c r="E5" s="65" t="s">
        <v>2064</v>
      </c>
      <c r="F5" s="65"/>
      <c r="G5" s="65" t="s">
        <v>2065</v>
      </c>
      <c r="H5" s="65" t="s">
        <v>2066</v>
      </c>
      <c r="J5" s="0" t="s">
        <v>2067</v>
      </c>
    </row>
    <row r="6" customFormat="false" ht="15" hidden="false" customHeight="false" outlineLevel="0" collapsed="false">
      <c r="A6" s="65"/>
      <c r="B6" s="65" t="s">
        <v>2068</v>
      </c>
      <c r="C6" s="65" t="s">
        <v>1958</v>
      </c>
      <c r="D6" s="65"/>
      <c r="E6" s="65"/>
      <c r="F6" s="65"/>
      <c r="G6" s="65"/>
      <c r="H6" s="65" t="s">
        <v>2069</v>
      </c>
    </row>
    <row r="7" customFormat="false" ht="15" hidden="false" customHeight="false" outlineLevel="0" collapsed="false">
      <c r="A7" s="65"/>
      <c r="B7" s="65"/>
      <c r="C7" s="65"/>
      <c r="D7" s="65"/>
      <c r="E7" s="65"/>
      <c r="F7" s="65"/>
      <c r="G7" s="65"/>
      <c r="H7" s="65" t="s">
        <v>2070</v>
      </c>
    </row>
    <row r="8" customFormat="false" ht="15" hidden="false" customHeight="false" outlineLevel="0" collapsed="false">
      <c r="A8" s="65"/>
      <c r="B8" s="65"/>
      <c r="C8" s="65"/>
      <c r="D8" s="65"/>
      <c r="E8" s="65"/>
      <c r="F8" s="65"/>
      <c r="G8" s="65"/>
      <c r="H8" s="65" t="s">
        <v>2071</v>
      </c>
    </row>
    <row r="9" customFormat="false" ht="15" hidden="false" customHeight="false" outlineLevel="0" collapsed="false">
      <c r="A9" s="65"/>
      <c r="B9" s="65"/>
      <c r="C9" s="65"/>
      <c r="D9" s="65"/>
      <c r="E9" s="65"/>
      <c r="F9" s="65"/>
      <c r="G9" s="65"/>
      <c r="H9" s="65" t="s">
        <v>2072</v>
      </c>
    </row>
    <row r="10" customFormat="false" ht="15" hidden="false" customHeight="false" outlineLevel="0" collapsed="false">
      <c r="A10" s="65"/>
      <c r="B10" s="65"/>
      <c r="C10" s="65"/>
      <c r="D10" s="65"/>
      <c r="E10" s="65"/>
      <c r="F10" s="65"/>
      <c r="G10" s="65"/>
      <c r="H10" s="65" t="s">
        <v>2073</v>
      </c>
    </row>
    <row r="11" customFormat="false" ht="15" hidden="false" customHeight="false" outlineLevel="0" collapsed="false">
      <c r="A11" s="65"/>
      <c r="B11" s="65"/>
      <c r="C11" s="65"/>
      <c r="D11" s="65"/>
      <c r="E11" s="65"/>
      <c r="F11" s="65"/>
      <c r="G11" s="65"/>
      <c r="H11" s="65" t="s">
        <v>2074</v>
      </c>
    </row>
    <row r="12" customFormat="false" ht="15" hidden="false" customHeight="false" outlineLevel="0" collapsed="false">
      <c r="A12" s="65"/>
      <c r="B12" s="65"/>
      <c r="C12" s="65"/>
      <c r="D12" s="65"/>
      <c r="E12" s="65"/>
      <c r="F12" s="65"/>
      <c r="G12" s="65"/>
      <c r="H12" s="65" t="s">
        <v>2075</v>
      </c>
    </row>
    <row r="13" customFormat="false" ht="15" hidden="false" customHeight="false" outlineLevel="0" collapsed="false">
      <c r="A13" s="65"/>
      <c r="B13" s="65"/>
      <c r="C13" s="65"/>
      <c r="D13" s="65"/>
      <c r="E13" s="65"/>
      <c r="F13" s="65"/>
      <c r="G13" s="65"/>
      <c r="H13" s="65" t="s">
        <v>2076</v>
      </c>
    </row>
    <row r="14" customFormat="false" ht="15" hidden="false" customHeight="false" outlineLevel="0" collapsed="false">
      <c r="A14" s="65"/>
      <c r="B14" s="65"/>
      <c r="C14" s="65"/>
      <c r="D14" s="65"/>
      <c r="E14" s="65"/>
      <c r="F14" s="65"/>
      <c r="G14" s="65"/>
      <c r="H14" s="65" t="s">
        <v>2077</v>
      </c>
    </row>
    <row r="15" s="26" customFormat="true" ht="15" hidden="false" customHeight="false" outlineLevel="0" collapsed="false">
      <c r="E15" s="66"/>
      <c r="H15" s="65"/>
    </row>
    <row r="16" s="26" customFormat="true" ht="15" hidden="false" customHeight="false" outlineLevel="0" collapsed="false">
      <c r="E16" s="66"/>
    </row>
    <row r="17" s="26" customFormat="true" ht="15" hidden="false" customHeight="false" outlineLevel="0" collapsed="false">
      <c r="E17" s="66"/>
    </row>
    <row r="18" s="26" customFormat="true" ht="15" hidden="false" customHeight="false" outlineLevel="0" collapsed="false">
      <c r="E18" s="66"/>
    </row>
    <row r="19" s="26" customFormat="true" ht="15" hidden="false" customHeight="false" outlineLevel="0" collapsed="false">
      <c r="E19" s="66"/>
    </row>
    <row r="20" customFormat="false" ht="15" hidden="false" customHeight="false" outlineLevel="0" collapsed="false">
      <c r="A20" s="0" t="s">
        <v>2078</v>
      </c>
      <c r="B20" s="0" t="s">
        <v>2079</v>
      </c>
      <c r="C20" s="0" t="s">
        <v>2027</v>
      </c>
      <c r="D20" s="0" t="n">
        <v>1</v>
      </c>
      <c r="E20" s="0" t="s">
        <v>2080</v>
      </c>
      <c r="G20" s="0" t="s">
        <v>2081</v>
      </c>
      <c r="H20" s="0" t="s">
        <v>2082</v>
      </c>
      <c r="K20" s="0" t="s">
        <v>2083</v>
      </c>
    </row>
    <row r="21" customFormat="false" ht="15" hidden="false" customHeight="false" outlineLevel="0" collapsed="false">
      <c r="B21" s="0" t="s">
        <v>2084</v>
      </c>
      <c r="C21" s="0" t="s">
        <v>2028</v>
      </c>
    </row>
    <row r="23" customFormat="false" ht="15" hidden="false" customHeight="false" outlineLevel="0" collapsed="false">
      <c r="A23" s="0" t="s">
        <v>2085</v>
      </c>
      <c r="B23" s="0" t="s">
        <v>2079</v>
      </c>
      <c r="C23" s="0" t="s">
        <v>2028</v>
      </c>
      <c r="D23" s="0" t="n">
        <v>2</v>
      </c>
      <c r="E23" s="0" t="s">
        <v>2086</v>
      </c>
      <c r="G23" s="0" t="s">
        <v>2087</v>
      </c>
      <c r="H23" s="0" t="s">
        <v>2088</v>
      </c>
    </row>
    <row r="25" customFormat="false" ht="15" hidden="false" customHeight="false" outlineLevel="0" collapsed="false">
      <c r="B25" s="0" t="s">
        <v>2079</v>
      </c>
      <c r="C25" s="0" t="s">
        <v>2027</v>
      </c>
      <c r="D25" s="0" t="n">
        <v>3</v>
      </c>
      <c r="E25" s="0" t="s">
        <v>2089</v>
      </c>
      <c r="G25" s="0" t="s">
        <v>2090</v>
      </c>
      <c r="H25" s="0" t="s">
        <v>2091</v>
      </c>
    </row>
    <row r="26" customFormat="false" ht="15" hidden="false" customHeight="false" outlineLevel="0" collapsed="false">
      <c r="H26" s="7" t="s">
        <v>2092</v>
      </c>
    </row>
    <row r="27" customFormat="false" ht="15" hidden="false" customHeight="false" outlineLevel="0" collapsed="false">
      <c r="H27" s="7" t="s">
        <v>2093</v>
      </c>
    </row>
    <row r="28" customFormat="false" ht="15" hidden="false" customHeight="false" outlineLevel="0" collapsed="false">
      <c r="H28" s="0" t="s">
        <v>2094</v>
      </c>
    </row>
    <row r="29" customFormat="false" ht="15" hidden="false" customHeight="false" outlineLevel="0" collapsed="false">
      <c r="H29" s="7"/>
    </row>
    <row r="30" customFormat="false" ht="15" hidden="false" customHeight="false" outlineLevel="0" collapsed="false">
      <c r="A30" s="0" t="s">
        <v>2095</v>
      </c>
      <c r="B30" s="0" t="s">
        <v>2079</v>
      </c>
      <c r="C30" s="0" t="s">
        <v>2028</v>
      </c>
      <c r="D30" s="0" t="n">
        <v>4</v>
      </c>
      <c r="E30" s="0" t="s">
        <v>2096</v>
      </c>
      <c r="G30" s="0" t="s">
        <v>2097</v>
      </c>
      <c r="H30" s="0" t="s">
        <v>2098</v>
      </c>
    </row>
    <row r="31" customFormat="false" ht="15" hidden="false" customHeight="false" outlineLevel="0" collapsed="false">
      <c r="H31" s="0" t="s">
        <v>2099</v>
      </c>
    </row>
    <row r="32" customFormat="false" ht="15" hidden="false" customHeight="false" outlineLevel="0" collapsed="false">
      <c r="H32" s="0" t="s">
        <v>2100</v>
      </c>
    </row>
    <row r="34" customFormat="false" ht="15" hidden="false" customHeight="false" outlineLevel="0" collapsed="false">
      <c r="A34" s="0" t="s">
        <v>2101</v>
      </c>
      <c r="B34" s="0" t="s">
        <v>2079</v>
      </c>
      <c r="C34" s="0" t="s">
        <v>2027</v>
      </c>
      <c r="D34" s="0" t="n">
        <v>5</v>
      </c>
      <c r="E34" s="0" t="s">
        <v>2102</v>
      </c>
      <c r="G34" s="0" t="s">
        <v>2103</v>
      </c>
      <c r="H34" s="0" t="s">
        <v>2104</v>
      </c>
      <c r="I34" s="0" t="s">
        <v>2105</v>
      </c>
      <c r="J34" s="0" t="s">
        <v>2106</v>
      </c>
      <c r="K34" s="0" t="s">
        <v>2107</v>
      </c>
    </row>
    <row r="35" customFormat="false" ht="15" hidden="false" customHeight="false" outlineLevel="0" collapsed="false">
      <c r="H35" s="0" t="s">
        <v>2108</v>
      </c>
      <c r="J35" s="0" t="s">
        <v>2109</v>
      </c>
    </row>
    <row r="36" customFormat="false" ht="15" hidden="false" customHeight="false" outlineLevel="0" collapsed="false">
      <c r="J36" s="0" t="s">
        <v>2110</v>
      </c>
    </row>
    <row r="38" customFormat="false" ht="15" hidden="false" customHeight="false" outlineLevel="0" collapsed="false">
      <c r="A38" s="0" t="s">
        <v>2111</v>
      </c>
      <c r="B38" s="0" t="s">
        <v>2079</v>
      </c>
      <c r="C38" s="0" t="s">
        <v>2028</v>
      </c>
      <c r="D38" s="0" t="n">
        <v>6</v>
      </c>
      <c r="E38" s="0" t="s">
        <v>2112</v>
      </c>
      <c r="G38" s="0" t="s">
        <v>2113</v>
      </c>
      <c r="H38" s="0" t="s">
        <v>2114</v>
      </c>
    </row>
    <row r="40" customFormat="false" ht="15" hidden="false" customHeight="false" outlineLevel="0" collapsed="false">
      <c r="A40" s="0" t="s">
        <v>2115</v>
      </c>
      <c r="B40" s="0" t="s">
        <v>2079</v>
      </c>
      <c r="C40" s="0" t="s">
        <v>2028</v>
      </c>
      <c r="D40" s="0" t="n">
        <v>7</v>
      </c>
      <c r="E40" s="43" t="s">
        <v>2116</v>
      </c>
      <c r="G40" s="0" t="s">
        <v>2117</v>
      </c>
      <c r="H40" s="0" t="s">
        <v>2118</v>
      </c>
    </row>
    <row r="41" customFormat="false" ht="15" hidden="false" customHeight="false" outlineLevel="0" collapsed="false">
      <c r="H41" s="0" t="s">
        <v>2119</v>
      </c>
    </row>
    <row r="42" customFormat="false" ht="15" hidden="false" customHeight="false" outlineLevel="0" collapsed="false">
      <c r="H42" s="0" t="s">
        <v>2120</v>
      </c>
    </row>
    <row r="43" customFormat="false" ht="15" hidden="false" customHeight="false" outlineLevel="0" collapsed="false">
      <c r="H43" s="0" t="s">
        <v>2121</v>
      </c>
    </row>
    <row r="44" customFormat="false" ht="15" hidden="false" customHeight="false" outlineLevel="0" collapsed="false">
      <c r="H44" s="0" t="s">
        <v>2122</v>
      </c>
    </row>
    <row r="45" customFormat="false" ht="15" hidden="false" customHeight="false" outlineLevel="0" collapsed="false">
      <c r="H45" s="0" t="s">
        <v>2123</v>
      </c>
    </row>
    <row r="48" customFormat="false" ht="15" hidden="false" customHeight="false" outlineLevel="0" collapsed="false">
      <c r="B48" s="0" t="s">
        <v>2079</v>
      </c>
      <c r="C48" s="0" t="s">
        <v>2027</v>
      </c>
      <c r="D48" s="0" t="n">
        <v>8</v>
      </c>
      <c r="E48" s="43" t="s">
        <v>2124</v>
      </c>
      <c r="G48" s="0" t="s">
        <v>2125</v>
      </c>
      <c r="H48" s="0" t="s">
        <v>2126</v>
      </c>
    </row>
    <row r="49" customFormat="false" ht="15" hidden="false" customHeight="false" outlineLevel="0" collapsed="false">
      <c r="H49" s="0" t="s">
        <v>2127</v>
      </c>
    </row>
    <row r="50" customFormat="false" ht="15" hidden="false" customHeight="false" outlineLevel="0" collapsed="false">
      <c r="H50" s="0" t="s">
        <v>2128</v>
      </c>
    </row>
    <row r="51" customFormat="false" ht="15" hidden="false" customHeight="false" outlineLevel="0" collapsed="false">
      <c r="H51" s="0" t="s">
        <v>2129</v>
      </c>
    </row>
    <row r="52" customFormat="false" ht="15" hidden="false" customHeight="false" outlineLevel="0" collapsed="false">
      <c r="H52" s="0" t="s">
        <v>2130</v>
      </c>
    </row>
    <row r="55" customFormat="false" ht="15" hidden="false" customHeight="false" outlineLevel="0" collapsed="false">
      <c r="A55" s="0" t="s">
        <v>2115</v>
      </c>
      <c r="B55" s="0" t="s">
        <v>2079</v>
      </c>
      <c r="C55" s="0" t="s">
        <v>2028</v>
      </c>
      <c r="D55" s="0" t="n">
        <v>9</v>
      </c>
      <c r="E55" s="43" t="s">
        <v>2131</v>
      </c>
      <c r="G55" s="0" t="s">
        <v>2132</v>
      </c>
      <c r="H55" s="0" t="s">
        <v>2133</v>
      </c>
    </row>
    <row r="56" customFormat="false" ht="15" hidden="false" customHeight="false" outlineLevel="0" collapsed="false">
      <c r="H56" s="0" t="s">
        <v>2134</v>
      </c>
    </row>
    <row r="57" customFormat="false" ht="15" hidden="false" customHeight="false" outlineLevel="0" collapsed="false">
      <c r="H57" s="0" t="s">
        <v>2135</v>
      </c>
    </row>
    <row r="58" customFormat="false" ht="15" hidden="false" customHeight="false" outlineLevel="0" collapsed="false">
      <c r="H58" s="0" t="s">
        <v>2136</v>
      </c>
    </row>
    <row r="59" customFormat="false" ht="15" hidden="false" customHeight="false" outlineLevel="0" collapsed="false">
      <c r="H59" s="7" t="s">
        <v>2137</v>
      </c>
    </row>
    <row r="60" customFormat="false" ht="15" hidden="false" customHeight="false" outlineLevel="0" collapsed="false">
      <c r="H60" s="7" t="s">
        <v>2138</v>
      </c>
    </row>
    <row r="61" customFormat="false" ht="15" hidden="false" customHeight="false" outlineLevel="0" collapsed="false">
      <c r="H61" s="7"/>
    </row>
    <row r="62" customFormat="false" ht="15" hidden="false" customHeight="false" outlineLevel="0" collapsed="false">
      <c r="A62" s="0" t="s">
        <v>2139</v>
      </c>
      <c r="B62" s="0" t="s">
        <v>2079</v>
      </c>
      <c r="C62" s="0" t="s">
        <v>2027</v>
      </c>
      <c r="D62" s="0" t="n">
        <v>10</v>
      </c>
      <c r="E62" s="0" t="s">
        <v>2140</v>
      </c>
      <c r="G62" s="0" t="s">
        <v>2141</v>
      </c>
      <c r="H62" s="0" t="s">
        <v>2142</v>
      </c>
    </row>
    <row r="63" customFormat="false" ht="15" hidden="false" customHeight="false" outlineLevel="0" collapsed="false">
      <c r="H63" s="0" t="s">
        <v>2143</v>
      </c>
    </row>
    <row r="65" customFormat="false" ht="15" hidden="false" customHeight="false" outlineLevel="0" collapsed="false">
      <c r="A65" s="0" t="s">
        <v>2144</v>
      </c>
      <c r="B65" s="0" t="s">
        <v>2079</v>
      </c>
      <c r="C65" s="0" t="s">
        <v>2028</v>
      </c>
      <c r="D65" s="0" t="n">
        <v>11</v>
      </c>
      <c r="E65" s="0" t="s">
        <v>2145</v>
      </c>
      <c r="G65" s="0" t="s">
        <v>2146</v>
      </c>
      <c r="H65" s="0" t="s">
        <v>2147</v>
      </c>
    </row>
    <row r="66" customFormat="false" ht="15" hidden="false" customHeight="false" outlineLevel="0" collapsed="false">
      <c r="H66" s="0" t="s">
        <v>2148</v>
      </c>
    </row>
    <row r="67" customFormat="false" ht="15" hidden="false" customHeight="false" outlineLevel="0" collapsed="false">
      <c r="H67" s="0" t="s">
        <v>2149</v>
      </c>
    </row>
    <row r="68" customFormat="false" ht="15" hidden="false" customHeight="false" outlineLevel="0" collapsed="false">
      <c r="H68" s="0" t="s">
        <v>2150</v>
      </c>
    </row>
    <row r="69" customFormat="false" ht="15" hidden="false" customHeight="false" outlineLevel="0" collapsed="false">
      <c r="H69" s="0" t="s">
        <v>2151</v>
      </c>
    </row>
    <row r="70" customFormat="false" ht="15" hidden="false" customHeight="false" outlineLevel="0" collapsed="false">
      <c r="H70" s="0" t="s">
        <v>2152</v>
      </c>
    </row>
    <row r="71" customFormat="false" ht="15" hidden="false" customHeight="false" outlineLevel="0" collapsed="false">
      <c r="H71" s="0" t="s">
        <v>2153</v>
      </c>
    </row>
    <row r="72" customFormat="false" ht="15" hidden="false" customHeight="false" outlineLevel="0" collapsed="false">
      <c r="H72" s="0" t="s">
        <v>2154</v>
      </c>
    </row>
    <row r="74" customFormat="false" ht="15" hidden="false" customHeight="false" outlineLevel="0" collapsed="false">
      <c r="A74" s="0" t="s">
        <v>2155</v>
      </c>
      <c r="B74" s="0" t="s">
        <v>2079</v>
      </c>
      <c r="C74" s="0" t="s">
        <v>2027</v>
      </c>
      <c r="D74" s="0" t="n">
        <v>12</v>
      </c>
      <c r="E74" s="0" t="s">
        <v>334</v>
      </c>
      <c r="G74" s="0" t="s">
        <v>2156</v>
      </c>
      <c r="H74" s="7" t="s">
        <v>2157</v>
      </c>
    </row>
    <row r="75" customFormat="false" ht="15" hidden="false" customHeight="false" outlineLevel="0" collapsed="false">
      <c r="H75" s="7" t="s">
        <v>2158</v>
      </c>
    </row>
    <row r="76" customFormat="false" ht="15" hidden="false" customHeight="false" outlineLevel="0" collapsed="false">
      <c r="H76" s="0" t="s">
        <v>2159</v>
      </c>
    </row>
    <row r="78" customFormat="false" ht="15" hidden="false" customHeight="false" outlineLevel="0" collapsed="false">
      <c r="A78" s="0" t="s">
        <v>2160</v>
      </c>
      <c r="B78" s="0" t="s">
        <v>2079</v>
      </c>
      <c r="C78" s="0" t="s">
        <v>2027</v>
      </c>
      <c r="D78" s="43" t="n">
        <v>13</v>
      </c>
      <c r="E78" s="43" t="s">
        <v>2161</v>
      </c>
      <c r="G78" s="0" t="s">
        <v>2162</v>
      </c>
      <c r="H78" s="0" t="s">
        <v>2163</v>
      </c>
    </row>
    <row r="79" customFormat="false" ht="15" hidden="false" customHeight="false" outlineLevel="0" collapsed="false">
      <c r="H79" s="0" t="s">
        <v>2164</v>
      </c>
    </row>
    <row r="80" customFormat="false" ht="15" hidden="false" customHeight="false" outlineLevel="0" collapsed="false">
      <c r="H80" s="0" t="s">
        <v>2165</v>
      </c>
    </row>
    <row r="82" customFormat="false" ht="15" hidden="false" customHeight="false" outlineLevel="0" collapsed="false">
      <c r="A82" s="0" t="s">
        <v>2166</v>
      </c>
      <c r="B82" s="0" t="s">
        <v>2079</v>
      </c>
      <c r="C82" s="0" t="s">
        <v>2027</v>
      </c>
      <c r="D82" s="0" t="n">
        <v>14</v>
      </c>
      <c r="E82" s="0" t="s">
        <v>2167</v>
      </c>
      <c r="G82" s="0" t="s">
        <v>2168</v>
      </c>
      <c r="H82" s="0" t="s">
        <v>2169</v>
      </c>
      <c r="I82" s="0" t="s">
        <v>2170</v>
      </c>
    </row>
    <row r="83" customFormat="false" ht="15" hidden="false" customHeight="false" outlineLevel="0" collapsed="false">
      <c r="H83" s="0" t="s">
        <v>2171</v>
      </c>
      <c r="I83" s="0" t="s">
        <v>2168</v>
      </c>
      <c r="K83" s="0" t="s">
        <v>2172</v>
      </c>
    </row>
    <row r="84" customFormat="false" ht="15" hidden="false" customHeight="false" outlineLevel="0" collapsed="false">
      <c r="H84" s="0" t="s">
        <v>2173</v>
      </c>
      <c r="I84" s="0" t="s">
        <v>2170</v>
      </c>
    </row>
    <row r="85" customFormat="false" ht="15" hidden="false" customHeight="false" outlineLevel="0" collapsed="false">
      <c r="H85" s="0" t="s">
        <v>2174</v>
      </c>
    </row>
    <row r="86" customFormat="false" ht="15" hidden="false" customHeight="false" outlineLevel="0" collapsed="false">
      <c r="H86" s="0" t="s">
        <v>2175</v>
      </c>
    </row>
    <row r="87" customFormat="false" ht="15" hidden="false" customHeight="false" outlineLevel="0" collapsed="false">
      <c r="H87" s="0" t="s">
        <v>2176</v>
      </c>
    </row>
    <row r="88" customFormat="false" ht="15" hidden="false" customHeight="false" outlineLevel="0" collapsed="false">
      <c r="H88" s="0" t="s">
        <v>2177</v>
      </c>
    </row>
    <row r="89" customFormat="false" ht="15" hidden="false" customHeight="false" outlineLevel="0" collapsed="false">
      <c r="H89" s="0" t="s">
        <v>2178</v>
      </c>
    </row>
    <row r="90" customFormat="false" ht="15" hidden="false" customHeight="false" outlineLevel="0" collapsed="false">
      <c r="H90" s="0" t="s">
        <v>2179</v>
      </c>
    </row>
    <row r="91" customFormat="false" ht="15" hidden="false" customHeight="false" outlineLevel="0" collapsed="false">
      <c r="H91" s="0" t="s">
        <v>2180</v>
      </c>
    </row>
    <row r="93" customFormat="false" ht="15" hidden="false" customHeight="false" outlineLevel="0" collapsed="false">
      <c r="B93" s="0" t="s">
        <v>2079</v>
      </c>
      <c r="C93" s="0" t="s">
        <v>2027</v>
      </c>
      <c r="D93" s="0" t="n">
        <v>15</v>
      </c>
      <c r="E93" s="0" t="s">
        <v>2181</v>
      </c>
      <c r="G93" s="0" t="s">
        <v>2182</v>
      </c>
      <c r="H93" s="67" t="s">
        <v>2183</v>
      </c>
    </row>
    <row r="95" customFormat="false" ht="15" hidden="false" customHeight="false" outlineLevel="0" collapsed="false">
      <c r="B95" s="0" t="s">
        <v>2079</v>
      </c>
      <c r="C95" s="0" t="s">
        <v>2028</v>
      </c>
      <c r="D95" s="26" t="n">
        <v>16</v>
      </c>
      <c r="E95" s="43" t="s">
        <v>2184</v>
      </c>
      <c r="G95" s="0" t="s">
        <v>2185</v>
      </c>
      <c r="H95" s="0" t="s">
        <v>2186</v>
      </c>
    </row>
    <row r="96" customFormat="false" ht="15" hidden="false" customHeight="false" outlineLevel="0" collapsed="false">
      <c r="B96" s="0" t="s">
        <v>2079</v>
      </c>
      <c r="C96" s="0" t="s">
        <v>2027</v>
      </c>
      <c r="H96" s="0" t="s">
        <v>2187</v>
      </c>
    </row>
    <row r="98" customFormat="false" ht="15" hidden="false" customHeight="false" outlineLevel="0" collapsed="false">
      <c r="B98" s="0" t="s">
        <v>2079</v>
      </c>
      <c r="C98" s="0" t="s">
        <v>2027</v>
      </c>
      <c r="D98" s="0" t="n">
        <v>17</v>
      </c>
      <c r="E98" s="0" t="s">
        <v>2188</v>
      </c>
      <c r="G98" s="0" t="s">
        <v>2189</v>
      </c>
      <c r="H98" s="0" t="s">
        <v>2190</v>
      </c>
    </row>
    <row r="99" customFormat="false" ht="15" hidden="false" customHeight="false" outlineLevel="0" collapsed="false">
      <c r="H99" s="0" t="s">
        <v>2191</v>
      </c>
    </row>
    <row r="100" customFormat="false" ht="15" hidden="false" customHeight="false" outlineLevel="0" collapsed="false">
      <c r="H100" s="0" t="s">
        <v>2192</v>
      </c>
    </row>
    <row r="102" customFormat="false" ht="15" hidden="false" customHeight="false" outlineLevel="0" collapsed="false">
      <c r="B102" s="0" t="s">
        <v>2063</v>
      </c>
      <c r="C102" s="0" t="s">
        <v>1986</v>
      </c>
      <c r="D102" s="25" t="n">
        <v>18</v>
      </c>
      <c r="E102" s="25" t="s">
        <v>2193</v>
      </c>
      <c r="F102" s="25" t="s">
        <v>2194</v>
      </c>
      <c r="G102" s="0" t="s">
        <v>2195</v>
      </c>
      <c r="H102" s="0" t="s">
        <v>2196</v>
      </c>
      <c r="I102" s="0" t="s">
        <v>2197</v>
      </c>
    </row>
    <row r="103" customFormat="false" ht="15" hidden="false" customHeight="false" outlineLevel="0" collapsed="false">
      <c r="C103" s="0" t="s">
        <v>1992</v>
      </c>
      <c r="H103" s="0" t="s">
        <v>2198</v>
      </c>
    </row>
    <row r="104" customFormat="false" ht="15" hidden="false" customHeight="false" outlineLevel="0" collapsed="false">
      <c r="C104" s="0" t="s">
        <v>1994</v>
      </c>
      <c r="H104" s="0" t="s">
        <v>2199</v>
      </c>
    </row>
    <row r="106" customFormat="false" ht="15" hidden="false" customHeight="false" outlineLevel="0" collapsed="false">
      <c r="B106" s="0" t="s">
        <v>2079</v>
      </c>
      <c r="C106" s="0" t="s">
        <v>2028</v>
      </c>
      <c r="D106" s="25" t="n">
        <v>19</v>
      </c>
      <c r="E106" s="25" t="s">
        <v>2200</v>
      </c>
      <c r="F106" s="25" t="s">
        <v>2194</v>
      </c>
      <c r="G106" s="25" t="s">
        <v>2109</v>
      </c>
      <c r="H106" s="25" t="s">
        <v>2201</v>
      </c>
      <c r="I106" s="0" t="s">
        <v>2202</v>
      </c>
      <c r="J106" s="25" t="s">
        <v>2203</v>
      </c>
      <c r="L106" s="0" t="s">
        <v>2204</v>
      </c>
    </row>
    <row r="108" customFormat="false" ht="15" hidden="false" customHeight="false" outlineLevel="0" collapsed="false">
      <c r="B108" s="0" t="s">
        <v>2079</v>
      </c>
      <c r="C108" s="0" t="s">
        <v>2028</v>
      </c>
      <c r="D108" s="0" t="n">
        <v>20</v>
      </c>
      <c r="E108" s="0" t="s">
        <v>2205</v>
      </c>
      <c r="G108" s="0" t="s">
        <v>2206</v>
      </c>
      <c r="H108" s="0" t="s">
        <v>2207</v>
      </c>
    </row>
    <row r="109" customFormat="false" ht="15" hidden="false" customHeight="false" outlineLevel="0" collapsed="false">
      <c r="H109" s="0" t="s">
        <v>2208</v>
      </c>
    </row>
    <row r="111" customFormat="false" ht="15" hidden="false" customHeight="false" outlineLevel="0" collapsed="false">
      <c r="B111" s="0" t="s">
        <v>2079</v>
      </c>
      <c r="C111" s="0" t="s">
        <v>2028</v>
      </c>
      <c r="D111" s="43" t="n">
        <v>21</v>
      </c>
      <c r="E111" s="43" t="s">
        <v>2209</v>
      </c>
      <c r="G111" s="0" t="s">
        <v>2210</v>
      </c>
      <c r="H111" s="0" t="s">
        <v>2211</v>
      </c>
      <c r="I111" s="0" t="s">
        <v>2212</v>
      </c>
    </row>
    <row r="112" customFormat="false" ht="15" hidden="false" customHeight="false" outlineLevel="0" collapsed="false">
      <c r="H112" s="0" t="s">
        <v>2213</v>
      </c>
    </row>
    <row r="113" customFormat="false" ht="15" hidden="false" customHeight="false" outlineLevel="0" collapsed="false">
      <c r="H113" s="0" t="s">
        <v>2214</v>
      </c>
    </row>
    <row r="115" customFormat="false" ht="15" hidden="false" customHeight="false" outlineLevel="0" collapsed="false">
      <c r="B115" s="0" t="s">
        <v>2079</v>
      </c>
      <c r="C115" s="0" t="s">
        <v>2027</v>
      </c>
      <c r="D115" s="0" t="n">
        <v>22</v>
      </c>
      <c r="E115" s="0" t="s">
        <v>2215</v>
      </c>
      <c r="G115" s="0" t="s">
        <v>2216</v>
      </c>
      <c r="H115" s="0" t="s">
        <v>2217</v>
      </c>
    </row>
    <row r="117" customFormat="false" ht="15" hidden="false" customHeight="false" outlineLevel="0" collapsed="false">
      <c r="B117" s="0" t="s">
        <v>2079</v>
      </c>
      <c r="C117" s="0" t="s">
        <v>2028</v>
      </c>
      <c r="D117" s="0" t="n">
        <v>23</v>
      </c>
      <c r="E117" s="0" t="s">
        <v>2218</v>
      </c>
      <c r="G117" s="0" t="s">
        <v>2219</v>
      </c>
      <c r="H117" s="0" t="s">
        <v>2220</v>
      </c>
    </row>
    <row r="119" customFormat="false" ht="15" hidden="false" customHeight="false" outlineLevel="0" collapsed="false">
      <c r="B119" s="0" t="s">
        <v>2063</v>
      </c>
      <c r="C119" s="0" t="s">
        <v>1994</v>
      </c>
      <c r="D119" s="25" t="n">
        <v>24</v>
      </c>
      <c r="E119" s="25" t="s">
        <v>2221</v>
      </c>
      <c r="F119" s="25" t="s">
        <v>2194</v>
      </c>
      <c r="G119" s="0" t="s">
        <v>2222</v>
      </c>
      <c r="H119" s="0" t="s">
        <v>2223</v>
      </c>
    </row>
    <row r="121" customFormat="false" ht="15" hidden="false" customHeight="false" outlineLevel="0" collapsed="false">
      <c r="B121" s="0" t="s">
        <v>2079</v>
      </c>
      <c r="C121" s="0" t="s">
        <v>2028</v>
      </c>
      <c r="D121" s="43" t="n">
        <v>25</v>
      </c>
      <c r="E121" s="43" t="s">
        <v>2224</v>
      </c>
      <c r="G121" s="0" t="s">
        <v>2225</v>
      </c>
      <c r="H121" s="0" t="s">
        <v>2226</v>
      </c>
    </row>
    <row r="122" customFormat="false" ht="15" hidden="false" customHeight="false" outlineLevel="0" collapsed="false">
      <c r="H122" s="0" t="s">
        <v>2227</v>
      </c>
    </row>
    <row r="124" customFormat="false" ht="15" hidden="false" customHeight="false" outlineLevel="0" collapsed="false">
      <c r="B124" s="0" t="s">
        <v>2079</v>
      </c>
      <c r="C124" s="0" t="s">
        <v>2027</v>
      </c>
      <c r="D124" s="0" t="n">
        <v>26</v>
      </c>
      <c r="E124" s="0" t="s">
        <v>2228</v>
      </c>
      <c r="G124" s="0" t="s">
        <v>2229</v>
      </c>
      <c r="H124" s="0" t="s">
        <v>2230</v>
      </c>
    </row>
    <row r="125" customFormat="false" ht="15" hidden="false" customHeight="false" outlineLevel="0" collapsed="false">
      <c r="H125" s="0" t="s">
        <v>2231</v>
      </c>
    </row>
    <row r="127" customFormat="false" ht="15" hidden="false" customHeight="false" outlineLevel="0" collapsed="false">
      <c r="B127" s="0" t="s">
        <v>2079</v>
      </c>
      <c r="C127" s="0" t="s">
        <v>2027</v>
      </c>
      <c r="D127" s="0" t="n">
        <v>27</v>
      </c>
      <c r="E127" s="0" t="s">
        <v>2232</v>
      </c>
      <c r="G127" s="0" t="s">
        <v>2233</v>
      </c>
      <c r="H127" s="0" t="s">
        <v>2234</v>
      </c>
    </row>
    <row r="128" customFormat="false" ht="15" hidden="false" customHeight="false" outlineLevel="0" collapsed="false">
      <c r="H128" s="0" t="s">
        <v>2235</v>
      </c>
    </row>
    <row r="129" customFormat="false" ht="15" hidden="false" customHeight="false" outlineLevel="0" collapsed="false">
      <c r="H129" s="0" t="s">
        <v>2236</v>
      </c>
    </row>
    <row r="130" customFormat="false" ht="15" hidden="false" customHeight="false" outlineLevel="0" collapsed="false">
      <c r="H130" s="0" t="s">
        <v>2237</v>
      </c>
    </row>
    <row r="132" customFormat="false" ht="15" hidden="false" customHeight="false" outlineLevel="0" collapsed="false">
      <c r="B132" s="0" t="s">
        <v>2079</v>
      </c>
      <c r="C132" s="0" t="s">
        <v>2027</v>
      </c>
      <c r="D132" s="43" t="n">
        <v>28</v>
      </c>
      <c r="E132" s="43" t="s">
        <v>2238</v>
      </c>
      <c r="G132" s="0" t="s">
        <v>2239</v>
      </c>
      <c r="H132" s="0" t="s">
        <v>2240</v>
      </c>
    </row>
    <row r="133" customFormat="false" ht="15" hidden="false" customHeight="false" outlineLevel="0" collapsed="false">
      <c r="H133" s="0" t="s">
        <v>2241</v>
      </c>
    </row>
    <row r="134" customFormat="false" ht="15" hidden="false" customHeight="false" outlineLevel="0" collapsed="false">
      <c r="H134" s="0" t="s">
        <v>2242</v>
      </c>
    </row>
    <row r="136" customFormat="false" ht="15" hidden="false" customHeight="false" outlineLevel="0" collapsed="false">
      <c r="B136" s="0" t="s">
        <v>2243</v>
      </c>
      <c r="C136" s="0" t="s">
        <v>2244</v>
      </c>
      <c r="D136" s="25" t="n">
        <v>29</v>
      </c>
      <c r="E136" s="25" t="s">
        <v>2245</v>
      </c>
      <c r="F136" s="25" t="s">
        <v>2194</v>
      </c>
      <c r="G136" s="0" t="s">
        <v>2246</v>
      </c>
      <c r="H136" s="0" t="s">
        <v>2247</v>
      </c>
    </row>
    <row r="138" customFormat="false" ht="15" hidden="false" customHeight="false" outlineLevel="0" collapsed="false">
      <c r="B138" s="0" t="s">
        <v>2243</v>
      </c>
      <c r="C138" s="0" t="s">
        <v>2244</v>
      </c>
      <c r="D138" s="0" t="n">
        <v>30</v>
      </c>
      <c r="E138" s="0" t="s">
        <v>2248</v>
      </c>
      <c r="F138" s="25" t="s">
        <v>2194</v>
      </c>
      <c r="G138" s="0" t="s">
        <v>2249</v>
      </c>
      <c r="H138" s="0" t="s">
        <v>2250</v>
      </c>
    </row>
    <row r="140" customFormat="false" ht="15" hidden="false" customHeight="false" outlineLevel="0" collapsed="false">
      <c r="B140" s="0" t="s">
        <v>2243</v>
      </c>
      <c r="C140" s="0" t="s">
        <v>2244</v>
      </c>
      <c r="D140" s="0" t="n">
        <v>31</v>
      </c>
      <c r="E140" s="0" t="s">
        <v>2251</v>
      </c>
      <c r="F140" s="25" t="s">
        <v>2194</v>
      </c>
      <c r="G140" s="0" t="s">
        <v>2252</v>
      </c>
      <c r="H140" s="0" t="s">
        <v>2253</v>
      </c>
    </row>
    <row r="142" customFormat="false" ht="15" hidden="false" customHeight="false" outlineLevel="0" collapsed="false">
      <c r="B142" s="0" t="s">
        <v>2079</v>
      </c>
      <c r="C142" s="0" t="s">
        <v>2028</v>
      </c>
      <c r="D142" s="0" t="n">
        <v>32</v>
      </c>
      <c r="E142" s="0" t="s">
        <v>2254</v>
      </c>
      <c r="G142" s="0" t="s">
        <v>2255</v>
      </c>
      <c r="H142" s="0" t="s">
        <v>2256</v>
      </c>
    </row>
    <row r="144" customFormat="false" ht="15" hidden="false" customHeight="false" outlineLevel="0" collapsed="false">
      <c r="B144" s="0" t="s">
        <v>2079</v>
      </c>
      <c r="C144" s="0" t="s">
        <v>2027</v>
      </c>
      <c r="D144" s="0" t="n">
        <v>33</v>
      </c>
      <c r="E144" s="0" t="s">
        <v>2257</v>
      </c>
      <c r="G144" s="0" t="s">
        <v>2258</v>
      </c>
      <c r="H144" s="0" t="s">
        <v>2259</v>
      </c>
    </row>
    <row r="146" customFormat="false" ht="15" hidden="false" customHeight="false" outlineLevel="0" collapsed="false">
      <c r="B146" s="0" t="s">
        <v>2079</v>
      </c>
      <c r="C146" s="0" t="s">
        <v>2027</v>
      </c>
      <c r="D146" s="0" t="n">
        <v>34</v>
      </c>
      <c r="E146" s="0" t="s">
        <v>2260</v>
      </c>
      <c r="G146" s="0" t="s">
        <v>2261</v>
      </c>
      <c r="H146" s="0" t="s">
        <v>2262</v>
      </c>
    </row>
    <row r="148" customFormat="false" ht="15" hidden="false" customHeight="false" outlineLevel="0" collapsed="false">
      <c r="B148" s="0" t="s">
        <v>2079</v>
      </c>
      <c r="C148" s="0" t="s">
        <v>2028</v>
      </c>
      <c r="D148" s="0" t="n">
        <v>35</v>
      </c>
      <c r="E148" s="0" t="s">
        <v>2263</v>
      </c>
      <c r="G148" s="0" t="s">
        <v>2264</v>
      </c>
      <c r="H148" s="0" t="s">
        <v>2265</v>
      </c>
    </row>
  </sheetData>
  <conditionalFormatting sqref="E2:E1048576">
    <cfRule type="duplicateValues" priority="2" aboveAverage="0" equalAverage="0" bottom="0" percent="0" rank="0" text="" dxfId="27"/>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8"/>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37" activeCellId="0" sqref="A37"/>
    </sheetView>
  </sheetViews>
  <sheetFormatPr defaultColWidth="8.6875" defaultRowHeight="15" zeroHeight="false" outlineLevelRow="0" outlineLevelCol="0"/>
  <cols>
    <col collapsed="false" customWidth="true" hidden="false" outlineLevel="0" max="1" min="1" style="0" width="26.58"/>
    <col collapsed="false" customWidth="true" hidden="false" outlineLevel="0" max="2" min="2" style="0" width="15.29"/>
    <col collapsed="false" customWidth="true" hidden="false" outlineLevel="0" max="3" min="3" style="0" width="36.57"/>
    <col collapsed="false" customWidth="true" hidden="false" outlineLevel="0" max="4" min="4" style="0" width="58.71"/>
    <col collapsed="false" customWidth="true" hidden="false" outlineLevel="0" max="5" min="5" style="0" width="100.29"/>
    <col collapsed="false" customWidth="true" hidden="false" outlineLevel="0" max="6" min="6" style="0" width="52.29"/>
    <col collapsed="false" customWidth="true" hidden="false" outlineLevel="0" max="7" min="7" style="0" width="15.29"/>
    <col collapsed="false" customWidth="true" hidden="false" outlineLevel="0" max="8" min="8" style="0" width="16.57"/>
    <col collapsed="false" customWidth="true" hidden="false" outlineLevel="0" max="9" min="9" style="0" width="25.42"/>
    <col collapsed="false" customWidth="true" hidden="false" outlineLevel="0" max="10" min="10" style="0" width="19.57"/>
    <col collapsed="false" customWidth="true" hidden="false" outlineLevel="0" max="11" min="11" style="0" width="23.86"/>
    <col collapsed="false" customWidth="true" hidden="false" outlineLevel="0" max="12" min="12" style="0" width="26"/>
    <col collapsed="false" customWidth="true" hidden="false" outlineLevel="0" max="13" min="13" style="0" width="23.57"/>
    <col collapsed="false" customWidth="true" hidden="false" outlineLevel="0" max="14" min="14" style="0" width="25.29"/>
  </cols>
  <sheetData>
    <row r="1" customFormat="false" ht="15" hidden="false" customHeight="false" outlineLevel="0" collapsed="false">
      <c r="A1" s="2" t="s">
        <v>0</v>
      </c>
    </row>
    <row r="2" customFormat="false" ht="15" hidden="false" customHeight="false" outlineLevel="0" collapsed="false">
      <c r="A2" s="1" t="s">
        <v>23</v>
      </c>
    </row>
    <row r="3" customFormat="false" ht="15" hidden="false" customHeight="false" outlineLevel="0" collapsed="false">
      <c r="A3" s="1" t="s">
        <v>884</v>
      </c>
      <c r="B3" s="1" t="s">
        <v>885</v>
      </c>
      <c r="C3" s="1" t="s">
        <v>886</v>
      </c>
      <c r="D3" s="1" t="s">
        <v>887</v>
      </c>
      <c r="E3" s="1" t="s">
        <v>888</v>
      </c>
      <c r="F3" s="1" t="s">
        <v>889</v>
      </c>
      <c r="G3" s="1" t="s">
        <v>2266</v>
      </c>
      <c r="H3" s="1" t="s">
        <v>2267</v>
      </c>
      <c r="I3" s="1" t="s">
        <v>2268</v>
      </c>
      <c r="J3" s="1" t="s">
        <v>893</v>
      </c>
      <c r="K3" s="1" t="s">
        <v>2269</v>
      </c>
      <c r="L3" s="1" t="s">
        <v>2270</v>
      </c>
      <c r="M3" s="1" t="s">
        <v>2271</v>
      </c>
      <c r="N3" s="1" t="s">
        <v>2272</v>
      </c>
    </row>
    <row r="4" customFormat="false" ht="15" hidden="false" customHeight="false" outlineLevel="0" collapsed="false">
      <c r="I4" s="0" t="s">
        <v>900</v>
      </c>
      <c r="K4" s="0" t="s">
        <v>900</v>
      </c>
      <c r="L4" s="0" t="s">
        <v>900</v>
      </c>
      <c r="N4" s="0" t="s">
        <v>900</v>
      </c>
    </row>
    <row r="5" customFormat="false" ht="15" hidden="false" customHeight="false" outlineLevel="0" collapsed="false">
      <c r="I5" s="0" t="s">
        <v>911</v>
      </c>
      <c r="K5" s="0" t="s">
        <v>911</v>
      </c>
      <c r="L5" s="0" t="s">
        <v>911</v>
      </c>
      <c r="N5" s="0" t="s">
        <v>911</v>
      </c>
    </row>
    <row r="6" customFormat="false" ht="15" hidden="false" customHeight="false" outlineLevel="0" collapsed="false">
      <c r="I6" s="0" t="s">
        <v>918</v>
      </c>
      <c r="K6" s="0" t="s">
        <v>918</v>
      </c>
      <c r="L6" s="0" t="s">
        <v>918</v>
      </c>
      <c r="N6" s="0" t="s">
        <v>918</v>
      </c>
    </row>
    <row r="7" customFormat="false" ht="15" hidden="false" customHeight="false" outlineLevel="0" collapsed="false">
      <c r="I7" s="0" t="s">
        <v>1074</v>
      </c>
      <c r="K7" s="0" t="s">
        <v>1074</v>
      </c>
      <c r="L7" s="0" t="s">
        <v>1074</v>
      </c>
      <c r="N7" s="0" t="s">
        <v>1074</v>
      </c>
    </row>
    <row r="8" customFormat="false" ht="15" hidden="false" customHeight="false" outlineLevel="0" collapsed="false">
      <c r="I8" s="0" t="s">
        <v>1078</v>
      </c>
      <c r="K8" s="0" t="s">
        <v>1078</v>
      </c>
      <c r="L8" s="0" t="s">
        <v>1078</v>
      </c>
      <c r="N8" s="0" t="s">
        <v>1078</v>
      </c>
    </row>
    <row r="9" customFormat="false" ht="15" hidden="false" customHeight="false" outlineLevel="0" collapsed="false">
      <c r="I9" s="0" t="s">
        <v>1083</v>
      </c>
      <c r="K9" s="0" t="s">
        <v>1083</v>
      </c>
      <c r="L9" s="0" t="s">
        <v>1083</v>
      </c>
      <c r="N9" s="0" t="s">
        <v>1083</v>
      </c>
    </row>
    <row r="10" customFormat="false" ht="15" hidden="false" customHeight="false" outlineLevel="0" collapsed="false">
      <c r="I10" s="0" t="s">
        <v>1146</v>
      </c>
      <c r="K10" s="0" t="s">
        <v>1146</v>
      </c>
    </row>
    <row r="11" customFormat="false" ht="15" hidden="false" customHeight="false" outlineLevel="0" collapsed="false">
      <c r="I11" s="0" t="s">
        <v>917</v>
      </c>
      <c r="K11" s="0" t="s">
        <v>917</v>
      </c>
    </row>
    <row r="12" customFormat="false" ht="15" hidden="false" customHeight="false" outlineLevel="0" collapsed="false">
      <c r="B12" s="20" t="n">
        <v>0</v>
      </c>
      <c r="C12" s="20" t="s">
        <v>2273</v>
      </c>
      <c r="D12" s="20" t="s">
        <v>2274</v>
      </c>
      <c r="E12" s="20" t="s">
        <v>2275</v>
      </c>
      <c r="F12" s="20" t="s">
        <v>1937</v>
      </c>
      <c r="I12" s="0" t="s">
        <v>2276</v>
      </c>
      <c r="K12" s="0" t="s">
        <v>2276</v>
      </c>
    </row>
    <row r="13" customFormat="false" ht="15" hidden="false" customHeight="false" outlineLevel="0" collapsed="false">
      <c r="A13" s="64" t="s">
        <v>2277</v>
      </c>
      <c r="B13" s="64" t="n">
        <v>1</v>
      </c>
      <c r="C13" s="64" t="s">
        <v>2278</v>
      </c>
      <c r="D13" s="64"/>
      <c r="E13" s="64" t="s">
        <v>2279</v>
      </c>
      <c r="F13" s="64" t="s">
        <v>2280</v>
      </c>
      <c r="I13" s="0" t="s">
        <v>2277</v>
      </c>
    </row>
    <row r="14" customFormat="false" ht="15" hidden="false" customHeight="false" outlineLevel="0" collapsed="false">
      <c r="A14" s="64" t="s">
        <v>2281</v>
      </c>
      <c r="I14" s="0" t="s">
        <v>1189</v>
      </c>
    </row>
    <row r="15" customFormat="false" ht="15" hidden="false" customHeight="false" outlineLevel="0" collapsed="false">
      <c r="A15" s="64" t="s">
        <v>2282</v>
      </c>
      <c r="I15" s="0" t="s">
        <v>2283</v>
      </c>
    </row>
    <row r="16" customFormat="false" ht="15" hidden="false" customHeight="false" outlineLevel="0" collapsed="false">
      <c r="A16" s="64" t="s">
        <v>2284</v>
      </c>
      <c r="I16" s="0" t="s">
        <v>2285</v>
      </c>
    </row>
    <row r="17" customFormat="false" ht="15" hidden="false" customHeight="false" outlineLevel="0" collapsed="false">
      <c r="A17" s="64" t="s">
        <v>2286</v>
      </c>
      <c r="I17" s="0" t="s">
        <v>2287</v>
      </c>
    </row>
    <row r="18" customFormat="false" ht="15" hidden="false" customHeight="false" outlineLevel="0" collapsed="false">
      <c r="A18" s="64" t="s">
        <v>2288</v>
      </c>
      <c r="I18" s="0" t="s">
        <v>2289</v>
      </c>
    </row>
    <row r="19" customFormat="false" ht="15" hidden="false" customHeight="false" outlineLevel="0" collapsed="false">
      <c r="A19" s="64" t="s">
        <v>1848</v>
      </c>
      <c r="I19" s="0" t="s">
        <v>1848</v>
      </c>
    </row>
    <row r="20" customFormat="false" ht="15" hidden="false" customHeight="false" outlineLevel="0" collapsed="false">
      <c r="A20" s="64" t="s">
        <v>2290</v>
      </c>
      <c r="I20" s="0" t="s">
        <v>2290</v>
      </c>
    </row>
    <row r="21" customFormat="false" ht="15" hidden="false" customHeight="false" outlineLevel="0" collapsed="false">
      <c r="A21" s="64" t="s">
        <v>2291</v>
      </c>
      <c r="I21" s="0" t="s">
        <v>2291</v>
      </c>
    </row>
    <row r="22" customFormat="false" ht="15" hidden="false" customHeight="false" outlineLevel="0" collapsed="false">
      <c r="B22" s="20" t="n">
        <v>2</v>
      </c>
      <c r="C22" s="20" t="s">
        <v>1064</v>
      </c>
      <c r="D22" s="20" t="s">
        <v>1066</v>
      </c>
      <c r="E22" s="20" t="s">
        <v>1065</v>
      </c>
      <c r="F22" s="20" t="s">
        <v>1066</v>
      </c>
      <c r="K22" s="26"/>
    </row>
    <row r="25" customFormat="false" ht="15" hidden="false" customHeight="false" outlineLevel="0" collapsed="false">
      <c r="B25" s="20" t="n">
        <v>3</v>
      </c>
      <c r="C25" s="20" t="s">
        <v>2292</v>
      </c>
      <c r="D25" s="20" t="s">
        <v>2293</v>
      </c>
      <c r="E25" s="20" t="s">
        <v>2294</v>
      </c>
      <c r="F25" s="20" t="s">
        <v>2293</v>
      </c>
    </row>
    <row r="27" customFormat="false" ht="15" hidden="false" customHeight="false" outlineLevel="0" collapsed="false">
      <c r="A27" s="38" t="s">
        <v>2295</v>
      </c>
      <c r="B27" s="38" t="n">
        <v>4</v>
      </c>
      <c r="C27" s="38" t="s">
        <v>2296</v>
      </c>
      <c r="D27" s="38"/>
      <c r="E27" s="38" t="s">
        <v>2297</v>
      </c>
      <c r="F27" s="38" t="s">
        <v>2298</v>
      </c>
      <c r="K27" s="0" t="s">
        <v>2299</v>
      </c>
    </row>
    <row r="28" customFormat="false" ht="15" hidden="false" customHeight="false" outlineLevel="0" collapsed="false">
      <c r="A28" s="38" t="s">
        <v>2300</v>
      </c>
      <c r="F28" s="38" t="s">
        <v>2301</v>
      </c>
      <c r="K28" s="0" t="s">
        <v>1189</v>
      </c>
    </row>
    <row r="29" customFormat="false" ht="15" hidden="false" customHeight="false" outlineLevel="0" collapsed="false">
      <c r="A29" s="38" t="s">
        <v>2302</v>
      </c>
      <c r="K29" s="0" t="s">
        <v>2283</v>
      </c>
    </row>
    <row r="30" customFormat="false" ht="15" hidden="false" customHeight="false" outlineLevel="0" collapsed="false">
      <c r="A30" s="38" t="s">
        <v>2303</v>
      </c>
      <c r="K30" s="0" t="s">
        <v>2285</v>
      </c>
    </row>
    <row r="31" customFormat="false" ht="15" hidden="false" customHeight="false" outlineLevel="0" collapsed="false">
      <c r="A31" s="38" t="s">
        <v>2304</v>
      </c>
      <c r="K31" s="0" t="s">
        <v>2287</v>
      </c>
    </row>
    <row r="32" customFormat="false" ht="15" hidden="false" customHeight="false" outlineLevel="0" collapsed="false">
      <c r="A32" s="38" t="s">
        <v>2305</v>
      </c>
      <c r="K32" s="0" t="s">
        <v>2305</v>
      </c>
    </row>
    <row r="33" customFormat="false" ht="15" hidden="false" customHeight="false" outlineLevel="0" collapsed="false">
      <c r="A33" s="38" t="s">
        <v>2306</v>
      </c>
      <c r="K33" s="0" t="s">
        <v>2306</v>
      </c>
    </row>
    <row r="34" customFormat="false" ht="15" hidden="false" customHeight="false" outlineLevel="0" collapsed="false">
      <c r="A34" s="38"/>
      <c r="D34" s="23" t="s">
        <v>1207</v>
      </c>
    </row>
    <row r="35" customFormat="false" ht="15" hidden="false" customHeight="false" outlineLevel="0" collapsed="false">
      <c r="A35" s="38"/>
    </row>
    <row r="36" customFormat="false" ht="15" hidden="false" customHeight="false" outlineLevel="0" collapsed="false">
      <c r="A36" s="38"/>
    </row>
    <row r="38" customFormat="false" ht="15" hidden="false" customHeight="false" outlineLevel="0" collapsed="false">
      <c r="B38" s="20" t="n">
        <v>5</v>
      </c>
      <c r="C38" s="20" t="s">
        <v>2307</v>
      </c>
      <c r="D38" s="20" t="s">
        <v>2308</v>
      </c>
      <c r="E38" s="20" t="s">
        <v>2309</v>
      </c>
      <c r="F38" s="20" t="s">
        <v>2308</v>
      </c>
    </row>
    <row r="39" customFormat="false" ht="15" hidden="false" customHeight="false" outlineLevel="0" collapsed="false">
      <c r="A39" s="34" t="s">
        <v>1035</v>
      </c>
      <c r="L39" s="0" t="s">
        <v>1035</v>
      </c>
    </row>
    <row r="40" customFormat="false" ht="15" hidden="false" customHeight="false" outlineLevel="0" collapsed="false">
      <c r="A40" s="34" t="s">
        <v>1194</v>
      </c>
      <c r="B40" s="34" t="n">
        <v>6</v>
      </c>
      <c r="C40" s="34" t="s">
        <v>2310</v>
      </c>
      <c r="D40" s="34"/>
      <c r="E40" s="34" t="s">
        <v>2311</v>
      </c>
      <c r="F40" s="34" t="s">
        <v>2312</v>
      </c>
      <c r="L40" s="0" t="s">
        <v>1194</v>
      </c>
    </row>
    <row r="41" customFormat="false" ht="15" hidden="false" customHeight="false" outlineLevel="0" collapsed="false">
      <c r="A41" s="34" t="s">
        <v>2021</v>
      </c>
      <c r="F41" s="34" t="s">
        <v>2313</v>
      </c>
      <c r="L41" s="0" t="s">
        <v>2021</v>
      </c>
    </row>
    <row r="42" customFormat="false" ht="15" hidden="false" customHeight="false" outlineLevel="0" collapsed="false">
      <c r="A42" s="34" t="s">
        <v>2314</v>
      </c>
      <c r="F42" s="34" t="s">
        <v>2315</v>
      </c>
      <c r="L42" s="0" t="s">
        <v>2314</v>
      </c>
    </row>
    <row r="43" customFormat="false" ht="15" hidden="false" customHeight="false" outlineLevel="0" collapsed="false">
      <c r="A43" s="34" t="s">
        <v>2316</v>
      </c>
      <c r="F43" s="34" t="s">
        <v>2317</v>
      </c>
      <c r="L43" s="0" t="s">
        <v>2316</v>
      </c>
    </row>
    <row r="44" customFormat="false" ht="15" hidden="false" customHeight="false" outlineLevel="0" collapsed="false">
      <c r="A44" s="34" t="s">
        <v>2318</v>
      </c>
      <c r="L44" s="0" t="s">
        <v>2318</v>
      </c>
    </row>
    <row r="45" customFormat="false" ht="15" hidden="false" customHeight="false" outlineLevel="0" collapsed="false">
      <c r="A45" s="34" t="s">
        <v>2319</v>
      </c>
      <c r="L45" s="0" t="s">
        <v>2320</v>
      </c>
    </row>
    <row r="46" customFormat="false" ht="15" hidden="false" customHeight="false" outlineLevel="0" collapsed="false">
      <c r="A46" s="34" t="s">
        <v>2321</v>
      </c>
      <c r="L46" s="0" t="s">
        <v>2322</v>
      </c>
    </row>
    <row r="47" customFormat="false" ht="15" hidden="false" customHeight="false" outlineLevel="0" collapsed="false">
      <c r="D47" s="23" t="s">
        <v>1207</v>
      </c>
    </row>
    <row r="53" customFormat="false" ht="15" hidden="false" customHeight="false" outlineLevel="0" collapsed="false">
      <c r="B53" s="20" t="n">
        <v>7</v>
      </c>
      <c r="C53" s="20" t="s">
        <v>2323</v>
      </c>
      <c r="D53" s="20" t="s">
        <v>2324</v>
      </c>
      <c r="E53" s="20" t="s">
        <v>2325</v>
      </c>
      <c r="F53" s="20" t="s">
        <v>2324</v>
      </c>
    </row>
    <row r="55" customFormat="false" ht="15" hidden="false" customHeight="false" outlineLevel="0" collapsed="false">
      <c r="A55" s="37" t="s">
        <v>2326</v>
      </c>
      <c r="B55" s="37" t="n">
        <v>8</v>
      </c>
      <c r="C55" s="37" t="s">
        <v>2327</v>
      </c>
      <c r="D55" s="37"/>
      <c r="E55" s="37" t="s">
        <v>2328</v>
      </c>
      <c r="F55" s="37" t="s">
        <v>2329</v>
      </c>
      <c r="N55" s="37" t="s">
        <v>1094</v>
      </c>
    </row>
    <row r="56" customFormat="false" ht="15" hidden="false" customHeight="false" outlineLevel="0" collapsed="false">
      <c r="F56" s="37" t="s">
        <v>2330</v>
      </c>
      <c r="N56" s="37" t="s">
        <v>2331</v>
      </c>
    </row>
    <row r="58" customFormat="false" ht="15" hidden="false" customHeight="false" outlineLevel="0" collapsed="false">
      <c r="A58" s="39" t="s">
        <v>2332</v>
      </c>
      <c r="B58" s="39" t="n">
        <v>9</v>
      </c>
      <c r="C58" s="39" t="s">
        <v>2333</v>
      </c>
      <c r="D58" s="39"/>
      <c r="E58" s="39" t="s">
        <v>2334</v>
      </c>
      <c r="F58" s="39" t="s">
        <v>2335</v>
      </c>
      <c r="M58" s="39" t="s">
        <v>2332</v>
      </c>
      <c r="N58" s="39" t="s">
        <v>2332</v>
      </c>
    </row>
    <row r="59" customFormat="false" ht="15" hidden="false" customHeight="false" outlineLevel="0" collapsed="false">
      <c r="A59" s="39" t="s">
        <v>2336</v>
      </c>
      <c r="F59" s="39" t="s">
        <v>2337</v>
      </c>
      <c r="M59" s="39" t="s">
        <v>2336</v>
      </c>
      <c r="N59" s="39" t="s">
        <v>2336</v>
      </c>
    </row>
    <row r="60" customFormat="false" ht="15" hidden="false" customHeight="false" outlineLevel="0" collapsed="false">
      <c r="A60" s="39" t="s">
        <v>2338</v>
      </c>
      <c r="F60" s="39" t="s">
        <v>2339</v>
      </c>
      <c r="M60" s="39" t="s">
        <v>2338</v>
      </c>
      <c r="N60" s="39" t="s">
        <v>2338</v>
      </c>
    </row>
    <row r="61" customFormat="false" ht="15" hidden="false" customHeight="false" outlineLevel="0" collapsed="false">
      <c r="A61" s="39" t="s">
        <v>2340</v>
      </c>
      <c r="F61" s="39"/>
      <c r="M61" s="39" t="s">
        <v>2340</v>
      </c>
      <c r="N61" s="39" t="s">
        <v>2340</v>
      </c>
    </row>
    <row r="62" customFormat="false" ht="15" hidden="false" customHeight="false" outlineLevel="0" collapsed="false">
      <c r="A62" s="39" t="s">
        <v>2341</v>
      </c>
      <c r="F62" s="39"/>
      <c r="M62" s="39" t="s">
        <v>2341</v>
      </c>
      <c r="N62" s="39" t="s">
        <v>2341</v>
      </c>
    </row>
    <row r="63" customFormat="false" ht="15" hidden="false" customHeight="false" outlineLevel="0" collapsed="false">
      <c r="A63" s="39" t="s">
        <v>2342</v>
      </c>
      <c r="F63" s="39"/>
      <c r="M63" s="39" t="s">
        <v>2342</v>
      </c>
      <c r="N63" s="39" t="s">
        <v>2342</v>
      </c>
    </row>
    <row r="64" customFormat="false" ht="15" hidden="false" customHeight="false" outlineLevel="0" collapsed="false">
      <c r="A64" s="39" t="s">
        <v>2343</v>
      </c>
      <c r="F64" s="39"/>
      <c r="M64" s="39" t="s">
        <v>2343</v>
      </c>
      <c r="N64" s="39" t="s">
        <v>2343</v>
      </c>
    </row>
    <row r="65" customFormat="false" ht="15" hidden="false" customHeight="false" outlineLevel="0" collapsed="false">
      <c r="A65" s="39" t="s">
        <v>2344</v>
      </c>
      <c r="F65" s="39"/>
      <c r="M65" s="39" t="s">
        <v>2344</v>
      </c>
      <c r="N65" s="39" t="s">
        <v>2344</v>
      </c>
    </row>
    <row r="66" customFormat="false" ht="15" hidden="false" customHeight="false" outlineLevel="0" collapsed="false">
      <c r="A66" s="39" t="s">
        <v>2345</v>
      </c>
      <c r="F66" s="39"/>
      <c r="M66" s="39" t="s">
        <v>2345</v>
      </c>
      <c r="N66" s="39" t="s">
        <v>2345</v>
      </c>
    </row>
    <row r="67" customFormat="false" ht="15" hidden="false" customHeight="false" outlineLevel="0" collapsed="false">
      <c r="A67" s="39" t="s">
        <v>2346</v>
      </c>
      <c r="F67" s="39"/>
      <c r="M67" s="39" t="s">
        <v>2346</v>
      </c>
      <c r="N67" s="39" t="s">
        <v>2346</v>
      </c>
    </row>
    <row r="68" customFormat="false" ht="15" hidden="false" customHeight="false" outlineLevel="0" collapsed="false">
      <c r="A68" s="39" t="s">
        <v>2347</v>
      </c>
      <c r="F68" s="39"/>
      <c r="M68" s="39" t="s">
        <v>2347</v>
      </c>
      <c r="N68" s="39" t="s">
        <v>2347</v>
      </c>
    </row>
    <row r="69" customFormat="false" ht="15" hidden="false" customHeight="false" outlineLevel="0" collapsed="false">
      <c r="A69" s="39" t="s">
        <v>2348</v>
      </c>
      <c r="F69" s="39"/>
      <c r="M69" s="39" t="s">
        <v>2348</v>
      </c>
      <c r="N69" s="39" t="s">
        <v>2348</v>
      </c>
    </row>
    <row r="71" customFormat="false" ht="15" hidden="false" customHeight="false" outlineLevel="0" collapsed="false">
      <c r="A71" s="27" t="s">
        <v>2349</v>
      </c>
      <c r="B71" s="27" t="n">
        <v>10</v>
      </c>
      <c r="C71" s="27" t="s">
        <v>2350</v>
      </c>
      <c r="D71" s="27"/>
      <c r="E71" s="27" t="s">
        <v>2351</v>
      </c>
      <c r="F71" s="27" t="s">
        <v>2352</v>
      </c>
      <c r="N71" s="27" t="s">
        <v>2353</v>
      </c>
    </row>
    <row r="72" customFormat="false" ht="15" hidden="false" customHeight="false" outlineLevel="0" collapsed="false">
      <c r="A72" s="27" t="s">
        <v>2354</v>
      </c>
      <c r="N72" s="27" t="s">
        <v>1189</v>
      </c>
    </row>
    <row r="73" customFormat="false" ht="15" hidden="false" customHeight="false" outlineLevel="0" collapsed="false">
      <c r="A73" s="27" t="s">
        <v>2355</v>
      </c>
      <c r="N73" s="27" t="s">
        <v>2356</v>
      </c>
    </row>
    <row r="74" customFormat="false" ht="15" hidden="false" customHeight="false" outlineLevel="0" collapsed="false">
      <c r="A74" s="27" t="s">
        <v>2357</v>
      </c>
      <c r="N74" s="27" t="s">
        <v>2357</v>
      </c>
    </row>
    <row r="75" customFormat="false" ht="15" hidden="false" customHeight="false" outlineLevel="0" collapsed="false">
      <c r="A75" s="27" t="s">
        <v>2358</v>
      </c>
      <c r="N75" s="27" t="s">
        <v>2359</v>
      </c>
    </row>
    <row r="77" customFormat="false" ht="15" hidden="false" customHeight="false" outlineLevel="0" collapsed="false">
      <c r="C77" s="20" t="s">
        <v>2360</v>
      </c>
      <c r="D77" s="0" t="s">
        <v>2361</v>
      </c>
      <c r="E77" s="20" t="s">
        <v>2362</v>
      </c>
      <c r="F77" s="20" t="s">
        <v>2352</v>
      </c>
    </row>
    <row r="78" customFormat="false" ht="15" hidden="false" customHeight="false" outlineLevel="0" collapsed="false">
      <c r="F78" s="20" t="s">
        <v>1066</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62" activeCellId="0" sqref="E62"/>
    </sheetView>
  </sheetViews>
  <sheetFormatPr defaultColWidth="8.6875" defaultRowHeight="15" zeroHeight="false" outlineLevelRow="0" outlineLevelCol="0"/>
  <cols>
    <col collapsed="false" customWidth="true" hidden="false" outlineLevel="0" max="1" min="1" style="0" width="27.85"/>
    <col collapsed="false" customWidth="true" hidden="false" outlineLevel="0" max="2" min="2" style="0" width="12.29"/>
    <col collapsed="false" customWidth="true" hidden="false" outlineLevel="0" max="3" min="3" style="0" width="34.86"/>
    <col collapsed="false" customWidth="true" hidden="false" outlineLevel="0" max="4" min="4" style="0" width="48.28"/>
    <col collapsed="false" customWidth="true" hidden="false" outlineLevel="0" max="5" min="5" style="0" width="76.29"/>
    <col collapsed="false" customWidth="true" hidden="false" outlineLevel="0" max="6" min="6" style="0" width="57.86"/>
    <col collapsed="false" customWidth="true" hidden="false" outlineLevel="0" max="7" min="7" style="0" width="23.15"/>
    <col collapsed="false" customWidth="true" hidden="false" outlineLevel="0" max="8" min="8" style="0" width="22.86"/>
    <col collapsed="false" customWidth="true" hidden="false" outlineLevel="0" max="9" min="9" style="0" width="23.86"/>
    <col collapsed="false" customWidth="true" hidden="false" outlineLevel="0" max="10" min="10" style="0" width="26.14"/>
    <col collapsed="false" customWidth="true" hidden="false" outlineLevel="0" max="11" min="11" style="0" width="26"/>
    <col collapsed="false" customWidth="true" hidden="false" outlineLevel="0" max="12" min="12" style="0" width="30.86"/>
    <col collapsed="false" customWidth="true" hidden="false" outlineLevel="0" max="13" min="13" style="0" width="28.99"/>
    <col collapsed="false" customWidth="true" hidden="false" outlineLevel="0" max="14" min="14" style="0" width="21.86"/>
    <col collapsed="false" customWidth="true" hidden="false" outlineLevel="0" max="15" min="15" style="0" width="24.86"/>
    <col collapsed="false" customWidth="true" hidden="false" outlineLevel="0" max="16" min="16" style="0" width="18.58"/>
  </cols>
  <sheetData>
    <row r="1" customFormat="false" ht="15" hidden="false" customHeight="false" outlineLevel="0" collapsed="false">
      <c r="A1" s="2" t="s">
        <v>0</v>
      </c>
    </row>
    <row r="2" customFormat="false" ht="15" hidden="false" customHeight="false" outlineLevel="0" collapsed="false">
      <c r="A2" s="1" t="s">
        <v>25</v>
      </c>
    </row>
    <row r="3" customFormat="false" ht="15" hidden="false" customHeight="false" outlineLevel="0" collapsed="false">
      <c r="A3" s="1" t="s">
        <v>884</v>
      </c>
      <c r="B3" s="1" t="s">
        <v>885</v>
      </c>
      <c r="C3" s="1" t="s">
        <v>886</v>
      </c>
      <c r="D3" s="1" t="s">
        <v>887</v>
      </c>
      <c r="E3" s="1" t="s">
        <v>888</v>
      </c>
      <c r="F3" s="1" t="s">
        <v>889</v>
      </c>
      <c r="G3" s="1" t="s">
        <v>2363</v>
      </c>
      <c r="H3" s="1" t="s">
        <v>2364</v>
      </c>
      <c r="I3" s="1" t="s">
        <v>2365</v>
      </c>
      <c r="J3" s="1" t="s">
        <v>2366</v>
      </c>
      <c r="K3" s="1" t="s">
        <v>2367</v>
      </c>
      <c r="L3" s="1" t="s">
        <v>2368</v>
      </c>
      <c r="M3" s="1" t="s">
        <v>2369</v>
      </c>
      <c r="N3" s="1" t="s">
        <v>2370</v>
      </c>
      <c r="O3" s="1" t="s">
        <v>2371</v>
      </c>
      <c r="P3" s="1" t="s">
        <v>2372</v>
      </c>
    </row>
    <row r="4" customFormat="false" ht="15" hidden="false" customHeight="false" outlineLevel="0" collapsed="false">
      <c r="H4" s="26"/>
      <c r="I4" s="26" t="s">
        <v>900</v>
      </c>
      <c r="J4" s="26" t="s">
        <v>900</v>
      </c>
      <c r="K4" s="26" t="s">
        <v>900</v>
      </c>
      <c r="L4" s="26" t="s">
        <v>900</v>
      </c>
      <c r="M4" s="26" t="s">
        <v>900</v>
      </c>
      <c r="O4" s="26" t="s">
        <v>900</v>
      </c>
      <c r="P4" s="26" t="s">
        <v>900</v>
      </c>
    </row>
    <row r="5" customFormat="false" ht="15" hidden="false" customHeight="false" outlineLevel="0" collapsed="false">
      <c r="I5" s="0" t="s">
        <v>911</v>
      </c>
      <c r="J5" s="0" t="s">
        <v>911</v>
      </c>
      <c r="K5" s="0" t="s">
        <v>911</v>
      </c>
      <c r="L5" s="0" t="s">
        <v>911</v>
      </c>
      <c r="M5" s="0" t="s">
        <v>911</v>
      </c>
      <c r="O5" s="0" t="s">
        <v>911</v>
      </c>
      <c r="P5" s="0" t="s">
        <v>911</v>
      </c>
    </row>
    <row r="6" customFormat="false" ht="15" hidden="false" customHeight="false" outlineLevel="0" collapsed="false">
      <c r="H6" s="68"/>
      <c r="I6" s="25" t="s">
        <v>918</v>
      </c>
      <c r="J6" s="25" t="s">
        <v>918</v>
      </c>
      <c r="K6" s="25" t="s">
        <v>918</v>
      </c>
      <c r="L6" s="25" t="s">
        <v>918</v>
      </c>
      <c r="M6" s="25" t="s">
        <v>918</v>
      </c>
      <c r="O6" s="25" t="s">
        <v>918</v>
      </c>
      <c r="P6" s="25" t="s">
        <v>918</v>
      </c>
    </row>
    <row r="7" customFormat="false" ht="15" hidden="false" customHeight="false" outlineLevel="0" collapsed="false">
      <c r="H7" s="26"/>
      <c r="I7" s="26" t="s">
        <v>2373</v>
      </c>
      <c r="J7" s="26" t="s">
        <v>2373</v>
      </c>
      <c r="K7" s="26" t="s">
        <v>2373</v>
      </c>
      <c r="L7" s="26" t="s">
        <v>2373</v>
      </c>
      <c r="M7" s="26" t="s">
        <v>1074</v>
      </c>
      <c r="O7" s="26" t="s">
        <v>1074</v>
      </c>
      <c r="P7" s="26" t="s">
        <v>1074</v>
      </c>
    </row>
    <row r="8" customFormat="false" ht="15" hidden="false" customHeight="false" outlineLevel="0" collapsed="false">
      <c r="B8" s="0" t="n">
        <v>0</v>
      </c>
      <c r="C8" s="20" t="s">
        <v>2374</v>
      </c>
      <c r="D8" s="20" t="s">
        <v>2375</v>
      </c>
      <c r="E8" s="20" t="s">
        <v>2376</v>
      </c>
      <c r="F8" s="20" t="s">
        <v>2375</v>
      </c>
      <c r="H8" s="26"/>
      <c r="I8" s="26" t="s">
        <v>2377</v>
      </c>
      <c r="J8" s="26" t="s">
        <v>2377</v>
      </c>
      <c r="K8" s="26" t="s">
        <v>2377</v>
      </c>
      <c r="L8" s="26" t="s">
        <v>2377</v>
      </c>
      <c r="M8" s="26" t="s">
        <v>1078</v>
      </c>
      <c r="O8" s="26" t="s">
        <v>1078</v>
      </c>
      <c r="P8" s="26" t="s">
        <v>1078</v>
      </c>
    </row>
    <row r="9" customFormat="false" ht="15" hidden="false" customHeight="false" outlineLevel="0" collapsed="false">
      <c r="C9" s="20"/>
      <c r="D9" s="20"/>
      <c r="E9" s="20"/>
      <c r="F9" s="20"/>
      <c r="H9" s="68"/>
      <c r="I9" s="26" t="s">
        <v>2378</v>
      </c>
      <c r="J9" s="26" t="s">
        <v>2378</v>
      </c>
      <c r="K9" s="26" t="s">
        <v>2378</v>
      </c>
      <c r="L9" s="26" t="s">
        <v>2378</v>
      </c>
      <c r="M9" s="0" t="s">
        <v>1083</v>
      </c>
      <c r="O9" s="0" t="s">
        <v>1083</v>
      </c>
      <c r="P9" s="0" t="s">
        <v>1083</v>
      </c>
    </row>
    <row r="10" customFormat="false" ht="15" hidden="false" customHeight="false" outlineLevel="0" collapsed="false">
      <c r="A10" s="39" t="s">
        <v>2379</v>
      </c>
      <c r="B10" s="39" t="n">
        <v>1</v>
      </c>
      <c r="C10" s="39" t="s">
        <v>2380</v>
      </c>
      <c r="D10" s="39"/>
      <c r="E10" s="39" t="s">
        <v>2381</v>
      </c>
      <c r="F10" s="39" t="s">
        <v>2382</v>
      </c>
      <c r="H10" s="26"/>
      <c r="I10" s="26" t="s">
        <v>2383</v>
      </c>
      <c r="J10" s="26" t="s">
        <v>2383</v>
      </c>
      <c r="K10" s="26" t="s">
        <v>2383</v>
      </c>
      <c r="L10" s="26" t="s">
        <v>2383</v>
      </c>
      <c r="M10" s="26" t="s">
        <v>2383</v>
      </c>
      <c r="O10" s="26" t="s">
        <v>2383</v>
      </c>
      <c r="P10" s="26" t="s">
        <v>2383</v>
      </c>
    </row>
    <row r="11" customFormat="false" ht="15" hidden="false" customHeight="false" outlineLevel="0" collapsed="false">
      <c r="A11" s="39" t="s">
        <v>2384</v>
      </c>
      <c r="B11" s="26"/>
      <c r="C11" s="26"/>
      <c r="D11" s="26"/>
      <c r="E11" s="26"/>
      <c r="F11" s="26"/>
      <c r="I11" s="26" t="s">
        <v>2385</v>
      </c>
      <c r="M11" s="26"/>
    </row>
    <row r="12" customFormat="false" ht="15" hidden="false" customHeight="false" outlineLevel="0" collapsed="false">
      <c r="A12" s="54" t="s">
        <v>2386</v>
      </c>
      <c r="B12" s="54" t="n">
        <v>2</v>
      </c>
      <c r="C12" s="54" t="s">
        <v>2387</v>
      </c>
      <c r="D12" s="54"/>
      <c r="E12" s="54" t="s">
        <v>2388</v>
      </c>
      <c r="F12" s="54" t="s">
        <v>2389</v>
      </c>
      <c r="I12" s="26" t="s">
        <v>2390</v>
      </c>
    </row>
    <row r="13" customFormat="false" ht="15" hidden="false" customHeight="false" outlineLevel="0" collapsed="false">
      <c r="A13" s="38" t="s">
        <v>2391</v>
      </c>
      <c r="B13" s="38" t="n">
        <v>3</v>
      </c>
      <c r="C13" s="38" t="s">
        <v>2392</v>
      </c>
      <c r="D13" s="38"/>
      <c r="E13" s="38" t="s">
        <v>2393</v>
      </c>
      <c r="F13" s="38" t="s">
        <v>2394</v>
      </c>
      <c r="I13" s="26" t="s">
        <v>2395</v>
      </c>
    </row>
    <row r="14" customFormat="false" ht="15" hidden="false" customHeight="false" outlineLevel="0" collapsed="false">
      <c r="A14" s="38" t="s">
        <v>2396</v>
      </c>
      <c r="I14" s="26" t="s">
        <v>2397</v>
      </c>
    </row>
    <row r="15" customFormat="false" ht="15" hidden="false" customHeight="false" outlineLevel="0" collapsed="false">
      <c r="A15" s="38" t="s">
        <v>2398</v>
      </c>
      <c r="I15" s="26" t="s">
        <v>2399</v>
      </c>
    </row>
    <row r="16" customFormat="false" ht="15" hidden="false" customHeight="false" outlineLevel="0" collapsed="false">
      <c r="A16" s="38" t="s">
        <v>2400</v>
      </c>
      <c r="I16" s="26" t="s">
        <v>2401</v>
      </c>
    </row>
    <row r="17" customFormat="false" ht="15" hidden="false" customHeight="false" outlineLevel="0" collapsed="false">
      <c r="A17" s="38" t="s">
        <v>2402</v>
      </c>
      <c r="I17" s="26" t="s">
        <v>2403</v>
      </c>
    </row>
    <row r="18" customFormat="false" ht="15" hidden="false" customHeight="false" outlineLevel="0" collapsed="false">
      <c r="B18" s="20" t="n">
        <v>4</v>
      </c>
      <c r="C18" s="20" t="s">
        <v>1064</v>
      </c>
      <c r="D18" s="20" t="s">
        <v>2404</v>
      </c>
      <c r="E18" s="20" t="s">
        <v>2405</v>
      </c>
      <c r="F18" s="20" t="s">
        <v>2404</v>
      </c>
      <c r="I18" s="26" t="s">
        <v>2406</v>
      </c>
    </row>
    <row r="20" customFormat="false" ht="15" hidden="false" customHeight="false" outlineLevel="0" collapsed="false">
      <c r="B20" s="20" t="n">
        <v>5</v>
      </c>
      <c r="C20" s="20" t="s">
        <v>2407</v>
      </c>
      <c r="D20" s="20" t="s">
        <v>2408</v>
      </c>
      <c r="E20" s="20" t="s">
        <v>2409</v>
      </c>
      <c r="F20" s="20" t="s">
        <v>2408</v>
      </c>
    </row>
    <row r="21" customFormat="false" ht="15" hidden="false" customHeight="false" outlineLevel="0" collapsed="false">
      <c r="B21" s="20" t="n">
        <v>6</v>
      </c>
      <c r="C21" s="20" t="s">
        <v>2410</v>
      </c>
      <c r="D21" s="20" t="s">
        <v>2411</v>
      </c>
      <c r="E21" s="20" t="s">
        <v>2412</v>
      </c>
      <c r="F21" s="20" t="s">
        <v>2411</v>
      </c>
    </row>
    <row r="22" customFormat="false" ht="15" hidden="false" customHeight="false" outlineLevel="0" collapsed="false">
      <c r="A22" s="69" t="s">
        <v>2413</v>
      </c>
      <c r="B22" s="45" t="n">
        <v>7</v>
      </c>
      <c r="C22" s="45" t="s">
        <v>2414</v>
      </c>
      <c r="D22" s="45"/>
      <c r="E22" s="45" t="s">
        <v>2415</v>
      </c>
      <c r="F22" s="45" t="s">
        <v>2416</v>
      </c>
      <c r="J22" s="0" t="s">
        <v>2417</v>
      </c>
    </row>
    <row r="23" customFormat="false" ht="15" hidden="false" customHeight="false" outlineLevel="0" collapsed="false">
      <c r="A23" s="69" t="s">
        <v>2418</v>
      </c>
      <c r="B23" s="69" t="n">
        <v>7</v>
      </c>
      <c r="C23" s="69" t="s">
        <v>2419</v>
      </c>
      <c r="D23" s="69"/>
      <c r="E23" s="69" t="s">
        <v>2420</v>
      </c>
      <c r="F23" s="69" t="s">
        <v>2421</v>
      </c>
      <c r="J23" s="0" t="s">
        <v>2422</v>
      </c>
    </row>
    <row r="24" customFormat="false" ht="15" hidden="false" customHeight="false" outlineLevel="0" collapsed="false">
      <c r="A24" s="69" t="s">
        <v>2423</v>
      </c>
      <c r="J24" s="0" t="s">
        <v>2424</v>
      </c>
    </row>
    <row r="25" customFormat="false" ht="15" hidden="false" customHeight="false" outlineLevel="0" collapsed="false">
      <c r="A25" s="45" t="s">
        <v>2425</v>
      </c>
      <c r="J25" s="0" t="s">
        <v>2426</v>
      </c>
    </row>
    <row r="26" customFormat="false" ht="15" hidden="false" customHeight="false" outlineLevel="0" collapsed="false">
      <c r="A26" s="45" t="s">
        <v>2427</v>
      </c>
      <c r="J26" s="0" t="s">
        <v>2428</v>
      </c>
    </row>
    <row r="27" customFormat="false" ht="15" hidden="false" customHeight="false" outlineLevel="0" collapsed="false">
      <c r="A27" s="45" t="s">
        <v>2314</v>
      </c>
      <c r="J27" s="0" t="s">
        <v>2314</v>
      </c>
    </row>
    <row r="28" customFormat="false" ht="15" hidden="false" customHeight="false" outlineLevel="0" collapsed="false">
      <c r="D28" s="0" t="s">
        <v>2429</v>
      </c>
      <c r="E28" s="70"/>
    </row>
    <row r="30" customFormat="false" ht="15" hidden="false" customHeight="false" outlineLevel="0" collapsed="false">
      <c r="A30" s="45" t="s">
        <v>2425</v>
      </c>
      <c r="K30" s="0" t="s">
        <v>2426</v>
      </c>
    </row>
    <row r="31" customFormat="false" ht="15" hidden="false" customHeight="false" outlineLevel="0" collapsed="false">
      <c r="A31" s="45" t="s">
        <v>2418</v>
      </c>
      <c r="K31" s="0" t="s">
        <v>2422</v>
      </c>
    </row>
    <row r="32" customFormat="false" ht="15" hidden="false" customHeight="false" outlineLevel="0" collapsed="false">
      <c r="A32" s="45" t="s">
        <v>2427</v>
      </c>
      <c r="K32" s="0" t="s">
        <v>2428</v>
      </c>
    </row>
    <row r="33" customFormat="false" ht="15" hidden="false" customHeight="false" outlineLevel="0" collapsed="false">
      <c r="D33" s="0" t="s">
        <v>2429</v>
      </c>
    </row>
    <row r="35" customFormat="false" ht="15" hidden="false" customHeight="false" outlineLevel="0" collapsed="false">
      <c r="B35" s="20" t="n">
        <v>8</v>
      </c>
      <c r="C35" s="20" t="s">
        <v>2430</v>
      </c>
      <c r="D35" s="20" t="s">
        <v>2431</v>
      </c>
      <c r="E35" s="20" t="s">
        <v>2432</v>
      </c>
      <c r="F35" s="20" t="s">
        <v>2431</v>
      </c>
    </row>
    <row r="36" customFormat="false" ht="15" hidden="false" customHeight="false" outlineLevel="0" collapsed="false">
      <c r="A36" s="55" t="s">
        <v>1084</v>
      </c>
      <c r="B36" s="55" t="n">
        <v>9</v>
      </c>
      <c r="C36" s="55" t="s">
        <v>2433</v>
      </c>
      <c r="D36" s="55"/>
      <c r="E36" s="55" t="s">
        <v>2434</v>
      </c>
      <c r="F36" s="55" t="s">
        <v>2435</v>
      </c>
      <c r="L36" s="0" t="s">
        <v>2436</v>
      </c>
    </row>
    <row r="37" customFormat="false" ht="15" hidden="false" customHeight="false" outlineLevel="0" collapsed="false">
      <c r="A37" s="55" t="s">
        <v>2437</v>
      </c>
      <c r="L37" s="0" t="s">
        <v>2438</v>
      </c>
    </row>
    <row r="38" customFormat="false" ht="15" hidden="false" customHeight="false" outlineLevel="0" collapsed="false">
      <c r="A38" s="71" t="s">
        <v>2439</v>
      </c>
      <c r="B38" s="71" t="n">
        <v>10</v>
      </c>
      <c r="C38" s="71" t="s">
        <v>2440</v>
      </c>
      <c r="D38" s="71"/>
      <c r="E38" s="71" t="s">
        <v>2441</v>
      </c>
      <c r="F38" s="71" t="s">
        <v>2442</v>
      </c>
      <c r="L38" s="0" t="s">
        <v>2443</v>
      </c>
    </row>
    <row r="39" customFormat="false" ht="15" hidden="false" customHeight="false" outlineLevel="0" collapsed="false">
      <c r="A39" s="71" t="s">
        <v>2314</v>
      </c>
      <c r="L39" s="0" t="s">
        <v>2444</v>
      </c>
    </row>
    <row r="40" customFormat="false" ht="15" hidden="false" customHeight="false" outlineLevel="0" collapsed="false">
      <c r="B40" s="20" t="n">
        <v>11</v>
      </c>
      <c r="C40" s="20" t="s">
        <v>2445</v>
      </c>
      <c r="D40" s="20"/>
      <c r="E40" s="20" t="s">
        <v>2446</v>
      </c>
      <c r="F40" s="20"/>
    </row>
    <row r="41" customFormat="false" ht="15" hidden="false" customHeight="false" outlineLevel="0" collapsed="false">
      <c r="D41" s="0" t="s">
        <v>2429</v>
      </c>
    </row>
    <row r="44" customFormat="false" ht="15" hidden="false" customHeight="false" outlineLevel="0" collapsed="false">
      <c r="B44" s="20" t="n">
        <v>12</v>
      </c>
      <c r="C44" s="20" t="s">
        <v>2447</v>
      </c>
      <c r="D44" s="20" t="s">
        <v>2448</v>
      </c>
      <c r="E44" s="20" t="s">
        <v>2449</v>
      </c>
      <c r="F44" s="20" t="s">
        <v>2448</v>
      </c>
    </row>
    <row r="45" customFormat="false" ht="15" hidden="false" customHeight="false" outlineLevel="0" collapsed="false">
      <c r="B45" s="20"/>
      <c r="C45" s="20"/>
      <c r="D45" s="20"/>
      <c r="E45" s="20"/>
      <c r="F45" s="20" t="s">
        <v>2450</v>
      </c>
    </row>
    <row r="46" customFormat="false" ht="15" hidden="false" customHeight="false" outlineLevel="0" collapsed="false">
      <c r="A46" s="43" t="s">
        <v>2451</v>
      </c>
      <c r="B46" s="43" t="n">
        <v>13</v>
      </c>
      <c r="C46" s="43" t="s">
        <v>2452</v>
      </c>
      <c r="D46" s="43"/>
      <c r="E46" s="43" t="s">
        <v>2453</v>
      </c>
      <c r="F46" s="43" t="s">
        <v>2454</v>
      </c>
      <c r="M46" s="0" t="s">
        <v>2455</v>
      </c>
      <c r="W46" s="43" t="s">
        <v>2456</v>
      </c>
    </row>
    <row r="47" customFormat="false" ht="15" hidden="false" customHeight="false" outlineLevel="0" collapsed="false">
      <c r="A47" s="43" t="s">
        <v>2457</v>
      </c>
      <c r="F47" s="43" t="s">
        <v>2458</v>
      </c>
      <c r="M47" s="0" t="s">
        <v>1035</v>
      </c>
    </row>
    <row r="48" customFormat="false" ht="15" hidden="false" customHeight="false" outlineLevel="0" collapsed="false">
      <c r="A48" s="43" t="s">
        <v>2459</v>
      </c>
      <c r="M48" s="0" t="s">
        <v>1194</v>
      </c>
    </row>
    <row r="49" customFormat="false" ht="15" hidden="false" customHeight="false" outlineLevel="0" collapsed="false">
      <c r="A49" s="43" t="s">
        <v>2460</v>
      </c>
      <c r="M49" s="0" t="s">
        <v>2283</v>
      </c>
    </row>
    <row r="50" customFormat="false" ht="15" hidden="false" customHeight="false" outlineLevel="0" collapsed="false">
      <c r="A50" s="43" t="s">
        <v>2461</v>
      </c>
      <c r="M50" s="0" t="s">
        <v>2462</v>
      </c>
    </row>
    <row r="51" customFormat="false" ht="15" hidden="false" customHeight="false" outlineLevel="0" collapsed="false">
      <c r="A51" s="43" t="s">
        <v>2463</v>
      </c>
      <c r="M51" s="0" t="s">
        <v>2285</v>
      </c>
    </row>
    <row r="52" customFormat="false" ht="15" hidden="false" customHeight="false" outlineLevel="0" collapsed="false">
      <c r="A52" s="43" t="s">
        <v>2464</v>
      </c>
      <c r="M52" s="0" t="s">
        <v>2464</v>
      </c>
    </row>
    <row r="53" customFormat="false" ht="15" hidden="false" customHeight="false" outlineLevel="0" collapsed="false">
      <c r="D53" s="0" t="s">
        <v>2429</v>
      </c>
    </row>
    <row r="55" customFormat="false" ht="15" hidden="false" customHeight="false" outlineLevel="0" collapsed="false">
      <c r="B55" s="20" t="n">
        <v>14</v>
      </c>
      <c r="C55" s="20" t="s">
        <v>2465</v>
      </c>
      <c r="D55" s="20" t="s">
        <v>2466</v>
      </c>
      <c r="E55" s="20" t="s">
        <v>2467</v>
      </c>
      <c r="F55" s="20" t="s">
        <v>2466</v>
      </c>
    </row>
    <row r="56" customFormat="false" ht="15" hidden="false" customHeight="false" outlineLevel="0" collapsed="false">
      <c r="A56" s="68" t="s">
        <v>2468</v>
      </c>
      <c r="B56" s="68" t="n">
        <v>15</v>
      </c>
      <c r="C56" s="68" t="s">
        <v>2469</v>
      </c>
      <c r="D56" s="68"/>
      <c r="E56" s="68" t="s">
        <v>2470</v>
      </c>
      <c r="F56" s="68" t="s">
        <v>2471</v>
      </c>
      <c r="N56" s="68" t="s">
        <v>2472</v>
      </c>
      <c r="O56" s="0" t="s">
        <v>2473</v>
      </c>
    </row>
    <row r="57" customFormat="false" ht="15" hidden="false" customHeight="false" outlineLevel="0" collapsed="false">
      <c r="A57" s="68" t="s">
        <v>2474</v>
      </c>
      <c r="N57" s="68" t="s">
        <v>2475</v>
      </c>
      <c r="O57" s="0" t="s">
        <v>2476</v>
      </c>
    </row>
    <row r="58" customFormat="false" ht="15" hidden="false" customHeight="false" outlineLevel="0" collapsed="false">
      <c r="A58" s="68" t="s">
        <v>2477</v>
      </c>
      <c r="N58" s="68" t="s">
        <v>2478</v>
      </c>
      <c r="O58" s="0" t="s">
        <v>2479</v>
      </c>
    </row>
    <row r="59" customFormat="false" ht="15" hidden="false" customHeight="false" outlineLevel="0" collapsed="false">
      <c r="A59" s="68" t="s">
        <v>2480</v>
      </c>
      <c r="N59" s="68" t="s">
        <v>2481</v>
      </c>
      <c r="O59" s="0" t="s">
        <v>2482</v>
      </c>
    </row>
    <row r="60" customFormat="false" ht="15" hidden="false" customHeight="false" outlineLevel="0" collapsed="false">
      <c r="A60" s="68" t="s">
        <v>2483</v>
      </c>
      <c r="N60" s="68" t="s">
        <v>2484</v>
      </c>
      <c r="O60" s="0" t="s">
        <v>2485</v>
      </c>
    </row>
    <row r="61" customFormat="false" ht="15" hidden="false" customHeight="false" outlineLevel="0" collapsed="false">
      <c r="A61" s="68" t="s">
        <v>2486</v>
      </c>
      <c r="O61" s="0" t="s">
        <v>2487</v>
      </c>
    </row>
    <row r="62" customFormat="false" ht="15" hidden="false" customHeight="false" outlineLevel="0" collapsed="false">
      <c r="A62" s="68" t="s">
        <v>2488</v>
      </c>
      <c r="O62" s="0" t="s">
        <v>2489</v>
      </c>
    </row>
    <row r="63" customFormat="false" ht="15" hidden="false" customHeight="false" outlineLevel="0" collapsed="false">
      <c r="A63" s="68" t="s">
        <v>2490</v>
      </c>
      <c r="O63" s="0" t="s">
        <v>2491</v>
      </c>
    </row>
    <row r="64" customFormat="false" ht="15" hidden="false" customHeight="false" outlineLevel="0" collapsed="false">
      <c r="A64" s="68" t="s">
        <v>2492</v>
      </c>
      <c r="O64" s="0" t="s">
        <v>2493</v>
      </c>
    </row>
    <row r="65" customFormat="false" ht="15" hidden="false" customHeight="false" outlineLevel="0" collapsed="false">
      <c r="A65" s="68" t="s">
        <v>2494</v>
      </c>
      <c r="O65" s="0" t="s">
        <v>2495</v>
      </c>
    </row>
    <row r="67" customFormat="false" ht="15" hidden="false" customHeight="false" outlineLevel="0" collapsed="false">
      <c r="B67" s="20" t="n">
        <v>16</v>
      </c>
      <c r="C67" s="20" t="s">
        <v>2496</v>
      </c>
      <c r="D67" s="20" t="s">
        <v>2497</v>
      </c>
      <c r="E67" s="20" t="s">
        <v>2498</v>
      </c>
      <c r="F67" s="20" t="s">
        <v>2499</v>
      </c>
    </row>
    <row r="68" customFormat="false" ht="15" hidden="false" customHeight="false" outlineLevel="0" collapsed="false">
      <c r="F68" s="20" t="s">
        <v>2497</v>
      </c>
    </row>
    <row r="69" customFormat="false" ht="15" hidden="false" customHeight="false" outlineLevel="0" collapsed="false">
      <c r="A69" s="71" t="s">
        <v>2500</v>
      </c>
      <c r="B69" s="71" t="n">
        <v>17</v>
      </c>
      <c r="C69" s="71" t="s">
        <v>2501</v>
      </c>
      <c r="D69" s="71" t="s">
        <v>2497</v>
      </c>
      <c r="E69" s="71" t="s">
        <v>2502</v>
      </c>
      <c r="F69" s="71" t="s">
        <v>2503</v>
      </c>
      <c r="P69" s="0" t="s">
        <v>2500</v>
      </c>
    </row>
    <row r="70" customFormat="false" ht="15" hidden="false" customHeight="false" outlineLevel="0" collapsed="false">
      <c r="A70" s="71" t="s">
        <v>2504</v>
      </c>
      <c r="F70" s="71" t="s">
        <v>2505</v>
      </c>
      <c r="P70" s="0" t="s">
        <v>2504</v>
      </c>
    </row>
    <row r="71" customFormat="false" ht="15" hidden="false" customHeight="false" outlineLevel="0" collapsed="false">
      <c r="A71" s="71" t="s">
        <v>2326</v>
      </c>
      <c r="F71" s="71" t="s">
        <v>2506</v>
      </c>
      <c r="P71" s="0" t="s">
        <v>2326</v>
      </c>
    </row>
    <row r="72" customFormat="false" ht="15" hidden="false" customHeight="false" outlineLevel="0" collapsed="false">
      <c r="A72" s="71" t="s">
        <v>2507</v>
      </c>
      <c r="P72" s="0" t="s">
        <v>2507</v>
      </c>
    </row>
    <row r="73" customFormat="false" ht="15" hidden="false" customHeight="false" outlineLevel="0" collapsed="false">
      <c r="A73" s="71" t="s">
        <v>2508</v>
      </c>
      <c r="P73" s="0" t="s">
        <v>2508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34.14"/>
    <col collapsed="false" customWidth="true" hidden="false" outlineLevel="0" max="2" min="2" style="0" width="12.14"/>
    <col collapsed="false" customWidth="true" hidden="false" outlineLevel="0" max="3" min="3" style="0" width="28.29"/>
    <col collapsed="false" customWidth="true" hidden="false" outlineLevel="0" max="4" min="4" style="0" width="57"/>
    <col collapsed="false" customWidth="true" hidden="false" outlineLevel="0" max="5" min="5" style="0" width="42.57"/>
    <col collapsed="false" customWidth="true" hidden="false" outlineLevel="0" max="6" min="6" style="0" width="42"/>
    <col collapsed="false" customWidth="true" hidden="false" outlineLevel="0" max="7" min="7" style="0" width="24.15"/>
    <col collapsed="false" customWidth="true" hidden="false" outlineLevel="0" max="8" min="8" style="0" width="20.14"/>
    <col collapsed="false" customWidth="true" hidden="false" outlineLevel="0" max="9" min="9" style="0" width="22.7"/>
    <col collapsed="false" customWidth="true" hidden="false" outlineLevel="0" max="10" min="10" style="0" width="22.57"/>
    <col collapsed="false" customWidth="true" hidden="false" outlineLevel="0" max="14" min="14" style="0" width="24.71"/>
  </cols>
  <sheetData>
    <row r="1" customFormat="false" ht="15" hidden="false" customHeight="false" outlineLevel="0" collapsed="false">
      <c r="A1" s="2" t="s">
        <v>0</v>
      </c>
    </row>
    <row r="2" customFormat="false" ht="15" hidden="false" customHeight="false" outlineLevel="0" collapsed="false">
      <c r="A2" s="1" t="s">
        <v>27</v>
      </c>
    </row>
    <row r="3" customFormat="false" ht="15" hidden="false" customHeight="false" outlineLevel="0" collapsed="false">
      <c r="A3" s="1" t="s">
        <v>884</v>
      </c>
      <c r="B3" s="1" t="s">
        <v>885</v>
      </c>
      <c r="C3" s="1" t="s">
        <v>886</v>
      </c>
      <c r="D3" s="1" t="s">
        <v>887</v>
      </c>
      <c r="E3" s="1" t="s">
        <v>888</v>
      </c>
      <c r="F3" s="1" t="s">
        <v>889</v>
      </c>
      <c r="G3" s="1" t="s">
        <v>2509</v>
      </c>
      <c r="H3" s="1" t="s">
        <v>2510</v>
      </c>
      <c r="I3" s="1" t="s">
        <v>2511</v>
      </c>
      <c r="J3" s="1" t="s">
        <v>893</v>
      </c>
    </row>
    <row r="4" customFormat="false" ht="15" hidden="false" customHeight="false" outlineLevel="0" collapsed="false">
      <c r="I4" s="0" t="s">
        <v>900</v>
      </c>
    </row>
    <row r="5" customFormat="false" ht="15" hidden="false" customHeight="false" outlineLevel="0" collapsed="false">
      <c r="I5" s="0" t="s">
        <v>911</v>
      </c>
    </row>
    <row r="6" customFormat="false" ht="15" hidden="false" customHeight="false" outlineLevel="0" collapsed="false">
      <c r="I6" s="0" t="s">
        <v>918</v>
      </c>
    </row>
    <row r="7" customFormat="false" ht="15" hidden="false" customHeight="false" outlineLevel="0" collapsed="false">
      <c r="N7" s="25" t="s">
        <v>1074</v>
      </c>
      <c r="O7" s="25" t="s">
        <v>1074</v>
      </c>
      <c r="P7" s="0" t="s">
        <v>1074</v>
      </c>
    </row>
    <row r="8" customFormat="false" ht="15" hidden="false" customHeight="false" outlineLevel="0" collapsed="false">
      <c r="B8" s="20" t="n">
        <v>0</v>
      </c>
      <c r="C8" s="20" t="s">
        <v>2512</v>
      </c>
      <c r="D8" s="20" t="s">
        <v>2513</v>
      </c>
      <c r="E8" s="20" t="s">
        <v>2514</v>
      </c>
      <c r="F8" s="20" t="s">
        <v>2513</v>
      </c>
      <c r="N8" s="25" t="s">
        <v>1939</v>
      </c>
      <c r="O8" s="25" t="s">
        <v>1939</v>
      </c>
      <c r="P8" s="0" t="s">
        <v>1077</v>
      </c>
    </row>
    <row r="9" customFormat="false" ht="15" hidden="false" customHeight="false" outlineLevel="0" collapsed="false">
      <c r="N9" s="25" t="s">
        <v>1083</v>
      </c>
      <c r="O9" s="25" t="s">
        <v>1083</v>
      </c>
      <c r="P9" s="0" t="s">
        <v>1083</v>
      </c>
    </row>
    <row r="15" customFormat="false" ht="15" hidden="false" customHeight="false" outlineLevel="0" collapsed="false">
      <c r="A15" s="45" t="s">
        <v>2515</v>
      </c>
      <c r="B15" s="45" t="n">
        <v>1</v>
      </c>
      <c r="C15" s="45" t="s">
        <v>26</v>
      </c>
      <c r="D15" s="45"/>
      <c r="E15" s="45" t="s">
        <v>2516</v>
      </c>
      <c r="F15" s="45" t="s">
        <v>2517</v>
      </c>
      <c r="I15" s="0" t="s">
        <v>2515</v>
      </c>
    </row>
    <row r="16" customFormat="false" ht="15" hidden="false" customHeight="false" outlineLevel="0" collapsed="false">
      <c r="A16" s="45" t="s">
        <v>2518</v>
      </c>
      <c r="B16" s="45"/>
      <c r="C16" s="45"/>
      <c r="D16" s="45"/>
      <c r="E16" s="45"/>
      <c r="F16" s="45" t="s">
        <v>2519</v>
      </c>
      <c r="I16" s="0" t="s">
        <v>2021</v>
      </c>
    </row>
    <row r="17" customFormat="false" ht="15" hidden="false" customHeight="false" outlineLevel="0" collapsed="false">
      <c r="A17" s="45" t="s">
        <v>2520</v>
      </c>
      <c r="B17" s="45"/>
      <c r="C17" s="45"/>
      <c r="D17" s="45"/>
      <c r="E17" s="45"/>
      <c r="F17" s="45" t="s">
        <v>2521</v>
      </c>
      <c r="I17" s="0" t="s">
        <v>2518</v>
      </c>
    </row>
    <row r="18" customFormat="false" ht="15" hidden="false" customHeight="false" outlineLevel="0" collapsed="false">
      <c r="A18" s="45" t="s">
        <v>2522</v>
      </c>
      <c r="B18" s="45"/>
      <c r="C18" s="45"/>
      <c r="D18" s="45"/>
      <c r="E18" s="45"/>
      <c r="F18" s="45" t="s">
        <v>2523</v>
      </c>
      <c r="I18" s="0" t="s">
        <v>2524</v>
      </c>
    </row>
    <row r="19" customFormat="false" ht="15" hidden="false" customHeight="false" outlineLevel="0" collapsed="false">
      <c r="A19" s="26"/>
      <c r="B19" s="26"/>
      <c r="C19" s="26"/>
      <c r="D19" s="26"/>
      <c r="E19" s="26"/>
      <c r="F19" s="26"/>
      <c r="G19" s="26"/>
      <c r="H19" s="26"/>
      <c r="I19" s="0" t="s">
        <v>2522</v>
      </c>
      <c r="J19" s="26"/>
      <c r="K19" s="26"/>
    </row>
    <row r="20" customFormat="false" ht="15" hidden="false" customHeight="false" outlineLevel="0" collapsed="false">
      <c r="A20" s="26"/>
      <c r="B20" s="20" t="n">
        <v>2</v>
      </c>
      <c r="C20" s="20" t="s">
        <v>1064</v>
      </c>
      <c r="D20" s="20"/>
      <c r="E20" s="20" t="s">
        <v>1065</v>
      </c>
      <c r="F20" s="20" t="s">
        <v>1066</v>
      </c>
    </row>
    <row r="21" customFormat="false" ht="15" hidden="false" customHeight="false" outlineLevel="0" collapsed="false">
      <c r="A21" s="26"/>
      <c r="D21" s="0" t="s">
        <v>1066</v>
      </c>
    </row>
    <row r="22" customFormat="false" ht="15" hidden="false" customHeight="false" outlineLevel="0" collapsed="false">
      <c r="A22" s="26"/>
    </row>
    <row r="23" customFormat="false" ht="15" hidden="false" customHeight="false" outlineLevel="0" collapsed="false">
      <c r="A23" s="26"/>
    </row>
    <row r="24" customFormat="false" ht="15" hidden="false" customHeight="false" outlineLevel="0" collapsed="false">
      <c r="A24" s="26"/>
    </row>
    <row r="25" customFormat="false" ht="15" hidden="false" customHeight="false" outlineLevel="0" collapsed="false">
      <c r="A25" s="26"/>
    </row>
    <row r="26" customFormat="false" ht="15" hidden="false" customHeight="false" outlineLevel="0" collapsed="false">
      <c r="A26" s="26"/>
    </row>
    <row r="27" customFormat="false" ht="15" hidden="false" customHeight="false" outlineLevel="0" collapsed="false">
      <c r="A27" s="26"/>
    </row>
    <row r="28" customFormat="false" ht="15" hidden="false" customHeight="false" outlineLevel="0" collapsed="false">
      <c r="A28" s="26"/>
    </row>
    <row r="29" customFormat="false" ht="15" hidden="false" customHeight="false" outlineLevel="0" collapsed="false">
      <c r="A29" s="26"/>
    </row>
    <row r="30" customFormat="false" ht="15" hidden="false" customHeight="false" outlineLevel="0" collapsed="false">
      <c r="A30" s="26"/>
    </row>
    <row r="31" customFormat="false" ht="15" hidden="false" customHeight="false" outlineLevel="0" collapsed="false">
      <c r="A31" s="26"/>
    </row>
    <row r="32" customFormat="false" ht="15" hidden="false" customHeight="false" outlineLevel="0" collapsed="false">
      <c r="A32" s="26"/>
    </row>
    <row r="33" customFormat="false" ht="15" hidden="false" customHeight="false" outlineLevel="0" collapsed="false">
      <c r="A33" s="26"/>
    </row>
    <row r="34" customFormat="false" ht="15" hidden="false" customHeight="false" outlineLevel="0" collapsed="false">
      <c r="A34" s="26"/>
    </row>
    <row r="35" customFormat="false" ht="15" hidden="false" customHeight="false" outlineLevel="0" collapsed="false">
      <c r="A35" s="26"/>
    </row>
    <row r="36" customFormat="false" ht="15" hidden="false" customHeight="false" outlineLevel="0" collapsed="false">
      <c r="A36" s="26"/>
    </row>
    <row r="37" customFormat="false" ht="15" hidden="false" customHeight="false" outlineLevel="0" collapsed="false">
      <c r="A37" s="26"/>
    </row>
    <row r="38" customFormat="false" ht="15" hidden="false" customHeight="false" outlineLevel="0" collapsed="false">
      <c r="A38" s="26"/>
    </row>
    <row r="39" customFormat="false" ht="15" hidden="false" customHeight="false" outlineLevel="0" collapsed="false">
      <c r="A39" s="26"/>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9.15625" defaultRowHeight="15" zeroHeight="false" outlineLevelRow="0" outlineLevelCol="0"/>
  <cols>
    <col collapsed="false" customWidth="true" hidden="false" outlineLevel="0" max="1" min="1" style="0" width="32.71"/>
    <col collapsed="false" customWidth="true" hidden="false" outlineLevel="0" max="2" min="2" style="0" width="10.99"/>
    <col collapsed="false" customWidth="true" hidden="false" outlineLevel="0" max="3" min="3" style="0" width="23.28"/>
    <col collapsed="false" customWidth="true" hidden="false" outlineLevel="0" max="4" min="4" style="0" width="40.71"/>
    <col collapsed="false" customWidth="true" hidden="false" outlineLevel="0" max="5" min="5" style="0" width="56.57"/>
    <col collapsed="false" customWidth="true" hidden="false" outlineLevel="0" max="6" min="6" style="0" width="63.42"/>
    <col collapsed="false" customWidth="true" hidden="false" outlineLevel="0" max="7" min="7" style="0" width="23.01"/>
    <col collapsed="false" customWidth="true" hidden="false" outlineLevel="0" max="8" min="8" style="0" width="23.57"/>
    <col collapsed="false" customWidth="true" hidden="false" outlineLevel="0" max="9" min="9" style="0" width="21.43"/>
    <col collapsed="false" customWidth="true" hidden="false" outlineLevel="0" max="10" min="10" style="0" width="30.7"/>
    <col collapsed="false" customWidth="true" hidden="false" outlineLevel="0" max="11" min="11" style="0" width="22.01"/>
  </cols>
  <sheetData>
    <row r="1" customFormat="false" ht="15" hidden="false" customHeight="false" outlineLevel="0" collapsed="false">
      <c r="A1" s="2" t="s">
        <v>0</v>
      </c>
    </row>
    <row r="2" customFormat="false" ht="15" hidden="false" customHeight="false" outlineLevel="0" collapsed="false">
      <c r="A2" s="1" t="s">
        <v>29</v>
      </c>
    </row>
    <row r="3" customFormat="false" ht="15" hidden="false" customHeight="false" outlineLevel="0" collapsed="false">
      <c r="A3" s="1" t="s">
        <v>884</v>
      </c>
      <c r="B3" s="1" t="s">
        <v>885</v>
      </c>
      <c r="C3" s="1" t="s">
        <v>886</v>
      </c>
      <c r="D3" s="1" t="s">
        <v>887</v>
      </c>
      <c r="E3" s="1" t="s">
        <v>888</v>
      </c>
      <c r="F3" s="1" t="s">
        <v>889</v>
      </c>
      <c r="G3" s="1" t="s">
        <v>2525</v>
      </c>
      <c r="H3" s="1" t="s">
        <v>893</v>
      </c>
      <c r="I3" s="1" t="s">
        <v>2526</v>
      </c>
      <c r="J3" s="1" t="s">
        <v>2527</v>
      </c>
      <c r="K3" s="1" t="s">
        <v>893</v>
      </c>
    </row>
    <row r="4" customFormat="false" ht="15" hidden="false" customHeight="false" outlineLevel="0" collapsed="false">
      <c r="G4" s="25" t="s">
        <v>900</v>
      </c>
      <c r="H4" s="0" t="s">
        <v>2528</v>
      </c>
      <c r="J4" s="25" t="s">
        <v>900</v>
      </c>
      <c r="K4" s="0" t="s">
        <v>2528</v>
      </c>
    </row>
    <row r="5" customFormat="false" ht="15" hidden="false" customHeight="false" outlineLevel="0" collapsed="false">
      <c r="B5" s="0" t="n">
        <v>0</v>
      </c>
      <c r="C5" s="20" t="s">
        <v>2529</v>
      </c>
      <c r="D5" s="20"/>
      <c r="E5" s="20" t="s">
        <v>2530</v>
      </c>
      <c r="F5" s="20" t="s">
        <v>2531</v>
      </c>
      <c r="G5" s="25" t="s">
        <v>911</v>
      </c>
      <c r="H5" s="0" t="s">
        <v>2528</v>
      </c>
      <c r="J5" s="25" t="s">
        <v>911</v>
      </c>
      <c r="K5" s="0" t="s">
        <v>2528</v>
      </c>
    </row>
    <row r="6" customFormat="false" ht="15" hidden="false" customHeight="false" outlineLevel="0" collapsed="false">
      <c r="G6" s="25" t="s">
        <v>918</v>
      </c>
      <c r="H6" s="0" t="s">
        <v>2528</v>
      </c>
      <c r="J6" s="25" t="s">
        <v>918</v>
      </c>
      <c r="K6" s="0" t="s">
        <v>2528</v>
      </c>
    </row>
    <row r="7" customFormat="false" ht="15" hidden="false" customHeight="false" outlineLevel="0" collapsed="false">
      <c r="A7" s="41" t="s">
        <v>2532</v>
      </c>
      <c r="B7" s="41" t="n">
        <v>0</v>
      </c>
      <c r="C7" s="41" t="s">
        <v>1086</v>
      </c>
      <c r="D7" s="41"/>
      <c r="E7" s="41" t="s">
        <v>2533</v>
      </c>
      <c r="F7" s="41" t="s">
        <v>2534</v>
      </c>
      <c r="G7" s="25" t="s">
        <v>2535</v>
      </c>
      <c r="H7" s="0" t="s">
        <v>2528</v>
      </c>
      <c r="J7" s="25" t="s">
        <v>2535</v>
      </c>
      <c r="K7" s="0" t="s">
        <v>2528</v>
      </c>
    </row>
    <row r="8" customFormat="false" ht="15" hidden="false" customHeight="false" outlineLevel="0" collapsed="false">
      <c r="A8" s="41" t="s">
        <v>2536</v>
      </c>
      <c r="G8" s="25" t="s">
        <v>2537</v>
      </c>
      <c r="H8" s="0" t="s">
        <v>2528</v>
      </c>
      <c r="J8" s="25" t="s">
        <v>2537</v>
      </c>
      <c r="K8" s="0" t="s">
        <v>2528</v>
      </c>
    </row>
    <row r="9" customFormat="false" ht="15" hidden="false" customHeight="false" outlineLevel="0" collapsed="false">
      <c r="A9" s="41" t="s">
        <v>2538</v>
      </c>
      <c r="G9" s="25" t="s">
        <v>2539</v>
      </c>
      <c r="H9" s="0" t="s">
        <v>2528</v>
      </c>
      <c r="J9" s="25" t="s">
        <v>2539</v>
      </c>
      <c r="K9" s="0" t="s">
        <v>2528</v>
      </c>
    </row>
    <row r="10" customFormat="false" ht="15" hidden="false" customHeight="false" outlineLevel="0" collapsed="false">
      <c r="A10" s="41" t="s">
        <v>2540</v>
      </c>
      <c r="G10" s="25" t="s">
        <v>1085</v>
      </c>
      <c r="H10" s="0" t="s">
        <v>2528</v>
      </c>
      <c r="J10" s="25" t="s">
        <v>1085</v>
      </c>
      <c r="K10" s="0" t="s">
        <v>2528</v>
      </c>
    </row>
    <row r="11" customFormat="false" ht="15" hidden="false" customHeight="false" outlineLevel="0" collapsed="false">
      <c r="A11" s="41" t="s">
        <v>2541</v>
      </c>
      <c r="D11" s="41" t="s">
        <v>2404</v>
      </c>
      <c r="G11" s="25" t="s">
        <v>2542</v>
      </c>
      <c r="H11" s="0" t="s">
        <v>2528</v>
      </c>
    </row>
    <row r="12" customFormat="false" ht="15" hidden="false" customHeight="false" outlineLevel="0" collapsed="false">
      <c r="G12" s="25" t="s">
        <v>2543</v>
      </c>
      <c r="H12" s="0" t="s">
        <v>2528</v>
      </c>
    </row>
    <row r="13" customFormat="false" ht="15" hidden="false" customHeight="false" outlineLevel="0" collapsed="false">
      <c r="G13" s="0" t="s">
        <v>2544</v>
      </c>
    </row>
    <row r="14" customFormat="false" ht="15" hidden="false" customHeight="false" outlineLevel="0" collapsed="false">
      <c r="G14" s="25" t="s">
        <v>2545</v>
      </c>
      <c r="H14" s="0" t="s">
        <v>2528</v>
      </c>
    </row>
    <row r="15" customFormat="false" ht="15" hidden="false" customHeight="false" outlineLevel="0" collapsed="false">
      <c r="G15" s="25" t="s">
        <v>2546</v>
      </c>
      <c r="H15" s="0" t="s">
        <v>2528</v>
      </c>
    </row>
    <row r="16" customFormat="false" ht="15" hidden="false" customHeight="false" outlineLevel="0" collapsed="false">
      <c r="G16" s="0" t="s">
        <v>2547</v>
      </c>
    </row>
    <row r="17" customFormat="false" ht="15" hidden="false" customHeight="false" outlineLevel="0" collapsed="false">
      <c r="G17" s="25" t="s">
        <v>2541</v>
      </c>
      <c r="H17" s="0" t="s">
        <v>2528</v>
      </c>
    </row>
    <row r="18" customFormat="false" ht="15" hidden="false" customHeight="false" outlineLevel="0" collapsed="false">
      <c r="B18" s="20" t="n">
        <v>4</v>
      </c>
      <c r="C18" s="20" t="s">
        <v>2548</v>
      </c>
      <c r="D18" s="20" t="s">
        <v>2549</v>
      </c>
      <c r="E18" s="20" t="s">
        <v>2550</v>
      </c>
      <c r="F18" s="20" t="s">
        <v>2549</v>
      </c>
    </row>
    <row r="20" customFormat="false" ht="15" hidden="false" customHeight="false" outlineLevel="0" collapsed="false">
      <c r="B20" s="27" t="n">
        <v>5</v>
      </c>
      <c r="C20" s="27" t="s">
        <v>2551</v>
      </c>
      <c r="D20" s="27"/>
      <c r="E20" s="27" t="s">
        <v>2552</v>
      </c>
      <c r="F20" s="27" t="s">
        <v>2553</v>
      </c>
    </row>
    <row r="23" customFormat="false" ht="15" hidden="false" customHeight="false" outlineLevel="0" collapsed="false">
      <c r="A23" s="34" t="s">
        <v>2541</v>
      </c>
      <c r="B23" s="34" t="n">
        <v>6</v>
      </c>
      <c r="C23" s="34" t="s">
        <v>2554</v>
      </c>
      <c r="D23" s="34"/>
      <c r="E23" s="34" t="s">
        <v>2555</v>
      </c>
      <c r="F23" s="34" t="s">
        <v>2556</v>
      </c>
      <c r="I23" s="34" t="s">
        <v>2541</v>
      </c>
      <c r="J23" s="25" t="s">
        <v>2557</v>
      </c>
      <c r="K23" s="0" t="s">
        <v>2528</v>
      </c>
    </row>
    <row r="24" customFormat="false" ht="15" hidden="false" customHeight="false" outlineLevel="0" collapsed="false">
      <c r="A24" s="34" t="s">
        <v>2021</v>
      </c>
      <c r="I24" s="34" t="s">
        <v>2021</v>
      </c>
      <c r="J24" s="0" t="s">
        <v>2558</v>
      </c>
      <c r="K24" s="0" t="s">
        <v>2528</v>
      </c>
    </row>
    <row r="25" customFormat="false" ht="15" hidden="false" customHeight="false" outlineLevel="0" collapsed="false">
      <c r="A25" s="34" t="s">
        <v>1960</v>
      </c>
      <c r="I25" s="34" t="s">
        <v>1960</v>
      </c>
      <c r="J25" s="25" t="s">
        <v>2559</v>
      </c>
      <c r="K25" s="0" t="s">
        <v>2528</v>
      </c>
    </row>
    <row r="26" customFormat="false" ht="15" hidden="false" customHeight="false" outlineLevel="0" collapsed="false">
      <c r="A26" s="34" t="s">
        <v>2560</v>
      </c>
      <c r="I26" s="34"/>
    </row>
    <row r="27" customFormat="false" ht="15" hidden="false" customHeight="false" outlineLevel="0" collapsed="false">
      <c r="A27" s="34" t="s">
        <v>1999</v>
      </c>
      <c r="I27" s="34" t="s">
        <v>1999</v>
      </c>
      <c r="J27" s="0" t="s">
        <v>2561</v>
      </c>
    </row>
    <row r="28" customFormat="false" ht="15" hidden="false" customHeight="false" outlineLevel="0" collapsed="false">
      <c r="A28" s="34" t="s">
        <v>2562</v>
      </c>
      <c r="I28" s="34" t="s">
        <v>2562</v>
      </c>
      <c r="J28" s="0" t="s">
        <v>2563</v>
      </c>
    </row>
    <row r="29" customFormat="false" ht="15" hidden="false" customHeight="false" outlineLevel="0" collapsed="false">
      <c r="A29" s="34" t="s">
        <v>1991</v>
      </c>
      <c r="I29" s="34" t="s">
        <v>1991</v>
      </c>
      <c r="J29" s="0" t="s">
        <v>2564</v>
      </c>
    </row>
    <row r="30" customFormat="false" ht="15" hidden="false" customHeight="false" outlineLevel="0" collapsed="false">
      <c r="A30" s="34" t="s">
        <v>2565</v>
      </c>
      <c r="I30" s="34" t="s">
        <v>2565</v>
      </c>
      <c r="J30" s="0" t="s">
        <v>2566</v>
      </c>
    </row>
    <row r="31" customFormat="false" ht="15" hidden="false" customHeight="false" outlineLevel="0" collapsed="false">
      <c r="A31" s="34" t="s">
        <v>2567</v>
      </c>
      <c r="I31" s="34" t="s">
        <v>2567</v>
      </c>
      <c r="J31" s="0" t="s">
        <v>2568</v>
      </c>
    </row>
    <row r="32" customFormat="false" ht="15" hidden="false" customHeight="false" outlineLevel="0" collapsed="false">
      <c r="A32" s="26" t="s">
        <v>2569</v>
      </c>
      <c r="J32" s="0" t="s">
        <v>2570</v>
      </c>
    </row>
    <row r="33" customFormat="false" ht="15" hidden="false" customHeight="false" outlineLevel="0" collapsed="false">
      <c r="A33" s="54" t="s">
        <v>2571</v>
      </c>
      <c r="B33" s="54" t="n">
        <v>7</v>
      </c>
      <c r="C33" s="54" t="s">
        <v>2572</v>
      </c>
      <c r="D33" s="54"/>
      <c r="E33" s="54" t="s">
        <v>2573</v>
      </c>
      <c r="F33" s="54" t="s">
        <v>2574</v>
      </c>
      <c r="J33" s="0" t="s">
        <v>1485</v>
      </c>
    </row>
    <row r="34" customFormat="false" ht="15" hidden="false" customHeight="false" outlineLevel="0" collapsed="false">
      <c r="A34" s="54" t="s">
        <v>2575</v>
      </c>
      <c r="J34" s="0" t="s">
        <v>2283</v>
      </c>
    </row>
    <row r="35" customFormat="false" ht="15" hidden="false" customHeight="false" outlineLevel="0" collapsed="false">
      <c r="A35" s="54" t="s">
        <v>2576</v>
      </c>
      <c r="J35" s="0" t="s">
        <v>2575</v>
      </c>
    </row>
    <row r="36" customFormat="false" ht="15" hidden="false" customHeight="false" outlineLevel="0" collapsed="false">
      <c r="A36" s="54" t="s">
        <v>2577</v>
      </c>
      <c r="J36" s="0" t="s">
        <v>2576</v>
      </c>
    </row>
    <row r="37" customFormat="false" ht="15" hidden="false" customHeight="false" outlineLevel="0" collapsed="false">
      <c r="A37" s="53" t="s">
        <v>2578</v>
      </c>
      <c r="B37" s="53" t="n">
        <v>8</v>
      </c>
      <c r="C37" s="53" t="s">
        <v>2579</v>
      </c>
      <c r="D37" s="53"/>
      <c r="E37" s="53" t="s">
        <v>2580</v>
      </c>
      <c r="F37" s="53" t="s">
        <v>2581</v>
      </c>
      <c r="J37" s="0" t="s">
        <v>2577</v>
      </c>
    </row>
    <row r="38" customFormat="false" ht="15" hidden="false" customHeight="false" outlineLevel="0" collapsed="false">
      <c r="A38" s="53" t="s">
        <v>2582</v>
      </c>
      <c r="J38" s="0" t="s">
        <v>2578</v>
      </c>
    </row>
    <row r="39" customFormat="false" ht="15" hidden="false" customHeight="false" outlineLevel="0" collapsed="false">
      <c r="A39" s="53" t="s">
        <v>2583</v>
      </c>
      <c r="J39" s="0" t="s">
        <v>2582</v>
      </c>
    </row>
    <row r="40" customFormat="false" ht="15" hidden="false" customHeight="false" outlineLevel="0" collapsed="false">
      <c r="B40" s="20" t="n">
        <v>9</v>
      </c>
      <c r="C40" s="20" t="s">
        <v>2584</v>
      </c>
      <c r="D40" s="20"/>
      <c r="E40" s="20" t="s">
        <v>2585</v>
      </c>
      <c r="F40" s="20"/>
      <c r="J40" s="0" t="s">
        <v>2583</v>
      </c>
    </row>
    <row r="41" customFormat="false" ht="15" hidden="false" customHeight="false" outlineLevel="0" collapsed="false">
      <c r="B41" s="20" t="n">
        <v>10</v>
      </c>
      <c r="C41" s="20" t="s">
        <v>1064</v>
      </c>
      <c r="D41" s="20"/>
      <c r="E41" s="20" t="s">
        <v>1065</v>
      </c>
      <c r="F41" s="20" t="s">
        <v>1066</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0" sqref="C42"/>
    </sheetView>
  </sheetViews>
  <sheetFormatPr defaultColWidth="8.6875" defaultRowHeight="15" zeroHeight="false" outlineLevelRow="0" outlineLevelCol="0"/>
  <cols>
    <col collapsed="false" customWidth="true" hidden="false" outlineLevel="0" max="1" min="1" style="0" width="26.85"/>
    <col collapsed="false" customWidth="true" hidden="false" outlineLevel="0" max="2" min="2" style="0" width="17.14"/>
    <col collapsed="false" customWidth="true" hidden="false" outlineLevel="0" max="3" min="3" style="0" width="25.29"/>
    <col collapsed="false" customWidth="true" hidden="false" outlineLevel="0" max="4" min="4" style="0" width="53.29"/>
    <col collapsed="false" customWidth="true" hidden="false" outlineLevel="0" max="5" min="5" style="0" width="79.29"/>
    <col collapsed="false" customWidth="true" hidden="false" outlineLevel="0" max="6" min="6" style="0" width="59.14"/>
    <col collapsed="false" customWidth="true" hidden="false" outlineLevel="0" max="7" min="7" style="0" width="10.71"/>
    <col collapsed="false" customWidth="true" hidden="false" outlineLevel="0" max="8" min="8" style="0" width="16"/>
    <col collapsed="false" customWidth="true" hidden="false" outlineLevel="0" max="9" min="9" style="0" width="27.58"/>
    <col collapsed="false" customWidth="true" hidden="false" outlineLevel="0" max="10" min="10" style="0" width="22.86"/>
    <col collapsed="false" customWidth="true" hidden="false" outlineLevel="0" max="11" min="11" style="0" width="21.14"/>
    <col collapsed="false" customWidth="true" hidden="false" outlineLevel="0" max="12" min="12" style="0" width="26.42"/>
    <col collapsed="false" customWidth="true" hidden="false" outlineLevel="0" max="13" min="13" style="0" width="23.15"/>
    <col collapsed="false" customWidth="true" hidden="false" outlineLevel="0" max="14" min="14" style="0" width="22.14"/>
    <col collapsed="false" customWidth="true" hidden="false" outlineLevel="0" max="16" min="15" style="0" width="27"/>
    <col collapsed="false" customWidth="true" hidden="false" outlineLevel="0" max="17" min="17" style="0" width="26.58"/>
  </cols>
  <sheetData>
    <row r="1" customFormat="false" ht="15" hidden="false" customHeight="false" outlineLevel="0" collapsed="false">
      <c r="A1" s="2" t="s">
        <v>0</v>
      </c>
    </row>
    <row r="2" customFormat="false" ht="15" hidden="false" customHeight="false" outlineLevel="0" collapsed="false">
      <c r="A2" s="1" t="s">
        <v>31</v>
      </c>
    </row>
    <row r="3" customFormat="false" ht="15" hidden="false" customHeight="false" outlineLevel="0" collapsed="false">
      <c r="A3" s="1" t="s">
        <v>884</v>
      </c>
      <c r="B3" s="1" t="s">
        <v>885</v>
      </c>
      <c r="C3" s="1" t="s">
        <v>886</v>
      </c>
      <c r="D3" s="1" t="s">
        <v>887</v>
      </c>
      <c r="E3" s="1" t="s">
        <v>888</v>
      </c>
      <c r="F3" s="1" t="s">
        <v>889</v>
      </c>
      <c r="G3" s="1" t="s">
        <v>1286</v>
      </c>
      <c r="H3" s="1" t="s">
        <v>1287</v>
      </c>
      <c r="I3" s="1" t="s">
        <v>2586</v>
      </c>
      <c r="J3" s="1" t="s">
        <v>893</v>
      </c>
      <c r="K3" s="1" t="s">
        <v>2587</v>
      </c>
      <c r="L3" s="1" t="s">
        <v>2588</v>
      </c>
      <c r="M3" s="1" t="s">
        <v>2589</v>
      </c>
      <c r="N3" s="1" t="s">
        <v>2590</v>
      </c>
      <c r="O3" s="1" t="s">
        <v>2591</v>
      </c>
      <c r="P3" s="1" t="s">
        <v>893</v>
      </c>
      <c r="Q3" s="1" t="s">
        <v>2592</v>
      </c>
    </row>
    <row r="4" customFormat="false" ht="15" hidden="false" customHeight="false" outlineLevel="0" collapsed="false">
      <c r="I4" s="26" t="s">
        <v>900</v>
      </c>
      <c r="K4" s="26" t="s">
        <v>900</v>
      </c>
      <c r="L4" s="26" t="s">
        <v>900</v>
      </c>
      <c r="M4" s="26" t="s">
        <v>900</v>
      </c>
      <c r="N4" s="26" t="s">
        <v>900</v>
      </c>
      <c r="O4" s="26" t="s">
        <v>900</v>
      </c>
      <c r="P4" s="26"/>
      <c r="Q4" s="26" t="s">
        <v>900</v>
      </c>
    </row>
    <row r="5" customFormat="false" ht="15" hidden="false" customHeight="false" outlineLevel="0" collapsed="false">
      <c r="I5" s="0" t="s">
        <v>911</v>
      </c>
      <c r="K5" s="0" t="s">
        <v>911</v>
      </c>
      <c r="L5" s="0" t="s">
        <v>911</v>
      </c>
      <c r="M5" s="0" t="s">
        <v>911</v>
      </c>
      <c r="N5" s="0" t="s">
        <v>911</v>
      </c>
      <c r="O5" s="0" t="s">
        <v>911</v>
      </c>
      <c r="Q5" s="0" t="s">
        <v>911</v>
      </c>
    </row>
    <row r="6" customFormat="false" ht="15" hidden="false" customHeight="false" outlineLevel="0" collapsed="false">
      <c r="I6" s="25" t="s">
        <v>918</v>
      </c>
      <c r="K6" s="25" t="s">
        <v>918</v>
      </c>
      <c r="L6" s="25" t="s">
        <v>918</v>
      </c>
      <c r="M6" s="25" t="s">
        <v>918</v>
      </c>
      <c r="N6" s="25" t="s">
        <v>918</v>
      </c>
      <c r="O6" s="25" t="s">
        <v>918</v>
      </c>
      <c r="P6" s="25"/>
      <c r="Q6" s="25" t="s">
        <v>918</v>
      </c>
    </row>
    <row r="7" customFormat="false" ht="15" hidden="false" customHeight="false" outlineLevel="0" collapsed="false">
      <c r="I7" s="26" t="s">
        <v>2373</v>
      </c>
      <c r="K7" s="26" t="s">
        <v>2373</v>
      </c>
      <c r="L7" s="26" t="s">
        <v>2373</v>
      </c>
      <c r="M7" s="26" t="s">
        <v>2373</v>
      </c>
      <c r="N7" s="26" t="s">
        <v>2373</v>
      </c>
      <c r="O7" s="26" t="s">
        <v>2373</v>
      </c>
      <c r="P7" s="26"/>
      <c r="Q7" s="26" t="s">
        <v>2373</v>
      </c>
    </row>
    <row r="8" customFormat="false" ht="15" hidden="false" customHeight="false" outlineLevel="0" collapsed="false">
      <c r="I8" s="26" t="s">
        <v>2377</v>
      </c>
      <c r="K8" s="26" t="s">
        <v>2377</v>
      </c>
      <c r="L8" s="26" t="s">
        <v>2377</v>
      </c>
      <c r="M8" s="26" t="s">
        <v>2377</v>
      </c>
      <c r="N8" s="26" t="s">
        <v>2377</v>
      </c>
      <c r="O8" s="26" t="s">
        <v>2377</v>
      </c>
      <c r="P8" s="26"/>
      <c r="Q8" s="26" t="s">
        <v>2377</v>
      </c>
    </row>
    <row r="9" customFormat="false" ht="15" hidden="false" customHeight="false" outlineLevel="0" collapsed="false">
      <c r="I9" s="26" t="s">
        <v>2378</v>
      </c>
      <c r="K9" s="26" t="s">
        <v>2378</v>
      </c>
      <c r="L9" s="26" t="s">
        <v>2378</v>
      </c>
      <c r="M9" s="26" t="s">
        <v>2378</v>
      </c>
      <c r="N9" s="26" t="s">
        <v>2378</v>
      </c>
      <c r="O9" s="26" t="s">
        <v>2378</v>
      </c>
      <c r="P9" s="26"/>
      <c r="Q9" s="26" t="s">
        <v>2378</v>
      </c>
    </row>
    <row r="10" customFormat="false" ht="15" hidden="false" customHeight="false" outlineLevel="0" collapsed="false">
      <c r="I10" s="26" t="s">
        <v>1085</v>
      </c>
      <c r="K10" s="26" t="s">
        <v>1085</v>
      </c>
      <c r="L10" s="26" t="s">
        <v>1085</v>
      </c>
      <c r="M10" s="26" t="s">
        <v>1085</v>
      </c>
      <c r="N10" s="26" t="s">
        <v>1085</v>
      </c>
      <c r="O10" s="26" t="s">
        <v>1085</v>
      </c>
      <c r="P10" s="26"/>
      <c r="Q10" s="26" t="s">
        <v>1085</v>
      </c>
    </row>
    <row r="11" customFormat="false" ht="15" hidden="false" customHeight="false" outlineLevel="0" collapsed="false">
      <c r="B11" s="20" t="n">
        <v>0</v>
      </c>
      <c r="C11" s="20" t="s">
        <v>2593</v>
      </c>
      <c r="D11" s="20" t="s">
        <v>2594</v>
      </c>
      <c r="E11" s="20" t="s">
        <v>2595</v>
      </c>
      <c r="F11" s="20" t="s">
        <v>2594</v>
      </c>
    </row>
    <row r="12" customFormat="false" ht="15" hidden="false" customHeight="false" outlineLevel="0" collapsed="false">
      <c r="A12" s="21" t="s">
        <v>2596</v>
      </c>
      <c r="B12" s="21" t="n">
        <v>1</v>
      </c>
      <c r="C12" s="21" t="s">
        <v>2596</v>
      </c>
      <c r="D12" s="21"/>
      <c r="E12" s="21" t="s">
        <v>2597</v>
      </c>
      <c r="F12" s="21" t="s">
        <v>2598</v>
      </c>
      <c r="I12" s="0" t="s">
        <v>2596</v>
      </c>
      <c r="M12" s="0" t="s">
        <v>2599</v>
      </c>
    </row>
    <row r="13" customFormat="false" ht="15" hidden="false" customHeight="false" outlineLevel="0" collapsed="false">
      <c r="A13" s="45" t="s">
        <v>2438</v>
      </c>
      <c r="B13" s="45" t="n">
        <v>2</v>
      </c>
      <c r="C13" s="45" t="s">
        <v>2600</v>
      </c>
      <c r="D13" s="45"/>
      <c r="E13" s="45" t="s">
        <v>2601</v>
      </c>
      <c r="F13" s="45" t="s">
        <v>2602</v>
      </c>
      <c r="I13" s="0" t="s">
        <v>2438</v>
      </c>
      <c r="M13" s="0" t="s">
        <v>2603</v>
      </c>
    </row>
    <row r="14" customFormat="false" ht="15" hidden="false" customHeight="false" outlineLevel="0" collapsed="false">
      <c r="B14" s="20" t="n">
        <v>3</v>
      </c>
      <c r="C14" s="20" t="s">
        <v>2604</v>
      </c>
      <c r="D14" s="20" t="s">
        <v>2605</v>
      </c>
      <c r="E14" s="20" t="s">
        <v>2606</v>
      </c>
      <c r="F14" s="20" t="s">
        <v>2607</v>
      </c>
    </row>
    <row r="15" customFormat="false" ht="15" hidden="false" customHeight="false" outlineLevel="0" collapsed="false">
      <c r="B15" s="20" t="n">
        <v>4</v>
      </c>
      <c r="C15" s="20" t="s">
        <v>1064</v>
      </c>
      <c r="D15" s="20" t="s">
        <v>1066</v>
      </c>
      <c r="E15" s="20" t="s">
        <v>1065</v>
      </c>
      <c r="F15" s="20" t="s">
        <v>1066</v>
      </c>
    </row>
    <row r="16" customFormat="false" ht="15" hidden="false" customHeight="false" outlineLevel="0" collapsed="false">
      <c r="A16" s="38" t="s">
        <v>2438</v>
      </c>
      <c r="B16" s="38" t="n">
        <v>5</v>
      </c>
      <c r="C16" s="38" t="s">
        <v>2438</v>
      </c>
      <c r="D16" s="38"/>
      <c r="E16" s="38" t="s">
        <v>2608</v>
      </c>
      <c r="F16" s="38" t="s">
        <v>2609</v>
      </c>
      <c r="K16" s="0" t="s">
        <v>2438</v>
      </c>
      <c r="N16" s="0" t="s">
        <v>2438</v>
      </c>
      <c r="O16" s="0" t="s">
        <v>2438</v>
      </c>
      <c r="Q16" s="0" t="s">
        <v>2438</v>
      </c>
      <c r="S16" s="38" t="s">
        <v>2610</v>
      </c>
    </row>
    <row r="17" customFormat="false" ht="15" hidden="false" customHeight="false" outlineLevel="0" collapsed="false">
      <c r="A17" s="38"/>
      <c r="B17" s="38"/>
      <c r="C17" s="38"/>
      <c r="D17" s="38"/>
      <c r="E17" s="38"/>
      <c r="F17" s="38" t="s">
        <v>2611</v>
      </c>
      <c r="S17" s="38"/>
    </row>
    <row r="18" customFormat="false" ht="15" hidden="false" customHeight="false" outlineLevel="0" collapsed="false">
      <c r="A18" s="45" t="s">
        <v>2443</v>
      </c>
      <c r="F18" s="45" t="s">
        <v>2612</v>
      </c>
      <c r="K18" s="0" t="s">
        <v>2443</v>
      </c>
      <c r="N18" s="0" t="s">
        <v>2443</v>
      </c>
      <c r="O18" s="25" t="s">
        <v>2613</v>
      </c>
      <c r="P18" s="25" t="s">
        <v>2614</v>
      </c>
      <c r="Q18" s="0" t="s">
        <v>2613</v>
      </c>
    </row>
    <row r="19" customFormat="false" ht="15" hidden="false" customHeight="false" outlineLevel="0" collapsed="false">
      <c r="D19" s="26" t="s">
        <v>2615</v>
      </c>
      <c r="O19" s="0" t="s">
        <v>2443</v>
      </c>
      <c r="Q19" s="0" t="s">
        <v>2443</v>
      </c>
    </row>
    <row r="20" customFormat="false" ht="15" hidden="false" customHeight="false" outlineLevel="0" collapsed="false">
      <c r="A20" s="27" t="s">
        <v>2616</v>
      </c>
      <c r="B20" s="27" t="n">
        <v>6</v>
      </c>
      <c r="C20" s="27" t="s">
        <v>2616</v>
      </c>
      <c r="D20" s="27"/>
      <c r="E20" s="27" t="s">
        <v>2617</v>
      </c>
      <c r="F20" s="27" t="s">
        <v>2618</v>
      </c>
      <c r="L20" s="0" t="s">
        <v>2616</v>
      </c>
    </row>
    <row r="21" customFormat="false" ht="15" hidden="false" customHeight="false" outlineLevel="0" collapsed="false">
      <c r="A21" s="45" t="s">
        <v>2619</v>
      </c>
      <c r="F21" s="45" t="s">
        <v>2620</v>
      </c>
      <c r="L21" s="0" t="s">
        <v>2619</v>
      </c>
    </row>
    <row r="22" customFormat="false" ht="15" hidden="false" customHeight="false" outlineLevel="0" collapsed="false">
      <c r="D22" s="26" t="s">
        <v>2621</v>
      </c>
    </row>
    <row r="23" customFormat="false" ht="15" hidden="false" customHeight="false" outlineLevel="0" collapsed="false">
      <c r="B23" s="20" t="n">
        <v>7</v>
      </c>
      <c r="C23" s="20" t="s">
        <v>2622</v>
      </c>
      <c r="D23" s="20"/>
      <c r="E23" s="20" t="s">
        <v>2623</v>
      </c>
      <c r="F23" s="20" t="s">
        <v>2624</v>
      </c>
    </row>
    <row r="25" customFormat="false" ht="15" hidden="false" customHeight="false" outlineLevel="0" collapsed="false">
      <c r="B25" s="20" t="n">
        <v>8</v>
      </c>
      <c r="C25" s="20" t="s">
        <v>2625</v>
      </c>
      <c r="D25" s="20" t="s">
        <v>2626</v>
      </c>
      <c r="E25" s="20" t="s">
        <v>2627</v>
      </c>
      <c r="F25" s="20" t="s">
        <v>2626</v>
      </c>
    </row>
    <row r="26" customFormat="false" ht="15" hidden="false" customHeight="false" outlineLevel="0" collapsed="false">
      <c r="B26" s="20"/>
      <c r="C26" s="20"/>
      <c r="D26" s="20"/>
      <c r="E26" s="20"/>
      <c r="F26" s="20" t="s">
        <v>2628</v>
      </c>
    </row>
    <row r="28" customFormat="false" ht="15" hidden="false" customHeight="false" outlineLevel="0" collapsed="false">
      <c r="A28" s="61" t="s">
        <v>2629</v>
      </c>
      <c r="B28" s="61" t="n">
        <v>9</v>
      </c>
      <c r="C28" s="61" t="s">
        <v>2630</v>
      </c>
      <c r="D28" s="61"/>
      <c r="E28" s="61" t="s">
        <v>2631</v>
      </c>
      <c r="F28" s="61" t="s">
        <v>2632</v>
      </c>
    </row>
    <row r="29" customFormat="false" ht="15" hidden="false" customHeight="false" outlineLevel="0" collapsed="false">
      <c r="A29" s="61" t="s">
        <v>2633</v>
      </c>
      <c r="F29" s="61" t="s">
        <v>2634</v>
      </c>
    </row>
    <row r="30" customFormat="false" ht="15" hidden="false" customHeight="false" outlineLevel="0" collapsed="false">
      <c r="A30" s="47" t="s">
        <v>2635</v>
      </c>
      <c r="B30" s="47" t="n">
        <v>10</v>
      </c>
      <c r="C30" s="47" t="s">
        <v>2613</v>
      </c>
      <c r="D30" s="47"/>
      <c r="E30" s="47" t="s">
        <v>2636</v>
      </c>
      <c r="F30" s="47" t="s">
        <v>2637</v>
      </c>
    </row>
    <row r="31" customFormat="false" ht="15" hidden="false" customHeight="false" outlineLevel="0" collapsed="false">
      <c r="F31" s="47" t="s">
        <v>2638</v>
      </c>
    </row>
    <row r="33" customFormat="false" ht="15" hidden="false" customHeight="false" outlineLevel="0" collapsed="false">
      <c r="B33" s="20" t="n">
        <v>11</v>
      </c>
      <c r="C33" s="20" t="s">
        <v>2639</v>
      </c>
      <c r="D33" s="20" t="s">
        <v>2640</v>
      </c>
      <c r="E33" s="20" t="s">
        <v>2641</v>
      </c>
      <c r="F33" s="20" t="s">
        <v>2642</v>
      </c>
    </row>
    <row r="34" customFormat="false" ht="15" hidden="false" customHeight="false" outlineLevel="0" collapsed="false">
      <c r="F34" s="20" t="s">
        <v>2637</v>
      </c>
    </row>
    <row r="35" customFormat="false" ht="15" hidden="false" customHeight="false" outlineLevel="0" collapsed="false">
      <c r="F35" s="20" t="s">
        <v>2643</v>
      </c>
    </row>
    <row r="36" customFormat="false" ht="15" hidden="false" customHeight="false" outlineLevel="0" collapsed="false">
      <c r="F36" s="20" t="s">
        <v>2624</v>
      </c>
    </row>
    <row r="37" customFormat="false" ht="15" hidden="false" customHeight="false" outlineLevel="0" collapsed="false">
      <c r="F37" s="20" t="s">
        <v>2644</v>
      </c>
    </row>
    <row r="38" customFormat="false" ht="15" hidden="false" customHeight="false" outlineLevel="0" collapsed="false">
      <c r="F38" s="20" t="s">
        <v>2645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G43" activePane="bottomRight" state="frozen"/>
      <selection pane="topLeft" activeCell="A1" activeCellId="0" sqref="A1"/>
      <selection pane="topRight" activeCell="G1" activeCellId="0" sqref="G1"/>
      <selection pane="bottomLeft" activeCell="A43" activeCellId="0" sqref="A43"/>
      <selection pane="bottomRight" activeCell="G72" activeCellId="0" sqref="G72"/>
    </sheetView>
  </sheetViews>
  <sheetFormatPr defaultColWidth="8.578125" defaultRowHeight="15" zeroHeight="false" outlineLevelRow="0" outlineLevelCol="0"/>
  <cols>
    <col collapsed="false" customWidth="true" hidden="false" outlineLevel="0" max="1" min="1" style="3" width="13.43"/>
    <col collapsed="false" customWidth="true" hidden="false" outlineLevel="0" max="2" min="2" style="0" width="42.14"/>
    <col collapsed="false" customWidth="true" hidden="false" outlineLevel="0" max="3" min="3" style="0" width="42.86"/>
    <col collapsed="false" customWidth="true" hidden="false" outlineLevel="0" max="4" min="4" style="0" width="14.57"/>
    <col collapsed="false" customWidth="true" hidden="false" outlineLevel="0" max="5" min="5" style="0" width="19.99"/>
    <col collapsed="false" customWidth="true" hidden="false" outlineLevel="0" max="6" min="6" style="0" width="78"/>
    <col collapsed="false" customWidth="true" hidden="false" outlineLevel="0" max="7" min="7" style="3" width="19.71"/>
    <col collapsed="false" customWidth="true" hidden="false" outlineLevel="0" max="8" min="8" style="3" width="15.29"/>
    <col collapsed="false" customWidth="true" hidden="false" outlineLevel="0" max="10" min="9" style="0" width="20.86"/>
    <col collapsed="false" customWidth="true" hidden="false" outlineLevel="0" max="11" min="11" style="0" width="11.57"/>
  </cols>
  <sheetData>
    <row r="1" customFormat="false" ht="15" hidden="false" customHeight="false" outlineLevel="0" collapsed="false">
      <c r="A1" s="2" t="s">
        <v>0</v>
      </c>
    </row>
    <row r="2" customFormat="false" ht="15" hidden="false" customHeight="false" outlineLevel="0" collapsed="false">
      <c r="A2" s="1" t="s">
        <v>3</v>
      </c>
    </row>
    <row r="3" customFormat="false" ht="15" hidden="false" customHeight="false" outlineLevel="0" collapsed="false">
      <c r="A3" s="4" t="s">
        <v>50</v>
      </c>
      <c r="B3" s="5" t="s">
        <v>51</v>
      </c>
      <c r="C3" s="5" t="s">
        <v>52</v>
      </c>
      <c r="D3" s="5" t="s">
        <v>53</v>
      </c>
      <c r="E3" s="5" t="s">
        <v>54</v>
      </c>
      <c r="F3" s="5" t="s">
        <v>55</v>
      </c>
      <c r="G3" s="4" t="s">
        <v>56</v>
      </c>
      <c r="H3" s="5" t="s">
        <v>57</v>
      </c>
      <c r="I3" s="5" t="s">
        <v>58</v>
      </c>
      <c r="J3" s="5" t="s">
        <v>59</v>
      </c>
      <c r="K3" s="5" t="s">
        <v>60</v>
      </c>
    </row>
    <row r="4" customFormat="false" ht="15" hidden="false" customHeight="false" outlineLevel="0" collapsed="false">
      <c r="A4" s="3" t="s">
        <v>61</v>
      </c>
      <c r="B4" s="0" t="s">
        <v>62</v>
      </c>
      <c r="C4" s="0" t="s">
        <v>63</v>
      </c>
      <c r="D4" s="0" t="s">
        <v>63</v>
      </c>
      <c r="E4" s="0" t="n">
        <v>1</v>
      </c>
      <c r="F4" s="0" t="s">
        <v>63</v>
      </c>
      <c r="G4" s="3" t="s">
        <v>63</v>
      </c>
      <c r="H4" s="3" t="s">
        <v>63</v>
      </c>
      <c r="I4" s="3" t="s">
        <v>63</v>
      </c>
      <c r="J4" s="3"/>
      <c r="K4" s="3" t="s">
        <v>63</v>
      </c>
    </row>
    <row r="5" customFormat="false" ht="15" hidden="false" customHeight="false" outlineLevel="0" collapsed="false">
      <c r="A5" s="3" t="n">
        <v>2</v>
      </c>
      <c r="B5" s="0" t="s">
        <v>64</v>
      </c>
      <c r="C5" s="0" t="s">
        <v>63</v>
      </c>
      <c r="D5" s="0" t="s">
        <v>65</v>
      </c>
      <c r="E5" s="0" t="n">
        <v>1</v>
      </c>
      <c r="F5" s="0" t="s">
        <v>63</v>
      </c>
      <c r="G5" s="3" t="s">
        <v>63</v>
      </c>
      <c r="H5" s="3" t="s">
        <v>66</v>
      </c>
      <c r="I5" s="3" t="s">
        <v>63</v>
      </c>
      <c r="J5" s="3"/>
      <c r="K5" s="3" t="s">
        <v>63</v>
      </c>
    </row>
    <row r="6" customFormat="false" ht="15" hidden="false" customHeight="false" outlineLevel="0" collapsed="false">
      <c r="A6" s="3" t="n">
        <v>3</v>
      </c>
      <c r="B6" s="0" t="s">
        <v>67</v>
      </c>
      <c r="C6" s="0" t="s">
        <v>63</v>
      </c>
      <c r="D6" s="0" t="s">
        <v>65</v>
      </c>
      <c r="E6" s="0" t="n">
        <v>1</v>
      </c>
      <c r="F6" s="0" t="s">
        <v>63</v>
      </c>
      <c r="G6" s="3" t="s">
        <v>63</v>
      </c>
      <c r="H6" s="3" t="s">
        <v>66</v>
      </c>
      <c r="I6" s="3" t="s">
        <v>63</v>
      </c>
      <c r="J6" s="3"/>
      <c r="K6" s="3" t="s">
        <v>63</v>
      </c>
    </row>
    <row r="7" customFormat="false" ht="15" hidden="false" customHeight="false" outlineLevel="0" collapsed="false">
      <c r="A7" s="3" t="n">
        <v>4</v>
      </c>
      <c r="B7" s="0" t="s">
        <v>68</v>
      </c>
      <c r="C7" s="0" t="s">
        <v>63</v>
      </c>
      <c r="D7" s="0" t="s">
        <v>65</v>
      </c>
      <c r="E7" s="0" t="n">
        <v>1</v>
      </c>
      <c r="F7" s="0" t="s">
        <v>63</v>
      </c>
      <c r="G7" s="3" t="s">
        <v>63</v>
      </c>
      <c r="H7" s="3" t="s">
        <v>66</v>
      </c>
      <c r="I7" s="3" t="s">
        <v>63</v>
      </c>
      <c r="J7" s="3"/>
      <c r="K7" s="3" t="s">
        <v>63</v>
      </c>
    </row>
    <row r="8" customFormat="false" ht="15" hidden="false" customHeight="false" outlineLevel="0" collapsed="false">
      <c r="A8" s="3" t="n">
        <v>5</v>
      </c>
      <c r="B8" s="0" t="s">
        <v>69</v>
      </c>
      <c r="C8" s="0" t="s">
        <v>63</v>
      </c>
      <c r="D8" s="0" t="s">
        <v>63</v>
      </c>
      <c r="E8" s="0" t="n">
        <v>1</v>
      </c>
      <c r="F8" s="0" t="s">
        <v>63</v>
      </c>
      <c r="G8" s="3" t="s">
        <v>63</v>
      </c>
      <c r="H8" s="3" t="s">
        <v>63</v>
      </c>
      <c r="I8" s="3" t="s">
        <v>63</v>
      </c>
      <c r="J8" s="3"/>
      <c r="K8" s="3" t="s">
        <v>63</v>
      </c>
    </row>
    <row r="9" customFormat="false" ht="15" hidden="false" customHeight="false" outlineLevel="0" collapsed="false">
      <c r="A9" s="3" t="n">
        <v>6</v>
      </c>
      <c r="B9" s="0" t="s">
        <v>64</v>
      </c>
      <c r="C9" s="0" t="s">
        <v>63</v>
      </c>
      <c r="D9" s="0" t="s">
        <v>65</v>
      </c>
      <c r="E9" s="0" t="n">
        <v>1</v>
      </c>
      <c r="F9" s="0" t="s">
        <v>63</v>
      </c>
      <c r="G9" s="3" t="s">
        <v>63</v>
      </c>
      <c r="H9" s="3" t="s">
        <v>66</v>
      </c>
      <c r="I9" s="3" t="s">
        <v>63</v>
      </c>
      <c r="J9" s="3"/>
      <c r="K9" s="3" t="s">
        <v>63</v>
      </c>
    </row>
    <row r="10" customFormat="false" ht="15" hidden="false" customHeight="false" outlineLevel="0" collapsed="false">
      <c r="A10" s="3" t="n">
        <v>7</v>
      </c>
      <c r="B10" s="0" t="s">
        <v>70</v>
      </c>
      <c r="C10" s="0" t="s">
        <v>63</v>
      </c>
      <c r="D10" s="0" t="s">
        <v>63</v>
      </c>
      <c r="E10" s="0" t="n">
        <v>1</v>
      </c>
      <c r="F10" s="0" t="s">
        <v>63</v>
      </c>
      <c r="G10" s="3" t="s">
        <v>63</v>
      </c>
      <c r="H10" s="3" t="s">
        <v>63</v>
      </c>
      <c r="I10" s="3" t="s">
        <v>63</v>
      </c>
      <c r="J10" s="3"/>
      <c r="K10" s="3" t="s">
        <v>63</v>
      </c>
    </row>
    <row r="11" customFormat="false" ht="15" hidden="false" customHeight="false" outlineLevel="0" collapsed="false">
      <c r="A11" s="3" t="n">
        <v>9</v>
      </c>
      <c r="B11" s="0" t="s">
        <v>71</v>
      </c>
      <c r="C11" s="0" t="s">
        <v>63</v>
      </c>
      <c r="D11" s="0" t="s">
        <v>72</v>
      </c>
      <c r="E11" s="0" t="n">
        <v>2</v>
      </c>
      <c r="F11" s="0" t="s">
        <v>63</v>
      </c>
      <c r="G11" s="3" t="s">
        <v>63</v>
      </c>
      <c r="H11" s="3" t="s">
        <v>66</v>
      </c>
      <c r="I11" s="3" t="s">
        <v>63</v>
      </c>
      <c r="J11" s="3"/>
      <c r="K11" s="3" t="s">
        <v>63</v>
      </c>
    </row>
    <row r="12" customFormat="false" ht="15" hidden="false" customHeight="false" outlineLevel="0" collapsed="false">
      <c r="A12" s="3" t="n">
        <v>10</v>
      </c>
      <c r="B12" s="0" t="s">
        <v>73</v>
      </c>
      <c r="C12" s="0" t="s">
        <v>74</v>
      </c>
      <c r="D12" s="0" t="s">
        <v>72</v>
      </c>
      <c r="E12" s="0" t="n">
        <v>2</v>
      </c>
      <c r="F12" s="0" t="s">
        <v>75</v>
      </c>
      <c r="G12" s="3" t="s">
        <v>63</v>
      </c>
      <c r="H12" s="3" t="s">
        <v>66</v>
      </c>
      <c r="I12" s="3" t="s">
        <v>63</v>
      </c>
      <c r="J12" s="3"/>
      <c r="K12" s="3" t="s">
        <v>76</v>
      </c>
    </row>
    <row r="13" customFormat="false" ht="15" hidden="false" customHeight="false" outlineLevel="0" collapsed="false">
      <c r="A13" s="3" t="n">
        <v>12</v>
      </c>
      <c r="B13" s="0" t="s">
        <v>77</v>
      </c>
      <c r="C13" s="0" t="s">
        <v>78</v>
      </c>
      <c r="D13" s="0" t="s">
        <v>72</v>
      </c>
      <c r="E13" s="0" t="n">
        <v>2</v>
      </c>
      <c r="F13" s="0" t="s">
        <v>79</v>
      </c>
      <c r="G13" s="3" t="s">
        <v>63</v>
      </c>
      <c r="H13" s="3" t="s">
        <v>66</v>
      </c>
      <c r="I13" s="3" t="s">
        <v>63</v>
      </c>
      <c r="J13" s="3"/>
      <c r="K13" s="3" t="s">
        <v>80</v>
      </c>
    </row>
    <row r="14" customFormat="false" ht="15" hidden="false" customHeight="false" outlineLevel="0" collapsed="false">
      <c r="A14" s="3" t="n">
        <v>16</v>
      </c>
      <c r="B14" s="0" t="s">
        <v>81</v>
      </c>
      <c r="C14" s="0" t="s">
        <v>82</v>
      </c>
      <c r="D14" s="0" t="s">
        <v>72</v>
      </c>
      <c r="E14" s="0" t="n">
        <v>2</v>
      </c>
      <c r="F14" s="0" t="s">
        <v>83</v>
      </c>
      <c r="G14" s="3" t="s">
        <v>63</v>
      </c>
      <c r="H14" s="3" t="s">
        <v>66</v>
      </c>
      <c r="I14" s="3" t="s">
        <v>63</v>
      </c>
      <c r="J14" s="3"/>
      <c r="K14" s="3" t="s">
        <v>84</v>
      </c>
    </row>
    <row r="15" customFormat="false" ht="15" hidden="false" customHeight="false" outlineLevel="0" collapsed="false">
      <c r="A15" s="3" t="n">
        <v>17</v>
      </c>
      <c r="B15" s="0" t="s">
        <v>85</v>
      </c>
      <c r="C15" s="0" t="s">
        <v>63</v>
      </c>
      <c r="D15" s="0" t="s">
        <v>63</v>
      </c>
      <c r="E15" s="0" t="n">
        <v>1</v>
      </c>
      <c r="F15" s="0" t="s">
        <v>63</v>
      </c>
      <c r="G15" s="3" t="s">
        <v>63</v>
      </c>
      <c r="H15" s="3" t="s">
        <v>63</v>
      </c>
      <c r="I15" s="3" t="s">
        <v>63</v>
      </c>
      <c r="J15" s="3"/>
      <c r="K15" s="3" t="s">
        <v>63</v>
      </c>
    </row>
    <row r="16" customFormat="false" ht="15" hidden="false" customHeight="false" outlineLevel="0" collapsed="false">
      <c r="A16" s="3" t="n">
        <v>18</v>
      </c>
      <c r="B16" s="0" t="s">
        <v>86</v>
      </c>
      <c r="C16" s="0" t="s">
        <v>63</v>
      </c>
      <c r="D16" s="0" t="s">
        <v>63</v>
      </c>
      <c r="E16" s="0" t="n">
        <v>1</v>
      </c>
      <c r="F16" s="0" t="s">
        <v>63</v>
      </c>
      <c r="G16" s="3" t="s">
        <v>63</v>
      </c>
      <c r="H16" s="3" t="s">
        <v>63</v>
      </c>
      <c r="I16" s="3" t="s">
        <v>63</v>
      </c>
      <c r="J16" s="3"/>
      <c r="K16" s="3" t="s">
        <v>63</v>
      </c>
    </row>
    <row r="17" customFormat="false" ht="15" hidden="false" customHeight="false" outlineLevel="0" collapsed="false">
      <c r="A17" s="3" t="n">
        <v>21</v>
      </c>
      <c r="B17" s="0" t="s">
        <v>87</v>
      </c>
      <c r="C17" s="0" t="s">
        <v>88</v>
      </c>
      <c r="D17" s="0" t="s">
        <v>72</v>
      </c>
      <c r="E17" s="0" t="n">
        <v>2</v>
      </c>
      <c r="F17" s="0" t="s">
        <v>89</v>
      </c>
      <c r="G17" s="3" t="s">
        <v>63</v>
      </c>
      <c r="H17" s="3" t="s">
        <v>66</v>
      </c>
      <c r="I17" s="3" t="s">
        <v>63</v>
      </c>
      <c r="J17" s="3"/>
      <c r="K17" s="3" t="s">
        <v>76</v>
      </c>
    </row>
    <row r="18" customFormat="false" ht="15" hidden="false" customHeight="false" outlineLevel="0" collapsed="false">
      <c r="A18" s="3" t="n">
        <v>22</v>
      </c>
      <c r="B18" s="0" t="s">
        <v>90</v>
      </c>
      <c r="C18" s="0" t="s">
        <v>63</v>
      </c>
      <c r="D18" s="0" t="s">
        <v>72</v>
      </c>
      <c r="E18" s="0" t="n">
        <v>2</v>
      </c>
      <c r="F18" s="0" t="s">
        <v>63</v>
      </c>
      <c r="G18" s="3" t="s">
        <v>63</v>
      </c>
      <c r="H18" s="3" t="s">
        <v>66</v>
      </c>
      <c r="I18" s="3" t="s">
        <v>63</v>
      </c>
      <c r="J18" s="3"/>
      <c r="K18" s="3" t="s">
        <v>63</v>
      </c>
    </row>
    <row r="19" customFormat="false" ht="15" hidden="false" customHeight="false" outlineLevel="0" collapsed="false">
      <c r="A19" s="3" t="n">
        <v>26</v>
      </c>
      <c r="B19" s="0" t="s">
        <v>91</v>
      </c>
      <c r="C19" s="0" t="s">
        <v>92</v>
      </c>
      <c r="D19" s="0" t="s">
        <v>72</v>
      </c>
      <c r="E19" s="0" t="n">
        <v>2</v>
      </c>
      <c r="F19" s="0" t="s">
        <v>93</v>
      </c>
      <c r="G19" s="3" t="s">
        <v>63</v>
      </c>
      <c r="H19" s="3" t="s">
        <v>66</v>
      </c>
      <c r="I19" s="3" t="s">
        <v>63</v>
      </c>
      <c r="J19" s="3"/>
      <c r="K19" s="3" t="s">
        <v>94</v>
      </c>
    </row>
    <row r="20" customFormat="false" ht="15" hidden="false" customHeight="false" outlineLevel="0" collapsed="false">
      <c r="A20" s="3" t="n">
        <v>27</v>
      </c>
      <c r="B20" s="0" t="s">
        <v>95</v>
      </c>
      <c r="C20" s="0" t="s">
        <v>63</v>
      </c>
      <c r="D20" s="0" t="s">
        <v>72</v>
      </c>
      <c r="E20" s="0" t="n">
        <v>2</v>
      </c>
      <c r="F20" s="0" t="s">
        <v>96</v>
      </c>
      <c r="G20" s="3" t="s">
        <v>63</v>
      </c>
      <c r="H20" s="3" t="s">
        <v>66</v>
      </c>
      <c r="I20" s="3" t="s">
        <v>63</v>
      </c>
      <c r="J20" s="3"/>
      <c r="K20" s="3" t="s">
        <v>84</v>
      </c>
    </row>
    <row r="21" customFormat="false" ht="15" hidden="false" customHeight="false" outlineLevel="0" collapsed="false">
      <c r="A21" s="3" t="n">
        <v>29</v>
      </c>
      <c r="B21" s="0" t="s">
        <v>97</v>
      </c>
      <c r="C21" s="0" t="s">
        <v>98</v>
      </c>
      <c r="D21" s="0" t="s">
        <v>99</v>
      </c>
      <c r="E21" s="0" t="n">
        <v>4</v>
      </c>
      <c r="F21" s="0" t="s">
        <v>100</v>
      </c>
      <c r="G21" s="3" t="s">
        <v>63</v>
      </c>
      <c r="H21" s="3" t="s">
        <v>66</v>
      </c>
      <c r="I21" s="3" t="s">
        <v>63</v>
      </c>
      <c r="J21" s="3"/>
      <c r="K21" s="3" t="s">
        <v>101</v>
      </c>
    </row>
    <row r="22" customFormat="false" ht="15" hidden="false" customHeight="false" outlineLevel="0" collapsed="false">
      <c r="A22" s="3" t="n">
        <v>32</v>
      </c>
      <c r="B22" s="0" t="s">
        <v>102</v>
      </c>
      <c r="C22" s="0" t="s">
        <v>103</v>
      </c>
      <c r="D22" s="0" t="s">
        <v>99</v>
      </c>
      <c r="E22" s="0" t="n">
        <v>4</v>
      </c>
      <c r="F22" s="0" t="s">
        <v>104</v>
      </c>
      <c r="G22" s="3" t="s">
        <v>63</v>
      </c>
      <c r="H22" s="3" t="s">
        <v>66</v>
      </c>
      <c r="I22" s="3" t="s">
        <v>63</v>
      </c>
      <c r="J22" s="3"/>
      <c r="K22" s="3" t="s">
        <v>94</v>
      </c>
    </row>
    <row r="23" customFormat="false" ht="15" hidden="false" customHeight="false" outlineLevel="0" collapsed="false">
      <c r="A23" s="3" t="n">
        <v>33</v>
      </c>
      <c r="B23" s="0" t="s">
        <v>105</v>
      </c>
      <c r="C23" s="0" t="s">
        <v>63</v>
      </c>
      <c r="D23" s="0" t="s">
        <v>63</v>
      </c>
      <c r="E23" s="0" t="n">
        <v>1</v>
      </c>
      <c r="F23" s="0" t="s">
        <v>63</v>
      </c>
      <c r="G23" s="3" t="s">
        <v>63</v>
      </c>
      <c r="H23" s="3" t="s">
        <v>63</v>
      </c>
      <c r="I23" s="3" t="s">
        <v>63</v>
      </c>
      <c r="J23" s="3"/>
      <c r="K23" s="3" t="s">
        <v>63</v>
      </c>
    </row>
    <row r="24" customFormat="false" ht="15" hidden="false" customHeight="false" outlineLevel="0" collapsed="false">
      <c r="A24" s="3" t="n">
        <v>34</v>
      </c>
      <c r="B24" s="0" t="s">
        <v>106</v>
      </c>
      <c r="C24" s="0" t="s">
        <v>107</v>
      </c>
      <c r="D24" s="0" t="s">
        <v>99</v>
      </c>
      <c r="E24" s="0" t="n">
        <v>4</v>
      </c>
      <c r="F24" s="0" t="s">
        <v>108</v>
      </c>
      <c r="G24" s="3" t="s">
        <v>63</v>
      </c>
      <c r="H24" s="3" t="s">
        <v>66</v>
      </c>
      <c r="I24" s="3" t="s">
        <v>63</v>
      </c>
      <c r="J24" s="3"/>
      <c r="K24" s="3" t="s">
        <v>84</v>
      </c>
    </row>
    <row r="25" customFormat="false" ht="15" hidden="false" customHeight="false" outlineLevel="0" collapsed="false">
      <c r="A25" s="3" t="n">
        <v>37</v>
      </c>
      <c r="B25" s="0" t="s">
        <v>109</v>
      </c>
      <c r="C25" s="0" t="s">
        <v>63</v>
      </c>
      <c r="D25" s="0" t="s">
        <v>99</v>
      </c>
      <c r="E25" s="0" t="n">
        <v>4</v>
      </c>
      <c r="F25" s="0" t="s">
        <v>110</v>
      </c>
      <c r="G25" s="3" t="s">
        <v>63</v>
      </c>
      <c r="H25" s="3" t="s">
        <v>66</v>
      </c>
      <c r="I25" s="3" t="s">
        <v>63</v>
      </c>
      <c r="J25" s="3"/>
      <c r="K25" s="3" t="s">
        <v>101</v>
      </c>
    </row>
    <row r="26" customFormat="false" ht="15" hidden="false" customHeight="false" outlineLevel="0" collapsed="false">
      <c r="A26" s="3" t="n">
        <v>38</v>
      </c>
      <c r="B26" s="0" t="s">
        <v>111</v>
      </c>
      <c r="C26" s="0" t="s">
        <v>112</v>
      </c>
      <c r="D26" s="0" t="s">
        <v>72</v>
      </c>
      <c r="E26" s="0" t="n">
        <v>2</v>
      </c>
      <c r="F26" s="0" t="s">
        <v>113</v>
      </c>
      <c r="G26" s="3" t="s">
        <v>63</v>
      </c>
      <c r="H26" s="3" t="s">
        <v>66</v>
      </c>
      <c r="I26" s="3" t="s">
        <v>63</v>
      </c>
      <c r="J26" s="3"/>
      <c r="K26" s="3" t="s">
        <v>63</v>
      </c>
    </row>
    <row r="27" customFormat="false" ht="15" hidden="false" customHeight="false" outlineLevel="0" collapsed="false">
      <c r="A27" s="3" t="n">
        <v>40</v>
      </c>
      <c r="B27" s="0" t="s">
        <v>114</v>
      </c>
      <c r="C27" s="0" t="s">
        <v>63</v>
      </c>
      <c r="D27" s="0" t="s">
        <v>63</v>
      </c>
      <c r="E27" s="0" t="n">
        <v>1</v>
      </c>
      <c r="F27" s="0" t="s">
        <v>63</v>
      </c>
      <c r="G27" s="3" t="s">
        <v>63</v>
      </c>
      <c r="H27" s="3" t="s">
        <v>63</v>
      </c>
      <c r="I27" s="3" t="s">
        <v>63</v>
      </c>
      <c r="J27" s="3"/>
      <c r="K27" s="3" t="s">
        <v>63</v>
      </c>
    </row>
    <row r="28" customFormat="false" ht="15" hidden="false" customHeight="false" outlineLevel="0" collapsed="false">
      <c r="A28" s="3" t="n">
        <v>41</v>
      </c>
      <c r="B28" s="0" t="s">
        <v>115</v>
      </c>
      <c r="C28" s="0" t="s">
        <v>63</v>
      </c>
      <c r="D28" s="0" t="s">
        <v>63</v>
      </c>
      <c r="E28" s="0" t="n">
        <v>1</v>
      </c>
      <c r="F28" s="0" t="s">
        <v>63</v>
      </c>
      <c r="G28" s="3" t="s">
        <v>63</v>
      </c>
      <c r="H28" s="3" t="s">
        <v>63</v>
      </c>
      <c r="I28" s="3" t="s">
        <v>63</v>
      </c>
      <c r="J28" s="3"/>
      <c r="K28" s="3" t="s">
        <v>63</v>
      </c>
    </row>
    <row r="29" customFormat="false" ht="15" hidden="false" customHeight="false" outlineLevel="0" collapsed="false">
      <c r="A29" s="3" t="n">
        <v>42</v>
      </c>
      <c r="B29" s="0" t="s">
        <v>116</v>
      </c>
      <c r="C29" s="0" t="s">
        <v>117</v>
      </c>
      <c r="D29" s="0" t="s">
        <v>99</v>
      </c>
      <c r="E29" s="0" t="n">
        <v>4</v>
      </c>
      <c r="F29" s="0" t="s">
        <v>118</v>
      </c>
      <c r="G29" s="3" t="s">
        <v>63</v>
      </c>
      <c r="H29" s="3" t="s">
        <v>66</v>
      </c>
      <c r="I29" s="3" t="s">
        <v>63</v>
      </c>
      <c r="J29" s="3"/>
      <c r="K29" s="3" t="s">
        <v>76</v>
      </c>
    </row>
    <row r="30" customFormat="false" ht="15" hidden="false" customHeight="false" outlineLevel="0" collapsed="false">
      <c r="A30" s="3" t="n">
        <v>43</v>
      </c>
      <c r="B30" s="0" t="s">
        <v>119</v>
      </c>
      <c r="C30" s="0" t="s">
        <v>120</v>
      </c>
      <c r="D30" s="0" t="s">
        <v>99</v>
      </c>
      <c r="E30" s="0" t="n">
        <v>4</v>
      </c>
      <c r="F30" s="0" t="s">
        <v>121</v>
      </c>
      <c r="G30" s="3" t="s">
        <v>63</v>
      </c>
      <c r="H30" s="3" t="s">
        <v>66</v>
      </c>
      <c r="I30" s="3" t="s">
        <v>63</v>
      </c>
      <c r="J30" s="3"/>
      <c r="K30" s="3" t="s">
        <v>101</v>
      </c>
    </row>
    <row r="31" customFormat="false" ht="15" hidden="false" customHeight="false" outlineLevel="0" collapsed="false">
      <c r="A31" s="3" t="n">
        <v>44</v>
      </c>
      <c r="B31" s="0" t="s">
        <v>122</v>
      </c>
      <c r="C31" s="0" t="s">
        <v>123</v>
      </c>
      <c r="D31" s="0" t="s">
        <v>99</v>
      </c>
      <c r="E31" s="0" t="n">
        <v>4</v>
      </c>
      <c r="F31" s="0" t="s">
        <v>124</v>
      </c>
      <c r="G31" s="3" t="s">
        <v>63</v>
      </c>
      <c r="H31" s="3" t="s">
        <v>66</v>
      </c>
      <c r="I31" s="3" t="s">
        <v>63</v>
      </c>
      <c r="J31" s="3"/>
      <c r="K31" s="3" t="s">
        <v>80</v>
      </c>
    </row>
    <row r="32" customFormat="false" ht="15" hidden="false" customHeight="false" outlineLevel="0" collapsed="false">
      <c r="A32" s="3" t="n">
        <v>45</v>
      </c>
      <c r="B32" s="0" t="s">
        <v>125</v>
      </c>
      <c r="C32" s="0" t="s">
        <v>63</v>
      </c>
      <c r="D32" s="0" t="s">
        <v>99</v>
      </c>
      <c r="E32" s="0" t="n">
        <v>4</v>
      </c>
      <c r="F32" s="0" t="s">
        <v>126</v>
      </c>
      <c r="G32" s="3" t="s">
        <v>63</v>
      </c>
      <c r="H32" s="3" t="s">
        <v>66</v>
      </c>
      <c r="I32" s="3" t="s">
        <v>63</v>
      </c>
      <c r="J32" s="3"/>
      <c r="K32" s="3" t="s">
        <v>101</v>
      </c>
    </row>
    <row r="33" customFormat="false" ht="15" hidden="false" customHeight="false" outlineLevel="0" collapsed="false">
      <c r="A33" s="3" t="n">
        <v>46</v>
      </c>
      <c r="B33" s="0" t="s">
        <v>127</v>
      </c>
      <c r="C33" s="0" t="s">
        <v>128</v>
      </c>
      <c r="D33" s="0" t="s">
        <v>99</v>
      </c>
      <c r="E33" s="0" t="n">
        <v>4</v>
      </c>
      <c r="F33" s="0" t="s">
        <v>113</v>
      </c>
      <c r="G33" s="3" t="s">
        <v>63</v>
      </c>
      <c r="H33" s="3" t="s">
        <v>66</v>
      </c>
      <c r="I33" s="3" t="s">
        <v>63</v>
      </c>
      <c r="J33" s="3"/>
      <c r="K33" s="3" t="s">
        <v>63</v>
      </c>
    </row>
    <row r="34" customFormat="false" ht="15" hidden="false" customHeight="false" outlineLevel="0" collapsed="false">
      <c r="A34" s="3" t="n">
        <v>51</v>
      </c>
      <c r="B34" s="0" t="s">
        <v>129</v>
      </c>
      <c r="C34" s="0" t="s">
        <v>63</v>
      </c>
      <c r="D34" s="0" t="s">
        <v>99</v>
      </c>
      <c r="E34" s="0" t="n">
        <v>4</v>
      </c>
      <c r="F34" s="0" t="s">
        <v>130</v>
      </c>
      <c r="G34" s="3" t="s">
        <v>63</v>
      </c>
      <c r="H34" s="3" t="s">
        <v>66</v>
      </c>
      <c r="I34" s="3" t="s">
        <v>63</v>
      </c>
      <c r="J34" s="3"/>
      <c r="K34" s="3" t="s">
        <v>101</v>
      </c>
    </row>
    <row r="35" customFormat="false" ht="15" hidden="false" customHeight="false" outlineLevel="0" collapsed="false">
      <c r="A35" s="3" t="s">
        <v>131</v>
      </c>
      <c r="B35" s="0" t="s">
        <v>132</v>
      </c>
      <c r="C35" s="0" t="s">
        <v>63</v>
      </c>
      <c r="D35" s="0" t="s">
        <v>99</v>
      </c>
      <c r="E35" s="0" t="n">
        <v>4</v>
      </c>
      <c r="F35" s="0" t="s">
        <v>63</v>
      </c>
      <c r="G35" s="3" t="s">
        <v>63</v>
      </c>
      <c r="H35" s="3" t="s">
        <v>66</v>
      </c>
      <c r="I35" s="3" t="s">
        <v>63</v>
      </c>
      <c r="J35" s="3"/>
      <c r="K35" s="3" t="s">
        <v>63</v>
      </c>
    </row>
    <row r="36" customFormat="false" ht="15" hidden="false" customHeight="false" outlineLevel="0" collapsed="false">
      <c r="A36" s="3" t="n">
        <v>58</v>
      </c>
      <c r="B36" s="0" t="s">
        <v>133</v>
      </c>
      <c r="C36" s="0" t="s">
        <v>134</v>
      </c>
      <c r="D36" s="0" t="s">
        <v>99</v>
      </c>
      <c r="E36" s="0" t="n">
        <v>4</v>
      </c>
      <c r="F36" s="0" t="s">
        <v>104</v>
      </c>
      <c r="G36" s="3" t="s">
        <v>63</v>
      </c>
      <c r="H36" s="3" t="s">
        <v>66</v>
      </c>
      <c r="I36" s="3" t="s">
        <v>61</v>
      </c>
      <c r="J36" s="3" t="s">
        <v>135</v>
      </c>
      <c r="K36" s="3" t="s">
        <v>94</v>
      </c>
    </row>
    <row r="37" customFormat="false" ht="15" hidden="false" customHeight="false" outlineLevel="0" collapsed="false">
      <c r="A37" s="3" t="n">
        <v>61</v>
      </c>
      <c r="B37" s="0" t="s">
        <v>136</v>
      </c>
      <c r="C37" s="0" t="s">
        <v>63</v>
      </c>
      <c r="D37" s="0" t="s">
        <v>99</v>
      </c>
      <c r="E37" s="0" t="n">
        <v>4</v>
      </c>
      <c r="F37" s="0" t="s">
        <v>121</v>
      </c>
      <c r="G37" s="3" t="s">
        <v>63</v>
      </c>
      <c r="H37" s="3" t="s">
        <v>66</v>
      </c>
      <c r="I37" s="3" t="s">
        <v>63</v>
      </c>
      <c r="J37" s="3"/>
      <c r="K37" s="3" t="s">
        <v>101</v>
      </c>
    </row>
    <row r="38" customFormat="false" ht="15" hidden="false" customHeight="false" outlineLevel="0" collapsed="false">
      <c r="A38" s="3" t="n">
        <v>62</v>
      </c>
      <c r="B38" s="0" t="s">
        <v>137</v>
      </c>
      <c r="C38" s="0" t="s">
        <v>138</v>
      </c>
      <c r="D38" s="0" t="s">
        <v>139</v>
      </c>
      <c r="E38" s="0" t="n">
        <v>8</v>
      </c>
      <c r="F38" s="0" t="s">
        <v>140</v>
      </c>
      <c r="G38" s="3" t="s">
        <v>63</v>
      </c>
      <c r="H38" s="3" t="s">
        <v>66</v>
      </c>
      <c r="I38" s="3" t="s">
        <v>63</v>
      </c>
      <c r="J38" s="3"/>
      <c r="K38" s="3" t="s">
        <v>76</v>
      </c>
    </row>
    <row r="39" customFormat="false" ht="15" hidden="false" customHeight="false" outlineLevel="0" collapsed="false">
      <c r="A39" s="3" t="n">
        <v>64</v>
      </c>
      <c r="B39" s="0" t="s">
        <v>141</v>
      </c>
      <c r="C39" s="0" t="s">
        <v>142</v>
      </c>
      <c r="D39" s="0" t="s">
        <v>139</v>
      </c>
      <c r="E39" s="0" t="n">
        <v>8</v>
      </c>
      <c r="F39" s="0" t="s">
        <v>143</v>
      </c>
      <c r="G39" s="3" t="s">
        <v>63</v>
      </c>
      <c r="H39" s="3" t="s">
        <v>66</v>
      </c>
      <c r="I39" s="3" t="s">
        <v>63</v>
      </c>
      <c r="J39" s="3"/>
      <c r="K39" s="3" t="s">
        <v>80</v>
      </c>
    </row>
    <row r="40" customFormat="false" ht="15" hidden="false" customHeight="false" outlineLevel="0" collapsed="false">
      <c r="A40" s="3" t="n">
        <v>66</v>
      </c>
      <c r="B40" s="0" t="s">
        <v>144</v>
      </c>
      <c r="C40" s="0" t="s">
        <v>145</v>
      </c>
      <c r="D40" s="0" t="s">
        <v>139</v>
      </c>
      <c r="E40" s="0" t="n">
        <v>8</v>
      </c>
      <c r="F40" s="0" t="s">
        <v>146</v>
      </c>
      <c r="G40" s="3" t="s">
        <v>63</v>
      </c>
      <c r="H40" s="3" t="s">
        <v>66</v>
      </c>
      <c r="I40" s="3" t="s">
        <v>61</v>
      </c>
      <c r="J40" s="3" t="s">
        <v>147</v>
      </c>
      <c r="K40" s="3" t="s">
        <v>94</v>
      </c>
    </row>
    <row r="41" customFormat="false" ht="15" hidden="false" customHeight="false" outlineLevel="0" collapsed="false">
      <c r="A41" s="3" t="n">
        <v>67</v>
      </c>
      <c r="B41" s="0" t="s">
        <v>148</v>
      </c>
      <c r="C41" s="0" t="s">
        <v>149</v>
      </c>
      <c r="D41" s="0" t="s">
        <v>139</v>
      </c>
      <c r="E41" s="0" t="n">
        <v>8</v>
      </c>
      <c r="F41" s="0" t="s">
        <v>150</v>
      </c>
      <c r="G41" s="6" t="s">
        <v>151</v>
      </c>
      <c r="H41" s="3" t="s">
        <v>152</v>
      </c>
      <c r="I41" s="3" t="s">
        <v>63</v>
      </c>
      <c r="J41" s="3"/>
      <c r="K41" s="3" t="s">
        <v>63</v>
      </c>
    </row>
    <row r="42" customFormat="false" ht="15" hidden="false" customHeight="false" outlineLevel="0" collapsed="false">
      <c r="A42" s="3" t="n">
        <v>69</v>
      </c>
      <c r="B42" s="0" t="s">
        <v>153</v>
      </c>
      <c r="C42" s="0" t="s">
        <v>63</v>
      </c>
      <c r="D42" s="0" t="s">
        <v>139</v>
      </c>
      <c r="E42" s="0" t="n">
        <v>8</v>
      </c>
      <c r="F42" s="0" t="s">
        <v>154</v>
      </c>
      <c r="G42" s="6" t="s">
        <v>151</v>
      </c>
      <c r="H42" s="3" t="s">
        <v>63</v>
      </c>
      <c r="I42" s="3" t="s">
        <v>63</v>
      </c>
      <c r="J42" s="3"/>
      <c r="K42" s="3" t="s">
        <v>101</v>
      </c>
    </row>
    <row r="43" customFormat="false" ht="15" hidden="false" customHeight="false" outlineLevel="0" collapsed="false">
      <c r="A43" s="3" t="n">
        <v>70</v>
      </c>
      <c r="B43" s="0" t="s">
        <v>155</v>
      </c>
      <c r="C43" s="0" t="s">
        <v>156</v>
      </c>
      <c r="D43" s="0" t="s">
        <v>139</v>
      </c>
      <c r="E43" s="0" t="n">
        <v>8</v>
      </c>
      <c r="F43" s="0" t="s">
        <v>154</v>
      </c>
      <c r="G43" s="6" t="s">
        <v>151</v>
      </c>
      <c r="H43" s="3" t="s">
        <v>152</v>
      </c>
      <c r="I43" s="3" t="s">
        <v>63</v>
      </c>
      <c r="J43" s="3"/>
      <c r="K43" s="3" t="s">
        <v>101</v>
      </c>
    </row>
    <row r="44" customFormat="false" ht="15" hidden="false" customHeight="false" outlineLevel="0" collapsed="false">
      <c r="A44" s="3" t="n">
        <v>71</v>
      </c>
      <c r="B44" s="0" t="s">
        <v>157</v>
      </c>
      <c r="C44" s="0" t="s">
        <v>158</v>
      </c>
      <c r="D44" s="0" t="s">
        <v>139</v>
      </c>
      <c r="E44" s="0" t="n">
        <v>8</v>
      </c>
      <c r="F44" s="0" t="s">
        <v>159</v>
      </c>
      <c r="G44" s="6" t="s">
        <v>151</v>
      </c>
      <c r="H44" s="3" t="s">
        <v>160</v>
      </c>
      <c r="I44" s="3" t="s">
        <v>61</v>
      </c>
      <c r="J44" s="3" t="s">
        <v>161</v>
      </c>
      <c r="K44" s="3" t="s">
        <v>84</v>
      </c>
    </row>
    <row r="45" customFormat="false" ht="15" hidden="false" customHeight="false" outlineLevel="0" collapsed="false">
      <c r="A45" s="3" t="n">
        <v>72</v>
      </c>
      <c r="B45" s="0" t="s">
        <v>162</v>
      </c>
      <c r="C45" s="0" t="s">
        <v>163</v>
      </c>
      <c r="D45" s="0" t="s">
        <v>139</v>
      </c>
      <c r="E45" s="0" t="n">
        <v>8</v>
      </c>
      <c r="F45" s="0" t="s">
        <v>164</v>
      </c>
      <c r="G45" s="6" t="s">
        <v>151</v>
      </c>
      <c r="H45" s="3" t="s">
        <v>160</v>
      </c>
      <c r="I45" s="3" t="s">
        <v>61</v>
      </c>
      <c r="J45" s="3" t="s">
        <v>161</v>
      </c>
      <c r="K45" s="3" t="s">
        <v>101</v>
      </c>
    </row>
    <row r="46" customFormat="false" ht="15" hidden="false" customHeight="false" outlineLevel="0" collapsed="false">
      <c r="A46" s="3" t="n">
        <v>73</v>
      </c>
      <c r="B46" s="0" t="s">
        <v>165</v>
      </c>
      <c r="C46" s="0" t="s">
        <v>63</v>
      </c>
      <c r="D46" s="0" t="s">
        <v>139</v>
      </c>
      <c r="E46" s="0" t="n">
        <v>8</v>
      </c>
      <c r="F46" s="0" t="s">
        <v>166</v>
      </c>
      <c r="G46" s="6" t="s">
        <v>151</v>
      </c>
      <c r="H46" s="3" t="s">
        <v>63</v>
      </c>
      <c r="I46" s="3" t="s">
        <v>63</v>
      </c>
      <c r="J46" s="3"/>
      <c r="K46" s="3" t="s">
        <v>101</v>
      </c>
    </row>
    <row r="47" customFormat="false" ht="15" hidden="false" customHeight="false" outlineLevel="0" collapsed="false">
      <c r="A47" s="3" t="n">
        <v>75</v>
      </c>
      <c r="B47" s="0" t="s">
        <v>167</v>
      </c>
      <c r="C47" s="0" t="s">
        <v>63</v>
      </c>
      <c r="D47" s="0" t="s">
        <v>139</v>
      </c>
      <c r="E47" s="0" t="n">
        <v>8</v>
      </c>
      <c r="F47" s="0" t="s">
        <v>164</v>
      </c>
      <c r="G47" s="6" t="s">
        <v>151</v>
      </c>
      <c r="H47" s="3" t="s">
        <v>63</v>
      </c>
      <c r="I47" s="3" t="s">
        <v>61</v>
      </c>
      <c r="J47" s="3" t="s">
        <v>161</v>
      </c>
      <c r="K47" s="3" t="s">
        <v>101</v>
      </c>
    </row>
    <row r="48" customFormat="false" ht="15" hidden="false" customHeight="false" outlineLevel="0" collapsed="false">
      <c r="A48" s="3" t="n">
        <v>76</v>
      </c>
      <c r="B48" s="0" t="s">
        <v>168</v>
      </c>
      <c r="C48" s="0" t="s">
        <v>169</v>
      </c>
      <c r="D48" s="0" t="s">
        <v>139</v>
      </c>
      <c r="E48" s="0" t="n">
        <v>8</v>
      </c>
      <c r="F48" s="0" t="s">
        <v>170</v>
      </c>
      <c r="G48" s="3" t="s">
        <v>63</v>
      </c>
      <c r="H48" s="3" t="s">
        <v>66</v>
      </c>
      <c r="I48" s="3" t="s">
        <v>63</v>
      </c>
      <c r="J48" s="3"/>
      <c r="K48" s="0" t="s">
        <v>171</v>
      </c>
    </row>
    <row r="49" customFormat="false" ht="15" hidden="false" customHeight="false" outlineLevel="0" collapsed="false">
      <c r="A49" s="3" t="n">
        <v>77</v>
      </c>
      <c r="B49" s="0" t="s">
        <v>172</v>
      </c>
      <c r="C49" s="0" t="s">
        <v>173</v>
      </c>
      <c r="D49" s="0" t="s">
        <v>139</v>
      </c>
      <c r="E49" s="0" t="n">
        <v>8</v>
      </c>
      <c r="F49" s="0" t="s">
        <v>174</v>
      </c>
      <c r="G49" s="3" t="s">
        <v>63</v>
      </c>
      <c r="H49" s="3" t="s">
        <v>66</v>
      </c>
      <c r="I49" s="3" t="s">
        <v>63</v>
      </c>
      <c r="J49" s="3"/>
      <c r="K49" s="3" t="s">
        <v>76</v>
      </c>
    </row>
    <row r="50" customFormat="false" ht="15" hidden="false" customHeight="false" outlineLevel="0" collapsed="false">
      <c r="A50" s="3" t="n">
        <v>83</v>
      </c>
      <c r="B50" s="0" t="s">
        <v>175</v>
      </c>
      <c r="C50" s="0" t="s">
        <v>176</v>
      </c>
      <c r="D50" s="0" t="s">
        <v>139</v>
      </c>
      <c r="E50" s="0" t="n">
        <v>8</v>
      </c>
      <c r="F50" s="0" t="s">
        <v>177</v>
      </c>
      <c r="G50" s="6" t="s">
        <v>151</v>
      </c>
      <c r="H50" s="3" t="s">
        <v>160</v>
      </c>
      <c r="I50" s="3" t="s">
        <v>63</v>
      </c>
      <c r="J50" s="3"/>
      <c r="K50" s="0" t="s">
        <v>171</v>
      </c>
    </row>
    <row r="51" customFormat="false" ht="15" hidden="false" customHeight="false" outlineLevel="0" collapsed="false">
      <c r="A51" s="3" t="n">
        <v>86</v>
      </c>
      <c r="B51" s="0" t="s">
        <v>178</v>
      </c>
      <c r="C51" s="0" t="s">
        <v>63</v>
      </c>
      <c r="D51" s="0" t="s">
        <v>139</v>
      </c>
      <c r="E51" s="0" t="n">
        <v>8</v>
      </c>
      <c r="F51" s="0" t="s">
        <v>179</v>
      </c>
      <c r="G51" s="6" t="s">
        <v>151</v>
      </c>
      <c r="H51" s="3" t="s">
        <v>63</v>
      </c>
      <c r="I51" s="3" t="s">
        <v>63</v>
      </c>
      <c r="J51" s="3"/>
      <c r="K51" s="3" t="s">
        <v>101</v>
      </c>
    </row>
    <row r="52" customFormat="false" ht="15" hidden="false" customHeight="false" outlineLevel="0" collapsed="false">
      <c r="A52" s="3" t="n">
        <v>87</v>
      </c>
      <c r="B52" s="0" t="s">
        <v>180</v>
      </c>
      <c r="C52" s="0" t="s">
        <v>63</v>
      </c>
      <c r="D52" s="0" t="s">
        <v>139</v>
      </c>
      <c r="E52" s="0" t="n">
        <v>8</v>
      </c>
      <c r="F52" s="0" t="s">
        <v>179</v>
      </c>
      <c r="G52" s="6" t="s">
        <v>151</v>
      </c>
      <c r="H52" s="3" t="s">
        <v>66</v>
      </c>
      <c r="I52" s="3" t="s">
        <v>63</v>
      </c>
      <c r="J52" s="3"/>
      <c r="K52" s="3" t="s">
        <v>101</v>
      </c>
    </row>
    <row r="53" customFormat="false" ht="15" hidden="false" customHeight="false" outlineLevel="0" collapsed="false">
      <c r="A53" s="3" t="n">
        <v>90</v>
      </c>
      <c r="B53" s="0" t="s">
        <v>181</v>
      </c>
      <c r="C53" s="0" t="s">
        <v>63</v>
      </c>
      <c r="D53" s="0" t="s">
        <v>63</v>
      </c>
      <c r="E53" s="0" t="n">
        <v>1</v>
      </c>
      <c r="F53" s="0" t="s">
        <v>63</v>
      </c>
      <c r="G53" s="3" t="s">
        <v>63</v>
      </c>
      <c r="H53" s="3" t="s">
        <v>63</v>
      </c>
      <c r="I53" s="3" t="s">
        <v>63</v>
      </c>
      <c r="J53" s="3"/>
      <c r="K53" s="3" t="s">
        <v>63</v>
      </c>
    </row>
    <row r="54" customFormat="false" ht="15" hidden="false" customHeight="false" outlineLevel="0" collapsed="false">
      <c r="A54" s="3" t="n">
        <v>92</v>
      </c>
      <c r="B54" s="0" t="s">
        <v>182</v>
      </c>
      <c r="C54" s="0" t="s">
        <v>63</v>
      </c>
      <c r="D54" s="0" t="s">
        <v>139</v>
      </c>
      <c r="E54" s="0" t="n">
        <v>8</v>
      </c>
      <c r="F54" s="0" t="s">
        <v>146</v>
      </c>
      <c r="G54" s="3" t="s">
        <v>63</v>
      </c>
      <c r="H54" s="3" t="s">
        <v>66</v>
      </c>
      <c r="I54" s="3" t="s">
        <v>63</v>
      </c>
      <c r="J54" s="3"/>
      <c r="K54" s="3" t="s">
        <v>94</v>
      </c>
    </row>
    <row r="55" customFormat="false" ht="15" hidden="false" customHeight="false" outlineLevel="0" collapsed="false">
      <c r="A55" s="3" t="n">
        <v>95</v>
      </c>
      <c r="B55" s="0" t="s">
        <v>183</v>
      </c>
      <c r="C55" s="0" t="s">
        <v>63</v>
      </c>
      <c r="D55" s="0" t="s">
        <v>63</v>
      </c>
      <c r="E55" s="0" t="n">
        <v>1</v>
      </c>
      <c r="F55" s="0" t="s">
        <v>63</v>
      </c>
      <c r="G55" s="3" t="s">
        <v>63</v>
      </c>
      <c r="H55" s="3" t="s">
        <v>63</v>
      </c>
      <c r="I55" s="3" t="s">
        <v>63</v>
      </c>
      <c r="J55" s="3"/>
      <c r="K55" s="3" t="s">
        <v>63</v>
      </c>
    </row>
    <row r="56" customFormat="false" ht="15" hidden="false" customHeight="false" outlineLevel="0" collapsed="false">
      <c r="A56" s="3" t="n">
        <v>96</v>
      </c>
      <c r="B56" s="0" t="s">
        <v>184</v>
      </c>
      <c r="C56" s="0" t="s">
        <v>63</v>
      </c>
      <c r="D56" s="0" t="s">
        <v>63</v>
      </c>
      <c r="E56" s="0" t="n">
        <v>1</v>
      </c>
      <c r="F56" s="0" t="s">
        <v>63</v>
      </c>
      <c r="G56" s="3" t="s">
        <v>63</v>
      </c>
      <c r="H56" s="3" t="s">
        <v>63</v>
      </c>
      <c r="I56" s="3" t="s">
        <v>63</v>
      </c>
      <c r="J56" s="3"/>
      <c r="K56" s="3" t="s">
        <v>63</v>
      </c>
    </row>
    <row r="57" customFormat="false" ht="15" hidden="false" customHeight="false" outlineLevel="0" collapsed="false">
      <c r="A57" s="3" t="n">
        <v>97</v>
      </c>
      <c r="B57" s="0" t="s">
        <v>185</v>
      </c>
      <c r="C57" s="0" t="s">
        <v>63</v>
      </c>
      <c r="D57" s="0" t="s">
        <v>63</v>
      </c>
      <c r="E57" s="0" t="n">
        <v>1</v>
      </c>
      <c r="F57" s="0" t="s">
        <v>63</v>
      </c>
      <c r="G57" s="3" t="s">
        <v>63</v>
      </c>
      <c r="H57" s="3" t="s">
        <v>63</v>
      </c>
      <c r="I57" s="3" t="s">
        <v>63</v>
      </c>
      <c r="J57" s="3"/>
      <c r="K57" s="3" t="s">
        <v>63</v>
      </c>
    </row>
    <row r="58" customFormat="false" ht="15" hidden="false" customHeight="false" outlineLevel="0" collapsed="false">
      <c r="A58" s="3" t="n">
        <v>98</v>
      </c>
      <c r="B58" s="0" t="s">
        <v>186</v>
      </c>
      <c r="C58" s="0" t="s">
        <v>63</v>
      </c>
      <c r="D58" s="0" t="s">
        <v>63</v>
      </c>
      <c r="E58" s="0" t="n">
        <v>1</v>
      </c>
      <c r="F58" s="0" t="s">
        <v>63</v>
      </c>
      <c r="G58" s="3" t="s">
        <v>63</v>
      </c>
      <c r="H58" s="3" t="s">
        <v>63</v>
      </c>
      <c r="I58" s="3" t="s">
        <v>63</v>
      </c>
      <c r="J58" s="3"/>
      <c r="K58" s="3" t="s">
        <v>63</v>
      </c>
    </row>
    <row r="59" customFormat="false" ht="15" hidden="false" customHeight="false" outlineLevel="0" collapsed="false">
      <c r="A59" s="3" t="n">
        <v>108</v>
      </c>
      <c r="B59" s="0" t="s">
        <v>187</v>
      </c>
      <c r="C59" s="0" t="s">
        <v>63</v>
      </c>
      <c r="D59" s="0" t="s">
        <v>63</v>
      </c>
      <c r="E59" s="0" t="n">
        <v>1</v>
      </c>
      <c r="F59" s="0" t="s">
        <v>63</v>
      </c>
      <c r="G59" s="3" t="s">
        <v>63</v>
      </c>
      <c r="H59" s="3" t="s">
        <v>63</v>
      </c>
      <c r="I59" s="3" t="s">
        <v>63</v>
      </c>
      <c r="J59" s="3"/>
      <c r="K59" s="3" t="s">
        <v>63</v>
      </c>
    </row>
    <row r="60" customFormat="false" ht="15" hidden="false" customHeight="false" outlineLevel="0" collapsed="false">
      <c r="A60" s="3" t="n">
        <v>109</v>
      </c>
      <c r="B60" s="0" t="s">
        <v>188</v>
      </c>
      <c r="C60" s="0" t="s">
        <v>189</v>
      </c>
      <c r="D60" s="0" t="s">
        <v>190</v>
      </c>
      <c r="E60" s="0" t="n">
        <v>16</v>
      </c>
      <c r="F60" s="0" t="s">
        <v>191</v>
      </c>
      <c r="G60" s="6" t="s">
        <v>192</v>
      </c>
      <c r="H60" s="3" t="s">
        <v>160</v>
      </c>
      <c r="I60" s="3" t="s">
        <v>61</v>
      </c>
      <c r="J60" s="3" t="s">
        <v>193</v>
      </c>
      <c r="K60" s="0" t="s">
        <v>94</v>
      </c>
    </row>
    <row r="61" customFormat="false" ht="15" hidden="false" customHeight="false" outlineLevel="0" collapsed="false">
      <c r="A61" s="3" t="n">
        <v>116</v>
      </c>
      <c r="B61" s="0" t="s">
        <v>194</v>
      </c>
      <c r="C61" s="0" t="s">
        <v>63</v>
      </c>
      <c r="D61" s="0" t="s">
        <v>63</v>
      </c>
      <c r="E61" s="0" t="n">
        <v>1</v>
      </c>
      <c r="F61" s="0" t="s">
        <v>63</v>
      </c>
      <c r="G61" s="3" t="s">
        <v>63</v>
      </c>
      <c r="H61" s="3" t="s">
        <v>63</v>
      </c>
      <c r="I61" s="3" t="s">
        <v>63</v>
      </c>
      <c r="J61" s="3"/>
      <c r="K61" s="3" t="s">
        <v>63</v>
      </c>
    </row>
    <row r="62" customFormat="false" ht="15" hidden="false" customHeight="false" outlineLevel="0" collapsed="false">
      <c r="A62" s="3" t="n">
        <v>117</v>
      </c>
      <c r="B62" s="0" t="s">
        <v>195</v>
      </c>
      <c r="C62" s="0" t="s">
        <v>63</v>
      </c>
      <c r="D62" s="0" t="s">
        <v>190</v>
      </c>
      <c r="E62" s="0" t="n">
        <v>16</v>
      </c>
      <c r="F62" s="0" t="s">
        <v>196</v>
      </c>
      <c r="G62" s="6" t="s">
        <v>63</v>
      </c>
      <c r="H62" s="3" t="s">
        <v>160</v>
      </c>
      <c r="I62" s="3" t="s">
        <v>61</v>
      </c>
      <c r="J62" s="3" t="s">
        <v>193</v>
      </c>
      <c r="K62" s="0" t="s">
        <v>101</v>
      </c>
    </row>
    <row r="63" customFormat="false" ht="15" hidden="false" customHeight="false" outlineLevel="0" collapsed="false">
      <c r="A63" s="3" t="s">
        <v>197</v>
      </c>
      <c r="B63" s="0" t="s">
        <v>198</v>
      </c>
      <c r="C63" s="0" t="s">
        <v>199</v>
      </c>
      <c r="D63" s="0" t="s">
        <v>190</v>
      </c>
      <c r="E63" s="0" t="n">
        <v>16</v>
      </c>
      <c r="F63" s="0" t="s">
        <v>200</v>
      </c>
      <c r="G63" s="6" t="s">
        <v>192</v>
      </c>
      <c r="H63" s="3" t="s">
        <v>160</v>
      </c>
      <c r="I63" s="3" t="s">
        <v>61</v>
      </c>
      <c r="J63" s="3" t="s">
        <v>193</v>
      </c>
      <c r="K63" s="3" t="s">
        <v>84</v>
      </c>
    </row>
    <row r="64" customFormat="false" ht="15" hidden="false" customHeight="false" outlineLevel="0" collapsed="false">
      <c r="A64" s="3" t="s">
        <v>201</v>
      </c>
      <c r="B64" s="0" t="s">
        <v>198</v>
      </c>
      <c r="C64" s="0" t="s">
        <v>199</v>
      </c>
      <c r="D64" s="0" t="s">
        <v>190</v>
      </c>
      <c r="E64" s="0" t="n">
        <v>16</v>
      </c>
      <c r="F64" s="0" t="s">
        <v>200</v>
      </c>
      <c r="G64" s="6" t="s">
        <v>192</v>
      </c>
      <c r="H64" s="3" t="s">
        <v>160</v>
      </c>
      <c r="I64" s="3" t="s">
        <v>63</v>
      </c>
      <c r="J64" s="3"/>
      <c r="K64" s="3" t="s">
        <v>84</v>
      </c>
    </row>
    <row r="65" customFormat="false" ht="15" hidden="false" customHeight="false" outlineLevel="0" collapsed="false">
      <c r="A65" s="3" t="n">
        <v>120</v>
      </c>
      <c r="B65" s="0" t="s">
        <v>202</v>
      </c>
      <c r="C65" s="0" t="s">
        <v>203</v>
      </c>
      <c r="D65" s="0" t="s">
        <v>190</v>
      </c>
      <c r="E65" s="0" t="n">
        <v>16</v>
      </c>
      <c r="F65" s="0" t="s">
        <v>204</v>
      </c>
      <c r="G65" s="6" t="s">
        <v>192</v>
      </c>
      <c r="H65" s="3" t="s">
        <v>160</v>
      </c>
      <c r="I65" s="3" t="s">
        <v>205</v>
      </c>
      <c r="J65" s="3" t="s">
        <v>193</v>
      </c>
      <c r="K65" s="3" t="s">
        <v>76</v>
      </c>
    </row>
    <row r="66" customFormat="false" ht="15" hidden="false" customHeight="false" outlineLevel="0" collapsed="false">
      <c r="A66" s="3" t="n">
        <v>121</v>
      </c>
      <c r="B66" s="0" t="s">
        <v>206</v>
      </c>
      <c r="C66" s="0" t="s">
        <v>207</v>
      </c>
      <c r="D66" s="0" t="s">
        <v>190</v>
      </c>
      <c r="E66" s="0" t="n">
        <v>16</v>
      </c>
      <c r="F66" s="0" t="s">
        <v>208</v>
      </c>
      <c r="G66" s="6" t="s">
        <v>192</v>
      </c>
      <c r="H66" s="3" t="s">
        <v>160</v>
      </c>
      <c r="I66" s="3" t="s">
        <v>209</v>
      </c>
      <c r="J66" s="3" t="s">
        <v>193</v>
      </c>
      <c r="K66" s="3" t="s">
        <v>76</v>
      </c>
    </row>
    <row r="67" customFormat="false" ht="15" hidden="false" customHeight="false" outlineLevel="0" collapsed="false">
      <c r="A67" s="3" t="s">
        <v>210</v>
      </c>
      <c r="B67" s="7" t="s">
        <v>211</v>
      </c>
      <c r="C67" s="0" t="s">
        <v>63</v>
      </c>
      <c r="D67" s="0" t="s">
        <v>139</v>
      </c>
      <c r="E67" s="0" t="n">
        <v>8</v>
      </c>
      <c r="F67" s="0" t="s">
        <v>212</v>
      </c>
      <c r="G67" s="6" t="s">
        <v>151</v>
      </c>
      <c r="H67" s="3" t="s">
        <v>66</v>
      </c>
      <c r="I67" s="3" t="s">
        <v>63</v>
      </c>
      <c r="J67" s="3"/>
      <c r="K67" s="3" t="s">
        <v>101</v>
      </c>
    </row>
    <row r="68" customFormat="false" ht="15" hidden="false" customHeight="false" outlineLevel="0" collapsed="false">
      <c r="A68" s="3" t="s">
        <v>213</v>
      </c>
      <c r="B68" s="7" t="s">
        <v>214</v>
      </c>
      <c r="C68" s="0" t="s">
        <v>63</v>
      </c>
      <c r="D68" s="0" t="s">
        <v>139</v>
      </c>
      <c r="E68" s="0" t="n">
        <v>8</v>
      </c>
      <c r="F68" s="0" t="s">
        <v>215</v>
      </c>
      <c r="G68" s="6" t="s">
        <v>151</v>
      </c>
      <c r="H68" s="3" t="s">
        <v>160</v>
      </c>
      <c r="I68" s="3" t="s">
        <v>63</v>
      </c>
      <c r="J68" s="3"/>
      <c r="K68" s="3" t="s">
        <v>101</v>
      </c>
    </row>
    <row r="69" customFormat="false" ht="15" hidden="false" customHeight="false" outlineLevel="0" collapsed="false">
      <c r="A69" s="3" t="n">
        <v>129</v>
      </c>
      <c r="B69" s="0" t="s">
        <v>216</v>
      </c>
      <c r="C69" s="0" t="s">
        <v>217</v>
      </c>
      <c r="D69" s="0" t="s">
        <v>190</v>
      </c>
      <c r="E69" s="0" t="n">
        <v>16</v>
      </c>
      <c r="F69" s="0" t="s">
        <v>218</v>
      </c>
      <c r="G69" s="6" t="s">
        <v>192</v>
      </c>
      <c r="H69" s="3" t="s">
        <v>160</v>
      </c>
      <c r="I69" s="3" t="s">
        <v>61</v>
      </c>
      <c r="J69" s="3" t="s">
        <v>193</v>
      </c>
      <c r="K69" s="3" t="s">
        <v>101</v>
      </c>
    </row>
    <row r="70" customFormat="false" ht="15" hidden="false" customHeight="false" outlineLevel="0" collapsed="false">
      <c r="A70" s="3" t="n">
        <v>130</v>
      </c>
      <c r="B70" s="0" t="s">
        <v>219</v>
      </c>
      <c r="C70" s="0" t="s">
        <v>63</v>
      </c>
      <c r="D70" s="0" t="s">
        <v>190</v>
      </c>
      <c r="E70" s="0" t="n">
        <v>16</v>
      </c>
      <c r="F70" s="0" t="s">
        <v>220</v>
      </c>
      <c r="G70" s="6" t="s">
        <v>63</v>
      </c>
      <c r="H70" s="3" t="s">
        <v>160</v>
      </c>
      <c r="I70" s="3" t="s">
        <v>61</v>
      </c>
      <c r="J70" s="3" t="s">
        <v>193</v>
      </c>
      <c r="K70" s="3" t="s">
        <v>101</v>
      </c>
    </row>
    <row r="71" customFormat="false" ht="15" hidden="false" customHeight="false" outlineLevel="0" collapsed="false">
      <c r="A71" s="3" t="n">
        <v>133</v>
      </c>
      <c r="B71" s="0" t="s">
        <v>221</v>
      </c>
      <c r="C71" s="0" t="s">
        <v>222</v>
      </c>
      <c r="D71" s="0" t="s">
        <v>190</v>
      </c>
      <c r="E71" s="0" t="n">
        <v>16</v>
      </c>
      <c r="F71" s="0" t="s">
        <v>223</v>
      </c>
      <c r="G71" s="6" t="s">
        <v>192</v>
      </c>
      <c r="H71" s="3" t="s">
        <v>160</v>
      </c>
      <c r="I71" s="3" t="s">
        <v>63</v>
      </c>
      <c r="J71" s="3"/>
      <c r="K71" s="0" t="s">
        <v>80</v>
      </c>
    </row>
    <row r="72" customFormat="false" ht="15" hidden="false" customHeight="false" outlineLevel="0" collapsed="false">
      <c r="A72" s="3" t="n">
        <v>134</v>
      </c>
      <c r="B72" s="7" t="s">
        <v>224</v>
      </c>
      <c r="C72" s="0" t="s">
        <v>63</v>
      </c>
      <c r="D72" s="0" t="s">
        <v>139</v>
      </c>
      <c r="E72" s="0" t="n">
        <v>8</v>
      </c>
      <c r="F72" s="0" t="s">
        <v>164</v>
      </c>
      <c r="G72" s="6" t="s">
        <v>151</v>
      </c>
      <c r="H72" s="3" t="s">
        <v>160</v>
      </c>
      <c r="I72" s="3" t="s">
        <v>63</v>
      </c>
      <c r="J72" s="3"/>
      <c r="K72" s="0" t="s">
        <v>101</v>
      </c>
    </row>
    <row r="73" customFormat="false" ht="15" hidden="false" customHeight="false" outlineLevel="0" collapsed="false">
      <c r="A73" s="3" t="n">
        <v>148</v>
      </c>
      <c r="B73" s="7" t="s">
        <v>225</v>
      </c>
      <c r="C73" s="0" t="s">
        <v>226</v>
      </c>
      <c r="D73" s="0" t="s">
        <v>190</v>
      </c>
      <c r="E73" s="0" t="n">
        <v>16</v>
      </c>
      <c r="F73" s="0" t="s">
        <v>227</v>
      </c>
      <c r="G73" s="6" t="s">
        <v>192</v>
      </c>
      <c r="H73" s="3" t="s">
        <v>160</v>
      </c>
      <c r="I73" s="3" t="s">
        <v>63</v>
      </c>
      <c r="J73" s="3"/>
      <c r="K73" s="0" t="s">
        <v>171</v>
      </c>
    </row>
    <row r="74" customFormat="false" ht="15" hidden="false" customHeight="false" outlineLevel="0" collapsed="false">
      <c r="A74" s="3" t="s">
        <v>228</v>
      </c>
      <c r="B74" s="7" t="s">
        <v>229</v>
      </c>
      <c r="C74" s="0" t="s">
        <v>63</v>
      </c>
      <c r="D74" s="0" t="s">
        <v>190</v>
      </c>
      <c r="E74" s="0" t="n">
        <v>16</v>
      </c>
      <c r="F74" s="0" t="s">
        <v>230</v>
      </c>
      <c r="G74" s="6" t="s">
        <v>63</v>
      </c>
      <c r="H74" s="3" t="s">
        <v>160</v>
      </c>
      <c r="I74" s="3" t="s">
        <v>63</v>
      </c>
      <c r="J74" s="3"/>
      <c r="K74" s="0" t="s">
        <v>101</v>
      </c>
    </row>
    <row r="75" customFormat="false" ht="15" hidden="false" customHeight="false" outlineLevel="0" collapsed="false">
      <c r="A75" s="3" t="s">
        <v>231</v>
      </c>
      <c r="B75" s="7" t="s">
        <v>232</v>
      </c>
      <c r="C75" s="0" t="s">
        <v>63</v>
      </c>
      <c r="D75" s="0" t="s">
        <v>190</v>
      </c>
      <c r="E75" s="0" t="n">
        <v>16</v>
      </c>
      <c r="F75" s="0" t="s">
        <v>233</v>
      </c>
      <c r="G75" s="6" t="s">
        <v>63</v>
      </c>
      <c r="H75" s="3" t="s">
        <v>160</v>
      </c>
      <c r="I75" s="3" t="s">
        <v>63</v>
      </c>
      <c r="J75" s="3"/>
      <c r="K75" s="0" t="s">
        <v>101</v>
      </c>
    </row>
    <row r="76" customFormat="false" ht="15" hidden="false" customHeight="false" outlineLevel="0" collapsed="false">
      <c r="A76" s="3" t="s">
        <v>234</v>
      </c>
      <c r="B76" s="7" t="s">
        <v>235</v>
      </c>
      <c r="C76" s="0" t="s">
        <v>63</v>
      </c>
      <c r="D76" s="0" t="s">
        <v>190</v>
      </c>
      <c r="E76" s="0" t="n">
        <v>16</v>
      </c>
      <c r="F76" s="0" t="s">
        <v>230</v>
      </c>
      <c r="G76" s="6" t="s">
        <v>63</v>
      </c>
      <c r="H76" s="3" t="s">
        <v>152</v>
      </c>
      <c r="I76" s="3" t="s">
        <v>61</v>
      </c>
      <c r="J76" s="3" t="s">
        <v>193</v>
      </c>
      <c r="K76" s="0" t="s">
        <v>101</v>
      </c>
    </row>
    <row r="77" customFormat="false" ht="15" hidden="false" customHeight="false" outlineLevel="0" collapsed="false">
      <c r="A77" s="3" t="s">
        <v>236</v>
      </c>
      <c r="B77" s="7" t="s">
        <v>237</v>
      </c>
      <c r="C77" s="0" t="s">
        <v>238</v>
      </c>
      <c r="D77" s="0" t="s">
        <v>190</v>
      </c>
      <c r="E77" s="0" t="n">
        <v>16</v>
      </c>
      <c r="F77" s="0" t="s">
        <v>239</v>
      </c>
      <c r="G77" s="6" t="s">
        <v>192</v>
      </c>
      <c r="H77" s="3" t="s">
        <v>160</v>
      </c>
      <c r="I77" s="3" t="s">
        <v>61</v>
      </c>
      <c r="J77" s="3" t="s">
        <v>193</v>
      </c>
      <c r="K77" s="0" t="s">
        <v>101</v>
      </c>
    </row>
    <row r="78" customFormat="false" ht="15" hidden="false" customHeight="false" outlineLevel="0" collapsed="false">
      <c r="A78" s="3" t="s">
        <v>240</v>
      </c>
      <c r="B78" s="7" t="s">
        <v>241</v>
      </c>
      <c r="C78" s="0" t="s">
        <v>241</v>
      </c>
      <c r="D78" s="0" t="s">
        <v>63</v>
      </c>
      <c r="E78" s="0" t="n">
        <v>16</v>
      </c>
      <c r="F78" s="0" t="s">
        <v>242</v>
      </c>
      <c r="G78" s="3" t="s">
        <v>152</v>
      </c>
      <c r="H78" s="3" t="s">
        <v>160</v>
      </c>
      <c r="I78" s="3" t="s">
        <v>63</v>
      </c>
      <c r="J78" s="3"/>
      <c r="K78" s="0" t="s">
        <v>101</v>
      </c>
    </row>
    <row r="79" customFormat="false" ht="15" hidden="false" customHeight="false" outlineLevel="0" collapsed="false">
      <c r="A79" s="3" t="n">
        <v>162</v>
      </c>
      <c r="B79" s="0" t="s">
        <v>243</v>
      </c>
      <c r="C79" s="0" t="s">
        <v>244</v>
      </c>
      <c r="D79" s="0" t="s">
        <v>245</v>
      </c>
      <c r="E79" s="0" t="n">
        <v>32</v>
      </c>
      <c r="F79" s="0" t="s">
        <v>246</v>
      </c>
      <c r="G79" s="6" t="s">
        <v>192</v>
      </c>
      <c r="H79" s="3" t="s">
        <v>160</v>
      </c>
      <c r="I79" s="3" t="s">
        <v>61</v>
      </c>
      <c r="J79" s="3" t="s">
        <v>247</v>
      </c>
      <c r="K79" s="0" t="s">
        <v>94</v>
      </c>
    </row>
    <row r="80" customFormat="false" ht="15" hidden="false" customHeight="false" outlineLevel="0" collapsed="false">
      <c r="A80" s="3" t="s">
        <v>248</v>
      </c>
      <c r="B80" s="0" t="s">
        <v>249</v>
      </c>
      <c r="C80" s="0" t="s">
        <v>244</v>
      </c>
      <c r="D80" s="0" t="s">
        <v>245</v>
      </c>
      <c r="E80" s="0" t="n">
        <v>32</v>
      </c>
      <c r="F80" s="0" t="s">
        <v>246</v>
      </c>
      <c r="G80" s="6" t="s">
        <v>250</v>
      </c>
      <c r="H80" s="3" t="s">
        <v>160</v>
      </c>
      <c r="I80" s="3" t="s">
        <v>63</v>
      </c>
      <c r="J80" s="3"/>
      <c r="K80" s="0" t="s">
        <v>94</v>
      </c>
    </row>
    <row r="81" customFormat="false" ht="15" hidden="false" customHeight="false" outlineLevel="0" collapsed="false">
      <c r="A81" s="3" t="s">
        <v>251</v>
      </c>
      <c r="B81" s="0" t="s">
        <v>252</v>
      </c>
      <c r="C81" s="0" t="s">
        <v>253</v>
      </c>
      <c r="D81" s="0" t="s">
        <v>245</v>
      </c>
      <c r="E81" s="0" t="n">
        <v>32</v>
      </c>
      <c r="F81" s="0" t="s">
        <v>254</v>
      </c>
      <c r="G81" s="6" t="s">
        <v>192</v>
      </c>
      <c r="H81" s="3" t="s">
        <v>160</v>
      </c>
      <c r="I81" s="3" t="s">
        <v>205</v>
      </c>
      <c r="J81" s="3" t="s">
        <v>247</v>
      </c>
      <c r="K81" s="3" t="s">
        <v>76</v>
      </c>
    </row>
    <row r="82" customFormat="false" ht="15" hidden="false" customHeight="false" outlineLevel="0" collapsed="false">
      <c r="A82" s="3" t="s">
        <v>255</v>
      </c>
      <c r="B82" s="0" t="s">
        <v>256</v>
      </c>
      <c r="C82" s="0" t="s">
        <v>257</v>
      </c>
      <c r="D82" s="0" t="s">
        <v>245</v>
      </c>
      <c r="E82" s="0" t="n">
        <v>32</v>
      </c>
      <c r="F82" s="0" t="s">
        <v>258</v>
      </c>
      <c r="G82" s="6" t="s">
        <v>192</v>
      </c>
      <c r="H82" s="3" t="s">
        <v>160</v>
      </c>
      <c r="I82" s="3" t="s">
        <v>209</v>
      </c>
      <c r="J82" s="3" t="s">
        <v>247</v>
      </c>
      <c r="K82" s="3" t="s">
        <v>76</v>
      </c>
    </row>
    <row r="83" customFormat="false" ht="15" hidden="false" customHeight="false" outlineLevel="0" collapsed="false">
      <c r="A83" s="3" t="n">
        <v>170</v>
      </c>
      <c r="B83" s="0" t="s">
        <v>259</v>
      </c>
      <c r="C83" s="0" t="s">
        <v>260</v>
      </c>
      <c r="D83" s="0" t="s">
        <v>245</v>
      </c>
      <c r="E83" s="0" t="n">
        <v>32</v>
      </c>
      <c r="F83" s="0" t="s">
        <v>261</v>
      </c>
      <c r="G83" s="6" t="s">
        <v>192</v>
      </c>
      <c r="H83" s="3" t="s">
        <v>160</v>
      </c>
      <c r="I83" s="3" t="s">
        <v>61</v>
      </c>
      <c r="J83" s="3" t="s">
        <v>262</v>
      </c>
      <c r="K83" s="0" t="s">
        <v>84</v>
      </c>
    </row>
    <row r="84" customFormat="false" ht="15" hidden="false" customHeight="false" outlineLevel="0" collapsed="false">
      <c r="A84" s="3" t="s">
        <v>263</v>
      </c>
      <c r="B84" s="0" t="s">
        <v>264</v>
      </c>
      <c r="C84" s="0" t="s">
        <v>265</v>
      </c>
      <c r="D84" s="0" t="s">
        <v>245</v>
      </c>
      <c r="E84" s="0" t="n">
        <v>32</v>
      </c>
      <c r="F84" s="0" t="s">
        <v>266</v>
      </c>
      <c r="G84" s="6" t="s">
        <v>192</v>
      </c>
      <c r="H84" s="3" t="s">
        <v>160</v>
      </c>
      <c r="I84" s="3" t="s">
        <v>63</v>
      </c>
      <c r="J84" s="3"/>
      <c r="K84" s="0" t="s">
        <v>80</v>
      </c>
    </row>
    <row r="85" customFormat="false" ht="15" hidden="false" customHeight="false" outlineLevel="0" collapsed="false">
      <c r="A85" s="3" t="s">
        <v>267</v>
      </c>
      <c r="B85" s="0" t="s">
        <v>268</v>
      </c>
      <c r="C85" s="0" t="s">
        <v>63</v>
      </c>
      <c r="D85" s="0" t="s">
        <v>245</v>
      </c>
      <c r="E85" s="0" t="n">
        <v>32</v>
      </c>
      <c r="F85" s="0" t="s">
        <v>269</v>
      </c>
      <c r="G85" s="3" t="s">
        <v>63</v>
      </c>
      <c r="H85" s="3" t="s">
        <v>160</v>
      </c>
      <c r="I85" s="3" t="s">
        <v>61</v>
      </c>
      <c r="J85" s="3" t="s">
        <v>262</v>
      </c>
      <c r="K85" s="3" t="s">
        <v>101</v>
      </c>
    </row>
    <row r="86" customFormat="false" ht="15" hidden="false" customHeight="false" outlineLevel="0" collapsed="false">
      <c r="A86" s="3" t="s">
        <v>270</v>
      </c>
      <c r="B86" s="0" t="s">
        <v>271</v>
      </c>
      <c r="C86" s="0" t="s">
        <v>272</v>
      </c>
      <c r="D86" s="0" t="s">
        <v>245</v>
      </c>
      <c r="E86" s="0" t="n">
        <v>32</v>
      </c>
      <c r="F86" s="0" t="s">
        <v>273</v>
      </c>
      <c r="G86" s="6" t="s">
        <v>192</v>
      </c>
      <c r="H86" s="3" t="s">
        <v>160</v>
      </c>
      <c r="I86" s="3" t="s">
        <v>61</v>
      </c>
      <c r="J86" s="3" t="s">
        <v>262</v>
      </c>
      <c r="K86" s="3" t="s">
        <v>101</v>
      </c>
    </row>
    <row r="87" customFormat="false" ht="15" hidden="false" customHeight="false" outlineLevel="0" collapsed="false">
      <c r="A87" s="3" t="s">
        <v>274</v>
      </c>
      <c r="B87" s="0" t="s">
        <v>275</v>
      </c>
      <c r="C87" s="0" t="s">
        <v>272</v>
      </c>
      <c r="D87" s="0" t="s">
        <v>245</v>
      </c>
      <c r="E87" s="0" t="n">
        <v>32</v>
      </c>
      <c r="F87" s="0" t="s">
        <v>273</v>
      </c>
      <c r="G87" s="6" t="s">
        <v>192</v>
      </c>
      <c r="H87" s="3" t="s">
        <v>160</v>
      </c>
      <c r="I87" s="3" t="s">
        <v>63</v>
      </c>
      <c r="J87" s="3"/>
      <c r="K87" s="3" t="s">
        <v>101</v>
      </c>
    </row>
    <row r="88" customFormat="false" ht="15" hidden="false" customHeight="false" outlineLevel="0" collapsed="false">
      <c r="A88" s="3" t="s">
        <v>276</v>
      </c>
      <c r="B88" s="0" t="s">
        <v>277</v>
      </c>
      <c r="C88" s="0" t="s">
        <v>278</v>
      </c>
      <c r="D88" s="0" t="s">
        <v>245</v>
      </c>
      <c r="E88" s="0" t="n">
        <v>32</v>
      </c>
      <c r="F88" s="0" t="s">
        <v>279</v>
      </c>
      <c r="G88" s="6" t="s">
        <v>250</v>
      </c>
      <c r="H88" s="3" t="s">
        <v>160</v>
      </c>
      <c r="I88" s="3" t="s">
        <v>63</v>
      </c>
      <c r="J88" s="3"/>
      <c r="K88" s="0" t="s">
        <v>171</v>
      </c>
    </row>
    <row r="89" customFormat="false" ht="15" hidden="false" customHeight="false" outlineLevel="0" collapsed="false">
      <c r="A89" s="3" t="s">
        <v>280</v>
      </c>
      <c r="B89" s="0" t="s">
        <v>281</v>
      </c>
      <c r="C89" s="0" t="s">
        <v>265</v>
      </c>
      <c r="D89" s="0" t="s">
        <v>245</v>
      </c>
      <c r="E89" s="0" t="n">
        <v>32</v>
      </c>
      <c r="F89" s="0" t="s">
        <v>266</v>
      </c>
      <c r="G89" s="6" t="s">
        <v>250</v>
      </c>
      <c r="H89" s="3" t="s">
        <v>160</v>
      </c>
      <c r="I89" s="3" t="s">
        <v>63</v>
      </c>
      <c r="J89" s="3"/>
      <c r="K89" s="0" t="s">
        <v>80</v>
      </c>
    </row>
    <row r="90" customFormat="false" ht="15" hidden="false" customHeight="false" outlineLevel="0" collapsed="false">
      <c r="A90" s="3" t="s">
        <v>282</v>
      </c>
      <c r="B90" s="0" t="s">
        <v>283</v>
      </c>
      <c r="C90" s="0" t="s">
        <v>284</v>
      </c>
      <c r="D90" s="0" t="s">
        <v>285</v>
      </c>
      <c r="E90" s="0" t="n">
        <v>64</v>
      </c>
      <c r="F90" s="0" t="s">
        <v>286</v>
      </c>
      <c r="G90" s="6" t="s">
        <v>250</v>
      </c>
      <c r="H90" s="3" t="s">
        <v>160</v>
      </c>
      <c r="I90" s="3" t="s">
        <v>63</v>
      </c>
      <c r="J90" s="3"/>
      <c r="K90" s="3" t="s">
        <v>76</v>
      </c>
    </row>
    <row r="91" customFormat="false" ht="15" hidden="false" customHeight="false" outlineLevel="0" collapsed="false">
      <c r="A91" s="3" t="s">
        <v>287</v>
      </c>
      <c r="B91" s="0" t="s">
        <v>288</v>
      </c>
      <c r="C91" s="0" t="s">
        <v>289</v>
      </c>
      <c r="D91" s="0" t="s">
        <v>285</v>
      </c>
      <c r="E91" s="0" t="n">
        <v>64</v>
      </c>
      <c r="F91" s="0" t="s">
        <v>290</v>
      </c>
      <c r="G91" s="6" t="s">
        <v>250</v>
      </c>
      <c r="H91" s="3" t="s">
        <v>160</v>
      </c>
      <c r="I91" s="3" t="s">
        <v>63</v>
      </c>
      <c r="J91" s="3"/>
      <c r="K91" s="3" t="s">
        <v>76</v>
      </c>
    </row>
    <row r="92" customFormat="false" ht="15" hidden="false" customHeight="false" outlineLevel="0" collapsed="false">
      <c r="A92" s="3" t="s">
        <v>291</v>
      </c>
      <c r="B92" s="0" t="s">
        <v>292</v>
      </c>
      <c r="C92" s="0" t="s">
        <v>293</v>
      </c>
      <c r="D92" s="0" t="s">
        <v>285</v>
      </c>
      <c r="E92" s="0" t="n">
        <v>64</v>
      </c>
      <c r="F92" s="0" t="s">
        <v>294</v>
      </c>
      <c r="G92" s="6" t="s">
        <v>250</v>
      </c>
      <c r="H92" s="3" t="s">
        <v>160</v>
      </c>
      <c r="I92" s="3" t="s">
        <v>63</v>
      </c>
      <c r="J92" s="3"/>
      <c r="K92" s="0" t="s">
        <v>94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36.99"/>
    <col collapsed="false" customWidth="true" hidden="false" outlineLevel="0" max="2" min="2" style="0" width="40.28"/>
    <col collapsed="false" customWidth="true" hidden="false" outlineLevel="0" max="3" min="3" style="0" width="27.58"/>
    <col collapsed="false" customWidth="true" hidden="false" outlineLevel="0" max="4" min="4" style="0" width="22.7"/>
    <col collapsed="false" customWidth="true" hidden="false" outlineLevel="0" max="5" min="5" style="0" width="17"/>
    <col collapsed="false" customWidth="true" hidden="false" outlineLevel="0" max="6" min="6" style="0" width="26.29"/>
    <col collapsed="false" customWidth="true" hidden="false" outlineLevel="0" max="7" min="7" style="0" width="25.57"/>
    <col collapsed="false" customWidth="true" hidden="false" outlineLevel="0" max="8" min="8" style="0" width="35"/>
    <col collapsed="false" customWidth="true" hidden="false" outlineLevel="0" max="9" min="9" style="0" width="54.14"/>
    <col collapsed="false" customWidth="true" hidden="false" outlineLevel="0" max="10" min="10" style="0" width="31.01"/>
  </cols>
  <sheetData>
    <row r="1" customFormat="false" ht="15" hidden="false" customHeight="false" outlineLevel="0" collapsed="false">
      <c r="A1" s="2" t="s">
        <v>0</v>
      </c>
    </row>
    <row r="2" customFormat="false" ht="15" hidden="false" customHeight="false" outlineLevel="0" collapsed="false">
      <c r="A2" s="1" t="s">
        <v>45</v>
      </c>
    </row>
    <row r="3" customFormat="false" ht="15" hidden="false" customHeight="false" outlineLevel="0" collapsed="false">
      <c r="A3" s="1" t="s">
        <v>1304</v>
      </c>
      <c r="B3" s="1" t="s">
        <v>1305</v>
      </c>
      <c r="C3" s="1" t="s">
        <v>1306</v>
      </c>
      <c r="D3" s="1" t="s">
        <v>1307</v>
      </c>
      <c r="E3" s="1" t="s">
        <v>885</v>
      </c>
      <c r="F3" s="1" t="s">
        <v>886</v>
      </c>
      <c r="G3" s="1" t="s">
        <v>887</v>
      </c>
      <c r="H3" s="1" t="s">
        <v>888</v>
      </c>
      <c r="I3" s="1" t="s">
        <v>889</v>
      </c>
      <c r="J3" s="1" t="s">
        <v>1308</v>
      </c>
      <c r="K3" s="1" t="s">
        <v>1286</v>
      </c>
      <c r="L3" s="1" t="s">
        <v>1287</v>
      </c>
    </row>
    <row r="4" customFormat="false" ht="15" hidden="false" customHeight="false" outlineLevel="0" collapsed="false">
      <c r="A4" s="1"/>
      <c r="B4" s="1"/>
      <c r="C4" s="1"/>
      <c r="D4" s="1"/>
      <c r="E4" s="1"/>
      <c r="F4" s="1"/>
      <c r="G4" s="1"/>
      <c r="H4" s="1"/>
      <c r="I4" s="1"/>
      <c r="J4" s="1"/>
    </row>
    <row r="5" customFormat="false" ht="15" hidden="false" customHeight="false" outlineLevel="0" collapsed="false">
      <c r="A5" s="1"/>
      <c r="B5" s="21" t="s">
        <v>2646</v>
      </c>
      <c r="C5" s="21" t="s">
        <v>2647</v>
      </c>
      <c r="D5" s="21" t="s">
        <v>1777</v>
      </c>
      <c r="E5" s="21" t="n">
        <v>0</v>
      </c>
      <c r="F5" s="21" t="s">
        <v>2648</v>
      </c>
      <c r="G5" s="72"/>
      <c r="H5" s="21" t="s">
        <v>2649</v>
      </c>
      <c r="I5" s="21" t="s">
        <v>2650</v>
      </c>
      <c r="J5" s="21" t="s">
        <v>2651</v>
      </c>
    </row>
    <row r="6" customFormat="false" ht="15" hidden="false" customHeight="false" outlineLevel="0" collapsed="false">
      <c r="A6" s="1"/>
      <c r="C6" s="1"/>
      <c r="D6" s="1"/>
      <c r="G6" s="1"/>
      <c r="H6" s="1"/>
      <c r="I6" s="1"/>
      <c r="J6" s="1"/>
    </row>
    <row r="7" customFormat="false" ht="15" hidden="false" customHeight="false" outlineLevel="0" collapsed="false">
      <c r="B7" s="46" t="s">
        <v>2652</v>
      </c>
      <c r="C7" s="46" t="s">
        <v>2653</v>
      </c>
      <c r="D7" s="46" t="s">
        <v>1777</v>
      </c>
      <c r="E7" s="46" t="n">
        <v>1</v>
      </c>
      <c r="F7" s="46" t="s">
        <v>2654</v>
      </c>
      <c r="G7" s="46"/>
      <c r="H7" s="46" t="s">
        <v>2655</v>
      </c>
      <c r="I7" s="46" t="s">
        <v>2656</v>
      </c>
      <c r="J7" s="46" t="s">
        <v>2657</v>
      </c>
    </row>
    <row r="8" customFormat="false" ht="15" hidden="false" customHeight="false" outlineLevel="0" collapsed="false">
      <c r="I8" s="46" t="s">
        <v>2650</v>
      </c>
      <c r="J8" s="46" t="s">
        <v>2658</v>
      </c>
    </row>
    <row r="10" customFormat="false" ht="15" hidden="false" customHeight="false" outlineLevel="0" collapsed="false">
      <c r="B10" s="37" t="s">
        <v>2652</v>
      </c>
      <c r="C10" s="37" t="s">
        <v>2653</v>
      </c>
      <c r="D10" s="37" t="s">
        <v>1777</v>
      </c>
      <c r="E10" s="37" t="n">
        <v>2</v>
      </c>
      <c r="F10" s="37" t="s">
        <v>2659</v>
      </c>
      <c r="G10" s="37"/>
      <c r="H10" s="37" t="s">
        <v>2660</v>
      </c>
      <c r="I10" s="37" t="s">
        <v>2656</v>
      </c>
      <c r="J10" s="37" t="s">
        <v>349</v>
      </c>
    </row>
    <row r="11" customFormat="false" ht="15" hidden="false" customHeight="false" outlineLevel="0" collapsed="false">
      <c r="I11" s="37" t="s">
        <v>2650</v>
      </c>
      <c r="J11" s="37" t="s">
        <v>356</v>
      </c>
    </row>
    <row r="13" customFormat="false" ht="15" hidden="false" customHeight="false" outlineLevel="0" collapsed="false">
      <c r="A13" s="0" t="s">
        <v>2661</v>
      </c>
      <c r="B13" s="51" t="s">
        <v>2662</v>
      </c>
      <c r="C13" s="51" t="s">
        <v>2663</v>
      </c>
      <c r="D13" s="51"/>
      <c r="E13" s="51" t="n">
        <v>3</v>
      </c>
      <c r="F13" s="51" t="s">
        <v>2664</v>
      </c>
      <c r="G13" s="51"/>
      <c r="H13" s="51" t="s">
        <v>2665</v>
      </c>
      <c r="I13" s="51" t="s">
        <v>2666</v>
      </c>
      <c r="J13" s="51" t="n">
        <v>4</v>
      </c>
    </row>
    <row r="14" customFormat="false" ht="15" hidden="false" customHeight="false" outlineLevel="0" collapsed="false">
      <c r="B14" s="51" t="s">
        <v>2667</v>
      </c>
      <c r="C14" s="51" t="s">
        <v>2668</v>
      </c>
      <c r="I14" s="51" t="s">
        <v>2669</v>
      </c>
      <c r="J14" s="51" t="n">
        <v>2</v>
      </c>
    </row>
    <row r="15" customFormat="false" ht="15" hidden="false" customHeight="false" outlineLevel="0" collapsed="false">
      <c r="I15" s="51" t="s">
        <v>2670</v>
      </c>
      <c r="J15" s="51" t="n">
        <v>4</v>
      </c>
    </row>
    <row r="16" customFormat="false" ht="15" hidden="false" customHeight="false" outlineLevel="0" collapsed="false">
      <c r="I16" s="51" t="s">
        <v>2671</v>
      </c>
      <c r="J16" s="51" t="n">
        <v>2</v>
      </c>
    </row>
    <row r="18" customFormat="false" ht="15" hidden="false" customHeight="false" outlineLevel="0" collapsed="false">
      <c r="A18" s="0" t="s">
        <v>2672</v>
      </c>
      <c r="B18" s="73" t="s">
        <v>2667</v>
      </c>
      <c r="C18" s="73" t="s">
        <v>2668</v>
      </c>
      <c r="D18" s="73"/>
      <c r="E18" s="73" t="n">
        <v>4</v>
      </c>
      <c r="F18" s="73" t="s">
        <v>2673</v>
      </c>
      <c r="G18" s="73"/>
      <c r="H18" s="73" t="s">
        <v>2674</v>
      </c>
      <c r="I18" s="73" t="s">
        <v>2675</v>
      </c>
    </row>
    <row r="19" customFormat="false" ht="15" hidden="false" customHeight="false" outlineLevel="0" collapsed="false">
      <c r="I19" s="73" t="s">
        <v>2676</v>
      </c>
    </row>
    <row r="20" customFormat="false" ht="15" hidden="false" customHeight="false" outlineLevel="0" collapsed="false">
      <c r="I20" s="73" t="s">
        <v>2677</v>
      </c>
    </row>
    <row r="22" customFormat="false" ht="15" hidden="false" customHeight="false" outlineLevel="0" collapsed="false">
      <c r="B22" s="50" t="s">
        <v>2678</v>
      </c>
      <c r="C22" s="50" t="s">
        <v>2679</v>
      </c>
      <c r="D22" s="50"/>
      <c r="E22" s="50" t="n">
        <v>5</v>
      </c>
      <c r="F22" s="50" t="s">
        <v>2680</v>
      </c>
      <c r="G22" s="50"/>
      <c r="H22" s="50" t="s">
        <v>2681</v>
      </c>
      <c r="I22" s="50" t="s">
        <v>1853</v>
      </c>
    </row>
    <row r="23" customFormat="false" ht="15" hidden="false" customHeight="false" outlineLevel="0" collapsed="false">
      <c r="I23" s="50" t="s">
        <v>2682</v>
      </c>
    </row>
    <row r="25" customFormat="false" ht="15" hidden="false" customHeight="false" outlineLevel="0" collapsed="false">
      <c r="B25" s="53" t="s">
        <v>2683</v>
      </c>
      <c r="C25" s="53" t="s">
        <v>2684</v>
      </c>
      <c r="D25" s="53"/>
      <c r="E25" s="53" t="n">
        <v>6</v>
      </c>
      <c r="F25" s="53" t="s">
        <v>1758</v>
      </c>
      <c r="G25" s="53"/>
      <c r="H25" s="53" t="s">
        <v>2685</v>
      </c>
      <c r="I25" s="74" t="s">
        <v>2686</v>
      </c>
      <c r="J25" s="53" t="s">
        <v>2687</v>
      </c>
    </row>
    <row r="27" customFormat="false" ht="15" hidden="false" customHeight="false" outlineLevel="0" collapsed="false">
      <c r="B27" s="38" t="s">
        <v>2683</v>
      </c>
      <c r="C27" s="38" t="s">
        <v>2688</v>
      </c>
      <c r="D27" s="38"/>
      <c r="E27" s="38" t="n">
        <v>7</v>
      </c>
      <c r="F27" s="38" t="s">
        <v>2689</v>
      </c>
      <c r="G27" s="38"/>
      <c r="H27" s="38" t="s">
        <v>2690</v>
      </c>
      <c r="I27" s="38" t="s">
        <v>2691</v>
      </c>
      <c r="J27" s="38" t="s">
        <v>2692</v>
      </c>
    </row>
    <row r="29" customFormat="false" ht="15" hidden="false" customHeight="false" outlineLevel="0" collapsed="false">
      <c r="A29" s="0" t="s">
        <v>2693</v>
      </c>
      <c r="B29" s="44" t="s">
        <v>2694</v>
      </c>
      <c r="C29" s="44" t="s">
        <v>2695</v>
      </c>
      <c r="D29" s="44"/>
      <c r="E29" s="44" t="n">
        <v>8</v>
      </c>
      <c r="F29" s="44" t="s">
        <v>2696</v>
      </c>
      <c r="G29" s="44"/>
      <c r="H29" s="44" t="s">
        <v>2697</v>
      </c>
      <c r="I29" s="44"/>
      <c r="J29" s="44"/>
    </row>
    <row r="31" customFormat="false" ht="15" hidden="false" customHeight="false" outlineLevel="0" collapsed="false">
      <c r="B31" s="0" t="s">
        <v>2698</v>
      </c>
      <c r="C31" s="0" t="s">
        <v>2699</v>
      </c>
      <c r="E31" s="0" t="n">
        <v>9</v>
      </c>
      <c r="F31" s="0" t="s">
        <v>2700</v>
      </c>
      <c r="H31" s="0" t="s">
        <v>2701</v>
      </c>
      <c r="I31" s="0" t="s">
        <v>2702</v>
      </c>
      <c r="J31" s="0" t="s">
        <v>2703</v>
      </c>
    </row>
    <row r="32" customFormat="false" ht="15" hidden="false" customHeight="false" outlineLevel="0" collapsed="false">
      <c r="I32" s="0" t="s">
        <v>2704</v>
      </c>
      <c r="J32" s="0" t="s">
        <v>2705</v>
      </c>
    </row>
    <row r="33" customFormat="false" ht="15" hidden="false" customHeight="false" outlineLevel="0" collapsed="false">
      <c r="I33" s="0" t="s">
        <v>2706</v>
      </c>
      <c r="J33" s="0" t="s">
        <v>2705</v>
      </c>
    </row>
    <row r="35" customFormat="false" ht="15" hidden="false" customHeight="false" outlineLevel="0" collapsed="false">
      <c r="B35" s="39" t="s">
        <v>2707</v>
      </c>
      <c r="C35" s="39"/>
      <c r="D35" s="39"/>
      <c r="E35" s="39" t="n">
        <v>10</v>
      </c>
      <c r="F35" s="39" t="s">
        <v>2708</v>
      </c>
      <c r="G35" s="39"/>
      <c r="H35" s="39" t="s">
        <v>2709</v>
      </c>
      <c r="I35" s="39" t="s">
        <v>2710</v>
      </c>
      <c r="J35" s="39" t="s">
        <v>2711</v>
      </c>
    </row>
    <row r="36" customFormat="false" ht="15" hidden="false" customHeight="false" outlineLevel="0" collapsed="false">
      <c r="I36" s="39" t="s">
        <v>2712</v>
      </c>
      <c r="J36" s="39" t="s">
        <v>2713</v>
      </c>
    </row>
    <row r="37" customFormat="false" ht="15" hidden="false" customHeight="false" outlineLevel="0" collapsed="false">
      <c r="I37" s="39" t="s">
        <v>2711</v>
      </c>
      <c r="J37" s="39" t="s">
        <v>2711</v>
      </c>
    </row>
    <row r="38" customFormat="false" ht="15" hidden="false" customHeight="false" outlineLevel="0" collapsed="false">
      <c r="I38" s="39" t="s">
        <v>2714</v>
      </c>
      <c r="J38" s="39" t="s">
        <v>2715</v>
      </c>
    </row>
    <row r="39" customFormat="false" ht="15" hidden="false" customHeight="false" outlineLevel="0" collapsed="false">
      <c r="I39" s="39" t="s">
        <v>2716</v>
      </c>
      <c r="J39" s="39" t="s">
        <v>2717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34.29"/>
    <col collapsed="false" customWidth="true" hidden="false" outlineLevel="0" max="2" min="2" style="0" width="15.86"/>
    <col collapsed="false" customWidth="true" hidden="false" outlineLevel="0" max="3" min="3" style="0" width="25"/>
    <col collapsed="false" customWidth="true" hidden="false" outlineLevel="0" max="4" min="4" style="0" width="34.58"/>
    <col collapsed="false" customWidth="true" hidden="false" outlineLevel="0" max="5" min="5" style="0" width="100.86"/>
    <col collapsed="false" customWidth="true" hidden="false" outlineLevel="0" max="6" min="6" style="0" width="67.14"/>
    <col collapsed="false" customWidth="true" hidden="false" outlineLevel="0" max="7" min="7" style="0" width="22.01"/>
    <col collapsed="false" customWidth="true" hidden="false" outlineLevel="0" max="8" min="8" style="0" width="19.71"/>
    <col collapsed="false" customWidth="true" hidden="false" outlineLevel="0" max="9" min="9" style="0" width="26.14"/>
    <col collapsed="false" customWidth="true" hidden="false" outlineLevel="0" max="10" min="10" style="0" width="18.71"/>
    <col collapsed="false" customWidth="true" hidden="false" outlineLevel="0" max="11" min="11" style="0" width="22.14"/>
    <col collapsed="false" customWidth="true" hidden="false" outlineLevel="0" max="12" min="12" style="0" width="19"/>
    <col collapsed="false" customWidth="true" hidden="false" outlineLevel="0" max="13" min="13" style="0" width="27.29"/>
    <col collapsed="false" customWidth="true" hidden="false" outlineLevel="0" max="14" min="14" style="0" width="17.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row>
    <row r="2" customFormat="false" ht="15" hidden="false" customHeight="false" outlineLevel="0" collapsed="false">
      <c r="A2" s="1" t="s">
        <v>33</v>
      </c>
    </row>
    <row r="3" customFormat="false" ht="15" hidden="false" customHeight="false" outlineLevel="0" collapsed="false">
      <c r="A3" s="1" t="s">
        <v>884</v>
      </c>
      <c r="B3" s="1" t="s">
        <v>885</v>
      </c>
      <c r="C3" s="1" t="s">
        <v>886</v>
      </c>
      <c r="D3" s="1" t="s">
        <v>887</v>
      </c>
      <c r="E3" s="1" t="s">
        <v>888</v>
      </c>
      <c r="F3" s="1" t="s">
        <v>889</v>
      </c>
      <c r="G3" s="1" t="s">
        <v>2718</v>
      </c>
      <c r="H3" s="1" t="s">
        <v>2719</v>
      </c>
      <c r="I3" s="1" t="s">
        <v>2720</v>
      </c>
      <c r="J3" s="1" t="s">
        <v>893</v>
      </c>
      <c r="K3" s="1" t="s">
        <v>2721</v>
      </c>
      <c r="L3" s="1" t="s">
        <v>2722</v>
      </c>
      <c r="M3" s="1" t="s">
        <v>2723</v>
      </c>
      <c r="N3" s="1" t="s">
        <v>2724</v>
      </c>
    </row>
    <row r="4" customFormat="false" ht="15" hidden="false" customHeight="false" outlineLevel="0" collapsed="false">
      <c r="D4" s="0" t="s">
        <v>2725</v>
      </c>
    </row>
    <row r="6" customFormat="false" ht="15" hidden="false" customHeight="false" outlineLevel="0" collapsed="false">
      <c r="A6" s="71" t="s">
        <v>2726</v>
      </c>
      <c r="B6" s="71" t="n">
        <v>0</v>
      </c>
      <c r="C6" s="71" t="s">
        <v>2727</v>
      </c>
      <c r="D6" s="71" t="s">
        <v>2728</v>
      </c>
      <c r="E6" s="71" t="s">
        <v>2729</v>
      </c>
      <c r="F6" s="71" t="s">
        <v>2730</v>
      </c>
      <c r="G6" s="71" t="s">
        <v>2726</v>
      </c>
      <c r="I6" s="0" t="s">
        <v>2731</v>
      </c>
      <c r="M6" s="0" t="s">
        <v>2731</v>
      </c>
      <c r="N6" s="0" t="s">
        <v>2731</v>
      </c>
    </row>
    <row r="7" customFormat="false" ht="15" hidden="false" customHeight="false" outlineLevel="0" collapsed="false">
      <c r="A7" s="71" t="s">
        <v>2732</v>
      </c>
      <c r="G7" s="71" t="s">
        <v>2732</v>
      </c>
      <c r="I7" s="0" t="s">
        <v>2733</v>
      </c>
      <c r="M7" s="0" t="s">
        <v>2733</v>
      </c>
      <c r="N7" s="0" t="s">
        <v>2733</v>
      </c>
    </row>
    <row r="8" customFormat="false" ht="15" hidden="false" customHeight="false" outlineLevel="0" collapsed="false">
      <c r="A8" s="71" t="s">
        <v>1977</v>
      </c>
      <c r="D8" s="0" t="s">
        <v>2734</v>
      </c>
      <c r="G8" s="71" t="s">
        <v>1977</v>
      </c>
      <c r="I8" s="0" t="s">
        <v>2735</v>
      </c>
      <c r="M8" s="0" t="s">
        <v>2735</v>
      </c>
      <c r="N8" s="0" t="s">
        <v>2735</v>
      </c>
    </row>
    <row r="11" customFormat="false" ht="15" hidden="false" customHeight="false" outlineLevel="0" collapsed="false">
      <c r="D11" s="0" t="s">
        <v>2736</v>
      </c>
    </row>
    <row r="12" customFormat="false" ht="15" hidden="false" customHeight="false" outlineLevel="0" collapsed="false">
      <c r="A12" s="73" t="s">
        <v>2737</v>
      </c>
      <c r="B12" s="73" t="n">
        <v>1</v>
      </c>
      <c r="C12" s="73" t="s">
        <v>2738</v>
      </c>
      <c r="D12" s="73"/>
      <c r="E12" s="73" t="s">
        <v>2739</v>
      </c>
      <c r="F12" s="73" t="s">
        <v>2740</v>
      </c>
      <c r="I12" s="0" t="s">
        <v>2741</v>
      </c>
    </row>
    <row r="13" customFormat="false" ht="15" hidden="false" customHeight="false" outlineLevel="0" collapsed="false">
      <c r="D13" s="0" t="s">
        <v>2742</v>
      </c>
    </row>
    <row r="15" customFormat="false" ht="15" hidden="false" customHeight="false" outlineLevel="0" collapsed="false">
      <c r="D15" s="0" t="s">
        <v>2743</v>
      </c>
    </row>
    <row r="16" customFormat="false" ht="15" hidden="false" customHeight="false" outlineLevel="0" collapsed="false">
      <c r="A16" s="57" t="s">
        <v>2744</v>
      </c>
      <c r="B16" s="57" t="n">
        <v>2</v>
      </c>
      <c r="C16" s="57" t="s">
        <v>2745</v>
      </c>
      <c r="D16" s="57" t="s">
        <v>2746</v>
      </c>
      <c r="E16" s="57" t="s">
        <v>2747</v>
      </c>
      <c r="F16" s="57" t="s">
        <v>2746</v>
      </c>
      <c r="I16" s="9" t="s">
        <v>2748</v>
      </c>
    </row>
    <row r="17" customFormat="false" ht="15" hidden="false" customHeight="false" outlineLevel="0" collapsed="false">
      <c r="A17" s="57" t="s">
        <v>2749</v>
      </c>
      <c r="I17" s="9" t="s">
        <v>2750</v>
      </c>
    </row>
    <row r="18" customFormat="false" ht="15" hidden="false" customHeight="false" outlineLevel="0" collapsed="false">
      <c r="A18" s="71" t="s">
        <v>2751</v>
      </c>
      <c r="I18" s="9" t="s">
        <v>2752</v>
      </c>
      <c r="K18" s="0" t="s">
        <v>2751</v>
      </c>
    </row>
    <row r="19" customFormat="false" ht="15" hidden="false" customHeight="false" outlineLevel="0" collapsed="false">
      <c r="A19" s="71" t="s">
        <v>2753</v>
      </c>
      <c r="I19" s="9" t="s">
        <v>2754</v>
      </c>
      <c r="K19" s="0" t="s">
        <v>2753</v>
      </c>
    </row>
    <row r="20" customFormat="false" ht="15" hidden="false" customHeight="false" outlineLevel="0" collapsed="false">
      <c r="A20" s="71" t="s">
        <v>1977</v>
      </c>
      <c r="I20" s="0" t="s">
        <v>2755</v>
      </c>
      <c r="K20" s="0" t="s">
        <v>1977</v>
      </c>
    </row>
    <row r="21" customFormat="false" ht="15" hidden="false" customHeight="false" outlineLevel="0" collapsed="false">
      <c r="A21" s="71" t="s">
        <v>2756</v>
      </c>
      <c r="I21" s="9" t="s">
        <v>2757</v>
      </c>
      <c r="K21" s="0" t="s">
        <v>2756</v>
      </c>
    </row>
    <row r="22" customFormat="false" ht="15" hidden="false" customHeight="false" outlineLevel="0" collapsed="false">
      <c r="A22" s="71" t="s">
        <v>1973</v>
      </c>
      <c r="I22" s="0" t="s">
        <v>2758</v>
      </c>
      <c r="K22" s="0" t="s">
        <v>1973</v>
      </c>
    </row>
    <row r="23" customFormat="false" ht="15" hidden="false" customHeight="false" outlineLevel="0" collapsed="false">
      <c r="A23" s="71" t="s">
        <v>2759</v>
      </c>
      <c r="I23" s="0" t="s">
        <v>2760</v>
      </c>
      <c r="K23" s="0" t="s">
        <v>2759</v>
      </c>
    </row>
    <row r="24" customFormat="false" ht="15" hidden="false" customHeight="false" outlineLevel="0" collapsed="false">
      <c r="A24" s="71" t="s">
        <v>1991</v>
      </c>
      <c r="I24" s="0" t="s">
        <v>2761</v>
      </c>
      <c r="K24" s="0" t="s">
        <v>1991</v>
      </c>
    </row>
    <row r="25" customFormat="false" ht="15" hidden="false" customHeight="false" outlineLevel="0" collapsed="false">
      <c r="B25" s="20" t="n">
        <v>3</v>
      </c>
      <c r="C25" s="20" t="s">
        <v>2762</v>
      </c>
      <c r="D25" s="20"/>
      <c r="E25" s="20" t="s">
        <v>2763</v>
      </c>
      <c r="F25" s="20" t="s">
        <v>2764</v>
      </c>
    </row>
    <row r="27" customFormat="false" ht="15" hidden="false" customHeight="false" outlineLevel="0" collapsed="false">
      <c r="D27" s="0" t="s">
        <v>2765</v>
      </c>
    </row>
    <row r="28" customFormat="false" ht="15" hidden="false" customHeight="false" outlineLevel="0" collapsed="false">
      <c r="A28" s="61" t="s">
        <v>2766</v>
      </c>
      <c r="B28" s="61" t="n">
        <v>4</v>
      </c>
      <c r="C28" s="61" t="s">
        <v>2767</v>
      </c>
      <c r="D28" s="61"/>
      <c r="E28" s="61" t="s">
        <v>2768</v>
      </c>
      <c r="F28" s="61" t="s">
        <v>2769</v>
      </c>
      <c r="L28" s="61" t="s">
        <v>2770</v>
      </c>
      <c r="M28" s="0" t="s">
        <v>2771</v>
      </c>
    </row>
    <row r="29" customFormat="false" ht="15" hidden="false" customHeight="false" outlineLevel="0" collapsed="false">
      <c r="A29" s="41" t="s">
        <v>2772</v>
      </c>
      <c r="B29" s="41" t="n">
        <v>5</v>
      </c>
      <c r="C29" s="41" t="s">
        <v>2773</v>
      </c>
      <c r="D29" s="41"/>
      <c r="E29" s="41" t="s">
        <v>2774</v>
      </c>
      <c r="F29" s="41" t="s">
        <v>2775</v>
      </c>
      <c r="L29" s="41" t="s">
        <v>2772</v>
      </c>
      <c r="M29" s="0" t="s">
        <v>2776</v>
      </c>
    </row>
    <row r="30" customFormat="false" ht="15" hidden="false" customHeight="false" outlineLevel="0" collapsed="false">
      <c r="A30" s="41" t="s">
        <v>1973</v>
      </c>
      <c r="L30" s="41" t="s">
        <v>1973</v>
      </c>
      <c r="M30" s="0" t="s">
        <v>2777</v>
      </c>
    </row>
    <row r="31" customFormat="false" ht="15" hidden="false" customHeight="false" outlineLevel="0" collapsed="false">
      <c r="A31" s="41" t="s">
        <v>2753</v>
      </c>
      <c r="L31" s="41" t="s">
        <v>2753</v>
      </c>
      <c r="M31" s="0" t="s">
        <v>2778</v>
      </c>
    </row>
    <row r="32" customFormat="false" ht="15" hidden="false" customHeight="false" outlineLevel="0" collapsed="false">
      <c r="A32" s="41" t="s">
        <v>2759</v>
      </c>
      <c r="L32" s="41" t="s">
        <v>2759</v>
      </c>
      <c r="M32" s="0" t="s">
        <v>2779</v>
      </c>
    </row>
    <row r="33" customFormat="false" ht="15" hidden="false" customHeight="false" outlineLevel="0" collapsed="false">
      <c r="A33" s="41" t="s">
        <v>1977</v>
      </c>
      <c r="L33" s="41" t="s">
        <v>1977</v>
      </c>
      <c r="M33" s="0" t="s">
        <v>2780</v>
      </c>
    </row>
    <row r="34" customFormat="false" ht="15" hidden="false" customHeight="false" outlineLevel="0" collapsed="false">
      <c r="A34" s="41" t="s">
        <v>2781</v>
      </c>
      <c r="L34" s="41" t="s">
        <v>2781</v>
      </c>
      <c r="M34" s="0" t="s">
        <v>1958</v>
      </c>
    </row>
    <row r="35" customFormat="false" ht="15" hidden="false" customHeight="false" outlineLevel="0" collapsed="false">
      <c r="A35" s="41" t="s">
        <v>2782</v>
      </c>
      <c r="L35" s="41" t="s">
        <v>2782</v>
      </c>
      <c r="M35" s="0" t="s">
        <v>2783</v>
      </c>
    </row>
    <row r="36" customFormat="false" ht="15" hidden="false" customHeight="false" outlineLevel="0" collapsed="false">
      <c r="A36" s="36" t="s">
        <v>2784</v>
      </c>
      <c r="B36" s="36" t="n">
        <v>6</v>
      </c>
      <c r="C36" s="36" t="s">
        <v>2785</v>
      </c>
      <c r="D36" s="36"/>
      <c r="E36" s="36" t="s">
        <v>2786</v>
      </c>
      <c r="F36" s="36" t="s">
        <v>2787</v>
      </c>
      <c r="M36" s="0" t="s">
        <v>1982</v>
      </c>
    </row>
    <row r="37" customFormat="false" ht="15" hidden="false" customHeight="false" outlineLevel="0" collapsed="false">
      <c r="A37" s="36"/>
      <c r="B37" s="36"/>
      <c r="C37" s="36"/>
      <c r="D37" s="36"/>
      <c r="E37" s="36"/>
      <c r="F37" s="36" t="s">
        <v>2788</v>
      </c>
    </row>
    <row r="38" customFormat="false" ht="15" hidden="false" customHeight="false" outlineLevel="0" collapsed="false">
      <c r="A38" s="36"/>
      <c r="B38" s="36"/>
      <c r="C38" s="36"/>
      <c r="D38" s="36"/>
      <c r="E38" s="36"/>
      <c r="F38" s="36" t="s">
        <v>2789</v>
      </c>
    </row>
    <row r="39" customFormat="false" ht="15" hidden="false" customHeight="false" outlineLevel="0" collapsed="false">
      <c r="A39" s="39" t="s">
        <v>2790</v>
      </c>
      <c r="B39" s="39" t="n">
        <v>7</v>
      </c>
      <c r="C39" s="39" t="s">
        <v>2791</v>
      </c>
      <c r="D39" s="39"/>
      <c r="E39" s="39" t="s">
        <v>2792</v>
      </c>
      <c r="F39" s="39" t="s">
        <v>2793</v>
      </c>
      <c r="M39" s="0" t="s">
        <v>1980</v>
      </c>
    </row>
    <row r="40" customFormat="false" ht="15" hidden="false" customHeight="false" outlineLevel="0" collapsed="false">
      <c r="A40" s="34" t="s">
        <v>2794</v>
      </c>
      <c r="B40" s="34" t="n">
        <v>8</v>
      </c>
      <c r="C40" s="34" t="s">
        <v>2795</v>
      </c>
      <c r="D40" s="34"/>
      <c r="E40" s="34" t="s">
        <v>2796</v>
      </c>
      <c r="F40" s="34" t="s">
        <v>2797</v>
      </c>
      <c r="M40" s="0" t="s">
        <v>1524</v>
      </c>
    </row>
    <row r="41" customFormat="false" ht="15" hidden="false" customHeight="false" outlineLevel="0" collapsed="false">
      <c r="B41" s="0" t="n">
        <v>9</v>
      </c>
      <c r="C41" s="0" t="s">
        <v>2798</v>
      </c>
      <c r="E41" s="0" t="s">
        <v>2799</v>
      </c>
      <c r="F41" s="0" t="s">
        <v>2800</v>
      </c>
    </row>
    <row r="42" customFormat="false" ht="15" hidden="false" customHeight="false" outlineLevel="0" collapsed="false">
      <c r="A42" s="68" t="s">
        <v>2801</v>
      </c>
      <c r="B42" s="68" t="n">
        <v>10</v>
      </c>
      <c r="C42" s="68" t="s">
        <v>2802</v>
      </c>
      <c r="D42" s="68"/>
      <c r="E42" s="68" t="s">
        <v>2803</v>
      </c>
      <c r="F42" s="68" t="s">
        <v>2804</v>
      </c>
    </row>
    <row r="43" customFormat="false" ht="15" hidden="false" customHeight="false" outlineLevel="0" collapsed="false">
      <c r="F43" s="68" t="s">
        <v>2805</v>
      </c>
    </row>
    <row r="44" customFormat="false" ht="15" hidden="false" customHeight="false" outlineLevel="0" collapsed="false">
      <c r="F44" s="68" t="s">
        <v>2806</v>
      </c>
    </row>
    <row r="45" customFormat="false" ht="15" hidden="false" customHeight="false" outlineLevel="0" collapsed="false">
      <c r="B45" s="20" t="n">
        <v>11</v>
      </c>
      <c r="C45" s="20" t="s">
        <v>2807</v>
      </c>
      <c r="D45" s="20"/>
      <c r="E45" s="20" t="s">
        <v>2808</v>
      </c>
      <c r="F45" s="20" t="s">
        <v>2809</v>
      </c>
    </row>
    <row r="47" customFormat="false" ht="15" hidden="false" customHeight="false" outlineLevel="0" collapsed="false">
      <c r="B47" s="36" t="n">
        <v>12</v>
      </c>
      <c r="C47" s="36" t="s">
        <v>2810</v>
      </c>
      <c r="D47" s="36"/>
      <c r="E47" s="25" t="s">
        <v>2811</v>
      </c>
      <c r="F47" s="36" t="s">
        <v>2787</v>
      </c>
    </row>
    <row r="48" customFormat="false" ht="15" hidden="false" customHeight="false" outlineLevel="0" collapsed="false">
      <c r="B48" s="34" t="n">
        <v>13</v>
      </c>
      <c r="C48" s="34" t="s">
        <v>2812</v>
      </c>
      <c r="D48" s="34"/>
      <c r="E48" s="34" t="s">
        <v>2813</v>
      </c>
      <c r="F48" s="34" t="s">
        <v>2814</v>
      </c>
    </row>
    <row r="49" customFormat="false" ht="15" hidden="false" customHeight="false" outlineLevel="0" collapsed="false">
      <c r="D49" s="0" t="s">
        <v>2815</v>
      </c>
    </row>
    <row r="51" customFormat="false" ht="15" hidden="false" customHeight="false" outlineLevel="0" collapsed="false">
      <c r="A51" s="39" t="s">
        <v>2816</v>
      </c>
      <c r="B51" s="39" t="n">
        <v>14</v>
      </c>
      <c r="C51" s="39" t="s">
        <v>2817</v>
      </c>
      <c r="D51" s="39" t="s">
        <v>2818</v>
      </c>
      <c r="E51" s="39" t="s">
        <v>2819</v>
      </c>
      <c r="F51" s="39" t="s">
        <v>2820</v>
      </c>
      <c r="N51" s="39" t="s">
        <v>2821</v>
      </c>
      <c r="R51" s="39" t="s">
        <v>2822</v>
      </c>
    </row>
    <row r="52" customFormat="false" ht="15" hidden="false" customHeight="false" outlineLevel="0" collapsed="false">
      <c r="A52" s="39" t="s">
        <v>2823</v>
      </c>
      <c r="D52" s="0" t="s">
        <v>2824</v>
      </c>
      <c r="F52" s="39" t="s">
        <v>2825</v>
      </c>
      <c r="N52" s="39" t="s">
        <v>2748</v>
      </c>
    </row>
    <row r="53" customFormat="false" ht="15" hidden="false" customHeight="false" outlineLevel="0" collapsed="false">
      <c r="A53" s="39" t="s">
        <v>1848</v>
      </c>
      <c r="N53" s="39" t="s">
        <v>2823</v>
      </c>
    </row>
    <row r="54" customFormat="false" ht="15" hidden="false" customHeight="false" outlineLevel="0" collapsed="false">
      <c r="A54" s="39" t="s">
        <v>1943</v>
      </c>
      <c r="N54" s="39" t="s">
        <v>1848</v>
      </c>
    </row>
    <row r="55" customFormat="false" ht="15" hidden="false" customHeight="false" outlineLevel="0" collapsed="false">
      <c r="A55" s="39" t="s">
        <v>2826</v>
      </c>
      <c r="N55" s="39" t="s">
        <v>1524</v>
      </c>
    </row>
    <row r="56" customFormat="false" ht="15" hidden="false" customHeight="false" outlineLevel="0" collapsed="false">
      <c r="B56" s="34" t="n">
        <v>15</v>
      </c>
      <c r="C56" s="34" t="s">
        <v>2827</v>
      </c>
      <c r="D56" s="34"/>
      <c r="E56" s="34" t="s">
        <v>2828</v>
      </c>
      <c r="F56" s="34" t="s">
        <v>2829</v>
      </c>
      <c r="N56" s="39" t="s">
        <v>2826</v>
      </c>
    </row>
    <row r="58" customFormat="false" ht="15" hidden="false" customHeight="false" outlineLevel="0" collapsed="false">
      <c r="B58" s="20" t="n">
        <v>16</v>
      </c>
      <c r="C58" s="20" t="s">
        <v>2830</v>
      </c>
      <c r="D58" s="20"/>
      <c r="E58" s="20" t="s">
        <v>2831</v>
      </c>
      <c r="F58" s="20" t="s">
        <v>2832</v>
      </c>
    </row>
    <row r="59" customFormat="false" ht="15" hidden="false" customHeight="false" outlineLevel="0" collapsed="false">
      <c r="F59" s="20" t="s">
        <v>2833</v>
      </c>
    </row>
    <row r="61" customFormat="false" ht="15" hidden="false" customHeight="false" outlineLevel="0" collapsed="false">
      <c r="B61" s="20" t="n">
        <v>17</v>
      </c>
      <c r="C61" s="20" t="s">
        <v>2834</v>
      </c>
      <c r="D61" s="20"/>
      <c r="E61" s="20" t="s">
        <v>2835</v>
      </c>
      <c r="F61" s="20" t="s">
        <v>2836</v>
      </c>
    </row>
    <row r="62" customFormat="false" ht="15" hidden="false" customHeight="false" outlineLevel="0" collapsed="false">
      <c r="F62" s="20" t="s">
        <v>2837</v>
      </c>
    </row>
    <row r="64" customFormat="false" ht="15" hidden="false" customHeight="false" outlineLevel="0" collapsed="false">
      <c r="B64" s="20" t="n">
        <v>18</v>
      </c>
      <c r="C64" s="20" t="s">
        <v>2838</v>
      </c>
      <c r="D64" s="20"/>
      <c r="E64" s="20" t="s">
        <v>2839</v>
      </c>
      <c r="F64" s="20" t="s">
        <v>2840</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7.85"/>
    <col collapsed="false" customWidth="true" hidden="false" outlineLevel="0" max="2" min="2" style="0" width="32.15"/>
    <col collapsed="false" customWidth="true" hidden="false" outlineLevel="0" max="3" min="3" style="0" width="29.86"/>
    <col collapsed="false" customWidth="true" hidden="false" outlineLevel="0" max="4" min="4" style="0" width="21.43"/>
    <col collapsed="false" customWidth="true" hidden="false" outlineLevel="0" max="5" min="5" style="0" width="16.29"/>
    <col collapsed="false" customWidth="true" hidden="false" outlineLevel="0" max="6" min="6" style="0" width="26.29"/>
    <col collapsed="false" customWidth="true" hidden="false" outlineLevel="0" max="7" min="7" style="0" width="53"/>
  </cols>
  <sheetData>
    <row r="1" customFormat="false" ht="15" hidden="false" customHeight="false" outlineLevel="0" collapsed="false">
      <c r="A1" s="2" t="s">
        <v>0</v>
      </c>
    </row>
    <row r="2" customFormat="false" ht="15" hidden="false" customHeight="false" outlineLevel="0" collapsed="false">
      <c r="A2" s="1" t="s">
        <v>2841</v>
      </c>
    </row>
    <row r="3" customFormat="false" ht="15" hidden="false" customHeight="false" outlineLevel="0" collapsed="false">
      <c r="A3" s="0" t="s">
        <v>1304</v>
      </c>
      <c r="B3" s="1" t="s">
        <v>884</v>
      </c>
      <c r="C3" s="1" t="s">
        <v>885</v>
      </c>
      <c r="D3" s="1" t="s">
        <v>886</v>
      </c>
      <c r="E3" s="1" t="s">
        <v>887</v>
      </c>
      <c r="F3" s="1" t="s">
        <v>888</v>
      </c>
      <c r="G3" s="1" t="s">
        <v>889</v>
      </c>
    </row>
    <row r="6" customFormat="false" ht="15" hidden="false" customHeight="false" outlineLevel="0" collapsed="false">
      <c r="C6" s="28" t="n">
        <v>0</v>
      </c>
      <c r="D6" s="28" t="s">
        <v>2842</v>
      </c>
      <c r="E6" s="28"/>
      <c r="F6" s="28" t="s">
        <v>2843</v>
      </c>
      <c r="G6" s="28" t="s">
        <v>2844</v>
      </c>
    </row>
    <row r="7" customFormat="false" ht="15" hidden="false" customHeight="false" outlineLevel="0" collapsed="false">
      <c r="G7" s="28" t="s">
        <v>2845</v>
      </c>
    </row>
    <row r="9" customFormat="false" ht="15" hidden="false" customHeight="false" outlineLevel="0" collapsed="false">
      <c r="C9" s="45" t="n">
        <v>1</v>
      </c>
      <c r="D9" s="45" t="s">
        <v>2846</v>
      </c>
      <c r="E9" s="45"/>
      <c r="F9" s="45" t="s">
        <v>2847</v>
      </c>
      <c r="G9" s="45" t="s">
        <v>2848</v>
      </c>
    </row>
    <row r="10" customFormat="false" ht="15" hidden="false" customHeight="false" outlineLevel="0" collapsed="false">
      <c r="G10" s="45" t="s">
        <v>2849</v>
      </c>
    </row>
    <row r="11" customFormat="false" ht="15" hidden="false" customHeight="false" outlineLevel="0" collapsed="false">
      <c r="G11" s="45" t="s">
        <v>2850</v>
      </c>
    </row>
    <row r="13" customFormat="false" ht="15" hidden="false" customHeight="false" outlineLevel="0" collapsed="false">
      <c r="C13" s="27" t="n">
        <v>2</v>
      </c>
      <c r="D13" s="27" t="s">
        <v>2851</v>
      </c>
      <c r="E13" s="27"/>
      <c r="F13" s="27" t="s">
        <v>2852</v>
      </c>
      <c r="G13" s="27" t="s">
        <v>2848</v>
      </c>
    </row>
    <row r="15" customFormat="false" ht="15" hidden="false" customHeight="false" outlineLevel="0" collapsed="false">
      <c r="C15" s="71" t="n">
        <v>3</v>
      </c>
      <c r="D15" s="71" t="s">
        <v>2853</v>
      </c>
      <c r="E15" s="71"/>
      <c r="F15" s="71" t="s">
        <v>2854</v>
      </c>
      <c r="G15" s="71" t="s">
        <v>2848</v>
      </c>
    </row>
    <row r="16" customFormat="false" ht="15" hidden="false" customHeight="false" outlineLevel="0" collapsed="false">
      <c r="G16" s="71" t="s">
        <v>2849</v>
      </c>
    </row>
    <row r="17" customFormat="false" ht="15" hidden="false" customHeight="false" outlineLevel="0" collapsed="false">
      <c r="G17" s="71" t="s">
        <v>2850</v>
      </c>
    </row>
    <row r="19" customFormat="false" ht="15" hidden="false" customHeight="false" outlineLevel="0" collapsed="false">
      <c r="C19" s="38" t="n">
        <v>4</v>
      </c>
      <c r="D19" s="38" t="s">
        <v>2855</v>
      </c>
      <c r="E19" s="38"/>
      <c r="F19" s="38" t="s">
        <v>2856</v>
      </c>
      <c r="G19" s="38" t="s">
        <v>2857</v>
      </c>
    </row>
    <row r="21" customFormat="false" ht="15" hidden="false" customHeight="false" outlineLevel="0" collapsed="false">
      <c r="C21" s="47" t="n">
        <v>5</v>
      </c>
      <c r="D21" s="47" t="s">
        <v>2858</v>
      </c>
      <c r="E21" s="47"/>
      <c r="F21" s="47" t="s">
        <v>2859</v>
      </c>
      <c r="G21" s="47" t="s">
        <v>2860</v>
      </c>
    </row>
    <row r="22" customFormat="false" ht="15" hidden="false" customHeight="false" outlineLevel="0" collapsed="false">
      <c r="G22" s="47" t="s">
        <v>2861</v>
      </c>
    </row>
    <row r="24" customFormat="false" ht="15" hidden="false" customHeight="false" outlineLevel="0" collapsed="false">
      <c r="C24" s="75" t="n">
        <v>6</v>
      </c>
      <c r="D24" s="75" t="s">
        <v>2862</v>
      </c>
      <c r="E24" s="75"/>
      <c r="F24" s="75" t="s">
        <v>2863</v>
      </c>
      <c r="G24" s="75" t="s">
        <v>2864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8.6875" defaultRowHeight="15" zeroHeight="false" outlineLevelRow="0" outlineLevelCol="0"/>
  <cols>
    <col collapsed="false" customWidth="true" hidden="false" outlineLevel="0" max="1" min="1" style="0" width="30.57"/>
    <col collapsed="false" customWidth="true" hidden="false" outlineLevel="0" max="2" min="2" style="0" width="40.42"/>
    <col collapsed="false" customWidth="true" hidden="false" outlineLevel="0" max="3" min="3" style="0" width="10.42"/>
    <col collapsed="false" customWidth="true" hidden="false" outlineLevel="0" max="4" min="4" style="0" width="27.42"/>
    <col collapsed="false" customWidth="true" hidden="false" outlineLevel="0" max="5" min="5" style="0" width="41.86"/>
    <col collapsed="false" customWidth="true" hidden="false" outlineLevel="0" max="6" min="6" style="0" width="97.86"/>
    <col collapsed="false" customWidth="true" hidden="false" outlineLevel="0" max="7" min="7" style="0" width="50.71"/>
    <col collapsed="false" customWidth="true" hidden="false" outlineLevel="0" max="8" min="8" style="0" width="26.58"/>
    <col collapsed="false" customWidth="true" hidden="false" outlineLevel="0" max="9" min="9" style="0" width="24.86"/>
    <col collapsed="false" customWidth="true" hidden="false" outlineLevel="0" max="10" min="10" style="0" width="26.42"/>
    <col collapsed="false" customWidth="true" hidden="false" outlineLevel="0" max="12" min="11" style="0" width="29.71"/>
    <col collapsed="false" customWidth="true" hidden="false" outlineLevel="0" max="13" min="13" style="0" width="28.14"/>
  </cols>
  <sheetData>
    <row r="1" customFormat="false" ht="15" hidden="false" customHeight="false" outlineLevel="0" collapsed="false">
      <c r="A1" s="2" t="s">
        <v>0</v>
      </c>
    </row>
    <row r="2" customFormat="false" ht="15" hidden="false" customHeight="false" outlineLevel="0" collapsed="false">
      <c r="A2" s="1" t="s">
        <v>35</v>
      </c>
    </row>
    <row r="3" customFormat="false" ht="15" hidden="false" customHeight="false" outlineLevel="0" collapsed="false">
      <c r="A3" s="0" t="s">
        <v>1304</v>
      </c>
      <c r="B3" s="1" t="s">
        <v>884</v>
      </c>
      <c r="C3" s="1" t="s">
        <v>885</v>
      </c>
      <c r="D3" s="1" t="s">
        <v>886</v>
      </c>
      <c r="E3" s="1" t="s">
        <v>887</v>
      </c>
      <c r="F3" s="1" t="s">
        <v>888</v>
      </c>
      <c r="G3" s="1" t="s">
        <v>889</v>
      </c>
      <c r="H3" s="1" t="s">
        <v>2865</v>
      </c>
      <c r="I3" s="1" t="s">
        <v>2866</v>
      </c>
      <c r="J3" s="1" t="s">
        <v>2867</v>
      </c>
      <c r="K3" s="1" t="s">
        <v>893</v>
      </c>
      <c r="L3" s="1" t="s">
        <v>2868</v>
      </c>
      <c r="M3" s="1" t="s">
        <v>2869</v>
      </c>
    </row>
    <row r="4" customFormat="false" ht="15" hidden="false" customHeight="false" outlineLevel="0" collapsed="false">
      <c r="B4" s="1"/>
      <c r="C4" s="1"/>
      <c r="D4" s="1"/>
      <c r="E4" s="1"/>
      <c r="F4" s="1"/>
      <c r="G4" s="1"/>
      <c r="H4" s="1"/>
      <c r="I4" s="1"/>
      <c r="J4" s="1"/>
      <c r="K4" s="1"/>
      <c r="L4" s="1"/>
      <c r="M4" s="1"/>
    </row>
    <row r="5" customFormat="false" ht="15" hidden="false" customHeight="false" outlineLevel="0" collapsed="false">
      <c r="A5" s="46" t="s">
        <v>2870</v>
      </c>
      <c r="B5" s="46" t="s">
        <v>2871</v>
      </c>
      <c r="C5" s="46" t="n">
        <v>0</v>
      </c>
      <c r="D5" s="46" t="s">
        <v>2872</v>
      </c>
      <c r="E5" s="46"/>
      <c r="F5" s="46" t="s">
        <v>2873</v>
      </c>
      <c r="G5" s="46" t="s">
        <v>2133</v>
      </c>
      <c r="H5" s="12"/>
      <c r="I5" s="12"/>
      <c r="J5" s="12"/>
      <c r="K5" s="12"/>
      <c r="L5" s="12"/>
      <c r="M5" s="12"/>
      <c r="N5" s="12"/>
      <c r="O5" s="12"/>
      <c r="P5" s="12"/>
      <c r="Q5" s="12"/>
    </row>
    <row r="6" customFormat="false" ht="15" hidden="false" customHeight="false" outlineLevel="0" collapsed="false">
      <c r="A6" s="46" t="s">
        <v>2874</v>
      </c>
      <c r="B6" s="46" t="s">
        <v>2875</v>
      </c>
      <c r="C6" s="12"/>
      <c r="D6" s="12"/>
      <c r="E6" s="12"/>
      <c r="F6" s="12"/>
      <c r="G6" s="46" t="s">
        <v>2134</v>
      </c>
      <c r="H6" s="12"/>
      <c r="I6" s="12"/>
      <c r="J6" s="12"/>
      <c r="K6" s="12"/>
      <c r="L6" s="12"/>
      <c r="M6" s="12"/>
      <c r="N6" s="12"/>
      <c r="O6" s="12"/>
      <c r="P6" s="12"/>
      <c r="Q6" s="12"/>
    </row>
    <row r="7" customFormat="false" ht="15" hidden="false" customHeight="false" outlineLevel="0" collapsed="false">
      <c r="B7" s="12"/>
      <c r="C7" s="12"/>
      <c r="D7" s="12"/>
      <c r="E7" s="12"/>
      <c r="F7" s="12"/>
      <c r="G7" s="46" t="s">
        <v>2135</v>
      </c>
      <c r="H7" s="12"/>
      <c r="I7" s="12"/>
      <c r="J7" s="12"/>
      <c r="K7" s="12"/>
      <c r="L7" s="12"/>
      <c r="M7" s="12"/>
      <c r="N7" s="12"/>
      <c r="O7" s="12"/>
      <c r="P7" s="12"/>
      <c r="Q7" s="12"/>
    </row>
    <row r="8" customFormat="false" ht="15" hidden="false" customHeight="false" outlineLevel="0" collapsed="false">
      <c r="B8" s="12"/>
      <c r="C8" s="12"/>
      <c r="D8" s="12"/>
      <c r="E8" s="12"/>
      <c r="F8" s="12"/>
      <c r="G8" s="46" t="s">
        <v>2136</v>
      </c>
      <c r="H8" s="12"/>
      <c r="I8" s="12"/>
      <c r="J8" s="12"/>
      <c r="K8" s="12"/>
      <c r="L8" s="12"/>
      <c r="M8" s="12"/>
      <c r="N8" s="12"/>
      <c r="O8" s="12"/>
      <c r="P8" s="12"/>
      <c r="Q8" s="12"/>
    </row>
    <row r="9" customFormat="false" ht="15" hidden="false" customHeight="false" outlineLevel="0" collapsed="false">
      <c r="B9" s="12"/>
      <c r="C9" s="12"/>
      <c r="D9" s="12"/>
      <c r="E9" s="12"/>
      <c r="F9" s="12"/>
      <c r="G9" s="46" t="s">
        <v>2137</v>
      </c>
      <c r="H9" s="12"/>
      <c r="I9" s="12"/>
      <c r="J9" s="12"/>
      <c r="K9" s="12"/>
      <c r="L9" s="12"/>
      <c r="M9" s="12"/>
      <c r="N9" s="12"/>
      <c r="O9" s="12"/>
      <c r="P9" s="12"/>
      <c r="Q9" s="12"/>
    </row>
    <row r="10" customFormat="false" ht="15" hidden="false" customHeight="false" outlineLevel="0" collapsed="false">
      <c r="B10" s="12"/>
      <c r="C10" s="12"/>
      <c r="D10" s="12"/>
      <c r="E10" s="12"/>
      <c r="F10" s="12"/>
      <c r="G10" s="46" t="s">
        <v>2138</v>
      </c>
      <c r="H10" s="12"/>
      <c r="I10" s="12"/>
      <c r="J10" s="12"/>
      <c r="K10" s="12"/>
      <c r="L10" s="12"/>
      <c r="M10" s="12"/>
      <c r="N10" s="12"/>
      <c r="O10" s="12"/>
      <c r="P10" s="12"/>
      <c r="Q10" s="12"/>
    </row>
    <row r="11" customFormat="false" ht="15" hidden="false" customHeight="false" outlineLevel="0" collapsed="false">
      <c r="B11" s="12"/>
      <c r="C11" s="12"/>
      <c r="D11" s="12"/>
      <c r="E11" s="12"/>
      <c r="F11" s="12"/>
      <c r="H11" s="12"/>
      <c r="I11" s="12"/>
      <c r="J11" s="12"/>
      <c r="K11" s="12"/>
      <c r="L11" s="12"/>
      <c r="M11" s="12"/>
      <c r="N11" s="12"/>
      <c r="O11" s="12"/>
      <c r="P11" s="12"/>
      <c r="Q11" s="12"/>
    </row>
    <row r="12" customFormat="false" ht="15" hidden="false" customHeight="false" outlineLevel="0" collapsed="false">
      <c r="A12" s="28" t="s">
        <v>2876</v>
      </c>
      <c r="B12" s="28"/>
      <c r="C12" s="28" t="n">
        <v>1</v>
      </c>
      <c r="D12" s="28" t="s">
        <v>2877</v>
      </c>
      <c r="E12" s="28"/>
      <c r="F12" s="28" t="s">
        <v>2878</v>
      </c>
      <c r="G12" s="28" t="s">
        <v>2879</v>
      </c>
      <c r="H12" s="12"/>
      <c r="I12" s="12"/>
      <c r="J12" s="12"/>
      <c r="K12" s="12"/>
      <c r="L12" s="12"/>
      <c r="M12" s="12"/>
      <c r="N12" s="12"/>
      <c r="O12" s="12" t="s">
        <v>2880</v>
      </c>
      <c r="P12" s="12"/>
      <c r="Q12" s="12"/>
      <c r="S12" s="28" t="s">
        <v>2881</v>
      </c>
    </row>
    <row r="13" customFormat="false" ht="15" hidden="false" customHeight="false" outlineLevel="0" collapsed="false">
      <c r="A13" s="28"/>
      <c r="B13" s="28"/>
      <c r="C13" s="28"/>
      <c r="D13" s="28"/>
      <c r="E13" s="28"/>
      <c r="F13" s="28"/>
      <c r="G13" s="28" t="s">
        <v>2882</v>
      </c>
      <c r="H13" s="12"/>
      <c r="I13" s="12"/>
      <c r="J13" s="12"/>
      <c r="K13" s="12"/>
      <c r="L13" s="12"/>
      <c r="M13" s="12"/>
      <c r="N13" s="12"/>
      <c r="O13" s="12"/>
      <c r="P13" s="12"/>
      <c r="Q13" s="12"/>
    </row>
    <row r="14" customFormat="false" ht="15" hidden="false" customHeight="false" outlineLevel="0" collapsed="false">
      <c r="A14" s="28"/>
      <c r="B14" s="28"/>
      <c r="C14" s="28"/>
      <c r="D14" s="28"/>
      <c r="E14" s="28"/>
      <c r="F14" s="28"/>
      <c r="G14" s="28" t="s">
        <v>2883</v>
      </c>
      <c r="H14" s="12"/>
      <c r="I14" s="12"/>
      <c r="J14" s="12"/>
      <c r="K14" s="12"/>
      <c r="L14" s="12"/>
      <c r="M14" s="12"/>
      <c r="N14" s="12"/>
      <c r="O14" s="12"/>
      <c r="P14" s="12"/>
      <c r="Q14" s="12"/>
    </row>
    <row r="15" customFormat="false" ht="15" hidden="false" customHeight="false" outlineLevel="0" collapsed="false">
      <c r="B15" s="12"/>
      <c r="C15" s="12"/>
      <c r="D15" s="12"/>
      <c r="E15" s="12"/>
      <c r="F15" s="12"/>
      <c r="G15" s="28" t="s">
        <v>2884</v>
      </c>
      <c r="H15" s="12"/>
      <c r="I15" s="12"/>
      <c r="J15" s="12"/>
      <c r="K15" s="12"/>
      <c r="L15" s="12"/>
      <c r="M15" s="12"/>
      <c r="N15" s="12"/>
      <c r="O15" s="12"/>
      <c r="P15" s="12"/>
      <c r="Q15" s="12"/>
    </row>
    <row r="16" customFormat="false" ht="15" hidden="false" customHeight="false" outlineLevel="0" collapsed="false">
      <c r="B16" s="12"/>
      <c r="C16" s="12"/>
      <c r="D16" s="12"/>
      <c r="E16" s="12"/>
      <c r="F16" s="12"/>
      <c r="G16" s="28" t="s">
        <v>2885</v>
      </c>
      <c r="H16" s="12"/>
      <c r="I16" s="12"/>
      <c r="J16" s="12"/>
      <c r="K16" s="12"/>
      <c r="L16" s="12"/>
      <c r="M16" s="12"/>
      <c r="N16" s="12"/>
      <c r="O16" s="12"/>
      <c r="P16" s="12"/>
      <c r="Q16" s="12"/>
    </row>
    <row r="17" customFormat="false" ht="15" hidden="false" customHeight="false" outlineLevel="0" collapsed="false">
      <c r="B17" s="12"/>
      <c r="C17" s="12"/>
      <c r="D17" s="12"/>
      <c r="E17" s="12"/>
      <c r="F17" s="12"/>
      <c r="G17" s="12"/>
      <c r="H17" s="12"/>
      <c r="I17" s="12"/>
      <c r="J17" s="12"/>
      <c r="K17" s="12"/>
      <c r="L17" s="12"/>
      <c r="M17" s="12"/>
      <c r="N17" s="12"/>
      <c r="O17" s="12"/>
      <c r="P17" s="12"/>
      <c r="Q17" s="12"/>
    </row>
    <row r="18" customFormat="false" ht="15" hidden="false" customHeight="false" outlineLevel="0" collapsed="false">
      <c r="B18" s="12"/>
      <c r="C18" s="20" t="n">
        <v>2</v>
      </c>
      <c r="D18" s="20" t="s">
        <v>2886</v>
      </c>
      <c r="E18" s="20"/>
      <c r="F18" s="20" t="s">
        <v>2887</v>
      </c>
      <c r="G18" s="20" t="s">
        <v>2888</v>
      </c>
      <c r="H18" s="12"/>
      <c r="I18" s="12"/>
      <c r="J18" s="12"/>
      <c r="K18" s="12"/>
      <c r="L18" s="12"/>
      <c r="M18" s="12"/>
      <c r="N18" s="12"/>
      <c r="O18" s="12"/>
      <c r="P18" s="12"/>
      <c r="Q18" s="12"/>
    </row>
    <row r="19" customFormat="false" ht="15" hidden="false" customHeight="false" outlineLevel="0" collapsed="false">
      <c r="B19" s="12"/>
      <c r="C19" s="12"/>
      <c r="D19" s="12"/>
      <c r="E19" s="12"/>
      <c r="F19" s="12"/>
      <c r="G19" s="12"/>
      <c r="H19" s="12"/>
      <c r="I19" s="12"/>
      <c r="J19" s="12"/>
      <c r="K19" s="12"/>
      <c r="L19" s="12"/>
      <c r="M19" s="12"/>
      <c r="N19" s="12"/>
      <c r="O19" s="12"/>
      <c r="P19" s="12"/>
      <c r="Q19" s="12"/>
    </row>
    <row r="20" customFormat="false" ht="15" hidden="false" customHeight="false" outlineLevel="0" collapsed="false">
      <c r="B20" s="45" t="s">
        <v>2889</v>
      </c>
      <c r="C20" s="45" t="n">
        <v>3</v>
      </c>
      <c r="D20" s="45" t="s">
        <v>2890</v>
      </c>
      <c r="E20" s="45"/>
      <c r="F20" s="45" t="s">
        <v>2891</v>
      </c>
      <c r="G20" s="45" t="s">
        <v>2892</v>
      </c>
      <c r="H20" s="25" t="s">
        <v>900</v>
      </c>
      <c r="I20" s="25" t="s">
        <v>900</v>
      </c>
      <c r="J20" s="25" t="s">
        <v>900</v>
      </c>
      <c r="K20" s="12"/>
      <c r="L20" s="12"/>
      <c r="M20" s="12"/>
      <c r="N20" s="12"/>
      <c r="O20" s="12"/>
      <c r="P20" s="12"/>
      <c r="Q20" s="12"/>
    </row>
    <row r="21" customFormat="false" ht="15" hidden="false" customHeight="false" outlineLevel="0" collapsed="false">
      <c r="B21" s="45" t="s">
        <v>2893</v>
      </c>
      <c r="C21" s="12"/>
      <c r="D21" s="12"/>
      <c r="E21" s="12"/>
      <c r="F21" s="12"/>
      <c r="G21" s="45" t="s">
        <v>2894</v>
      </c>
      <c r="I21" s="25" t="s">
        <v>2783</v>
      </c>
      <c r="K21" s="12"/>
      <c r="L21" s="12"/>
      <c r="M21" s="12"/>
      <c r="N21" s="12"/>
      <c r="O21" s="12"/>
      <c r="P21" s="12"/>
      <c r="Q21" s="12"/>
    </row>
    <row r="22" customFormat="false" ht="15" hidden="false" customHeight="false" outlineLevel="0" collapsed="false">
      <c r="B22" s="45" t="s">
        <v>1977</v>
      </c>
      <c r="C22" s="12"/>
      <c r="D22" s="12"/>
      <c r="E22" s="12"/>
      <c r="F22" s="12"/>
      <c r="G22" s="45" t="s">
        <v>2895</v>
      </c>
      <c r="H22" s="45" t="s">
        <v>2889</v>
      </c>
      <c r="I22" s="12"/>
      <c r="J22" s="0" t="s">
        <v>2896</v>
      </c>
      <c r="K22" s="12"/>
      <c r="L22" s="12"/>
      <c r="M22" s="12"/>
      <c r="N22" s="12"/>
      <c r="O22" s="12"/>
      <c r="P22" s="12"/>
      <c r="Q22" s="12"/>
    </row>
    <row r="23" customFormat="false" ht="15" hidden="false" customHeight="false" outlineLevel="0" collapsed="false">
      <c r="B23" s="45" t="s">
        <v>2897</v>
      </c>
      <c r="C23" s="12"/>
      <c r="D23" s="12"/>
      <c r="E23" s="12"/>
      <c r="F23" s="12"/>
      <c r="G23" s="45" t="s">
        <v>2898</v>
      </c>
      <c r="H23" s="45" t="s">
        <v>2893</v>
      </c>
      <c r="I23" s="12"/>
      <c r="J23" s="0" t="s">
        <v>2899</v>
      </c>
      <c r="K23" s="12"/>
      <c r="L23" s="12"/>
      <c r="M23" s="12"/>
      <c r="N23" s="12"/>
      <c r="O23" s="12"/>
      <c r="P23" s="12"/>
      <c r="Q23" s="12"/>
    </row>
    <row r="24" customFormat="false" ht="15" hidden="false" customHeight="false" outlineLevel="0" collapsed="false">
      <c r="B24" s="45" t="s">
        <v>2900</v>
      </c>
      <c r="C24" s="1"/>
      <c r="D24" s="1"/>
      <c r="E24" s="1"/>
      <c r="F24" s="1"/>
      <c r="G24" s="1"/>
      <c r="H24" s="45" t="s">
        <v>1977</v>
      </c>
      <c r="I24" s="12"/>
      <c r="J24" s="0" t="s">
        <v>2901</v>
      </c>
      <c r="K24" s="1"/>
      <c r="L24" s="1"/>
      <c r="M24" s="1"/>
    </row>
    <row r="25" customFormat="false" ht="15" hidden="false" customHeight="false" outlineLevel="0" collapsed="false">
      <c r="B25" s="45"/>
      <c r="C25" s="1"/>
      <c r="D25" s="1"/>
      <c r="E25" s="1"/>
      <c r="F25" s="1"/>
      <c r="G25" s="1"/>
      <c r="H25" s="25" t="s">
        <v>2783</v>
      </c>
      <c r="I25" s="12"/>
      <c r="J25" s="25" t="s">
        <v>2783</v>
      </c>
      <c r="K25" s="1"/>
      <c r="L25" s="1"/>
      <c r="M25" s="1"/>
    </row>
    <row r="26" customFormat="false" ht="15" hidden="false" customHeight="false" outlineLevel="0" collapsed="false">
      <c r="B26" s="45" t="s">
        <v>2902</v>
      </c>
      <c r="H26" s="45" t="s">
        <v>2897</v>
      </c>
      <c r="I26" s="1"/>
      <c r="J26" s="0" t="s">
        <v>2903</v>
      </c>
      <c r="P26" s="68" t="s">
        <v>2887</v>
      </c>
    </row>
    <row r="27" customFormat="false" ht="15" hidden="false" customHeight="false" outlineLevel="0" collapsed="false">
      <c r="B27" s="45" t="s">
        <v>2904</v>
      </c>
      <c r="H27" s="45" t="s">
        <v>2900</v>
      </c>
      <c r="J27" s="0" t="s">
        <v>2905</v>
      </c>
      <c r="P27" s="68" t="s">
        <v>2891</v>
      </c>
    </row>
    <row r="28" customFormat="false" ht="15" hidden="false" customHeight="false" outlineLevel="0" collapsed="false">
      <c r="B28" s="45" t="s">
        <v>2906</v>
      </c>
      <c r="H28" s="45" t="s">
        <v>2902</v>
      </c>
      <c r="J28" s="0" t="s">
        <v>2907</v>
      </c>
      <c r="P28" s="68"/>
    </row>
    <row r="29" customFormat="false" ht="15" hidden="false" customHeight="false" outlineLevel="0" collapsed="false">
      <c r="B29" s="45" t="s">
        <v>2908</v>
      </c>
      <c r="H29" s="45" t="s">
        <v>2904</v>
      </c>
      <c r="J29" s="0" t="s">
        <v>2909</v>
      </c>
      <c r="P29" s="68"/>
    </row>
    <row r="30" customFormat="false" ht="15" hidden="false" customHeight="false" outlineLevel="0" collapsed="false">
      <c r="B30" s="45" t="s">
        <v>2910</v>
      </c>
      <c r="H30" s="45" t="s">
        <v>2906</v>
      </c>
      <c r="J30" s="0" t="s">
        <v>2911</v>
      </c>
      <c r="P30" s="68"/>
    </row>
    <row r="31" customFormat="false" ht="15" hidden="false" customHeight="false" outlineLevel="0" collapsed="false">
      <c r="B31" s="45" t="s">
        <v>2912</v>
      </c>
      <c r="H31" s="45" t="s">
        <v>2908</v>
      </c>
      <c r="J31" s="0" t="s">
        <v>2913</v>
      </c>
      <c r="P31" s="68"/>
    </row>
    <row r="32" customFormat="false" ht="15" hidden="false" customHeight="false" outlineLevel="0" collapsed="false">
      <c r="B32" s="45" t="s">
        <v>2914</v>
      </c>
      <c r="H32" s="45" t="s">
        <v>2910</v>
      </c>
      <c r="J32" s="0" t="s">
        <v>2915</v>
      </c>
      <c r="P32" s="68"/>
    </row>
    <row r="33" customFormat="false" ht="15" hidden="false" customHeight="false" outlineLevel="0" collapsed="false">
      <c r="B33" s="45" t="s">
        <v>2916</v>
      </c>
      <c r="H33" s="45" t="s">
        <v>2912</v>
      </c>
      <c r="J33" s="0" t="s">
        <v>2917</v>
      </c>
      <c r="P33" s="68"/>
    </row>
    <row r="34" customFormat="false" ht="15" hidden="false" customHeight="false" outlineLevel="0" collapsed="false">
      <c r="B34" s="45" t="s">
        <v>2918</v>
      </c>
      <c r="H34" s="45" t="s">
        <v>2914</v>
      </c>
      <c r="J34" s="0" t="s">
        <v>2919</v>
      </c>
      <c r="P34" s="68"/>
    </row>
    <row r="35" customFormat="false" ht="15" hidden="false" customHeight="false" outlineLevel="0" collapsed="false">
      <c r="B35" s="45" t="s">
        <v>2920</v>
      </c>
      <c r="H35" s="45" t="s">
        <v>2916</v>
      </c>
      <c r="J35" s="0" t="s">
        <v>2921</v>
      </c>
      <c r="P35" s="68"/>
    </row>
    <row r="36" customFormat="false" ht="15" hidden="false" customHeight="false" outlineLevel="0" collapsed="false">
      <c r="B36" s="45" t="s">
        <v>2922</v>
      </c>
      <c r="H36" s="45" t="s">
        <v>2918</v>
      </c>
      <c r="J36" s="0" t="s">
        <v>2923</v>
      </c>
      <c r="P36" s="68"/>
    </row>
    <row r="37" customFormat="false" ht="15" hidden="false" customHeight="false" outlineLevel="0" collapsed="false">
      <c r="B37" s="45" t="s">
        <v>2924</v>
      </c>
      <c r="H37" s="45" t="s">
        <v>2920</v>
      </c>
      <c r="J37" s="0" t="s">
        <v>2925</v>
      </c>
      <c r="P37" s="68"/>
    </row>
    <row r="38" customFormat="false" ht="15" hidden="false" customHeight="false" outlineLevel="0" collapsed="false">
      <c r="B38" s="45" t="s">
        <v>2926</v>
      </c>
      <c r="H38" s="45" t="s">
        <v>2922</v>
      </c>
      <c r="J38" s="0" t="s">
        <v>2927</v>
      </c>
      <c r="P38" s="68"/>
    </row>
    <row r="39" customFormat="false" ht="15" hidden="false" customHeight="false" outlineLevel="0" collapsed="false">
      <c r="B39" s="45" t="s">
        <v>2928</v>
      </c>
      <c r="H39" s="45" t="s">
        <v>2924</v>
      </c>
      <c r="J39" s="0" t="s">
        <v>2929</v>
      </c>
      <c r="P39" s="68"/>
    </row>
    <row r="40" customFormat="false" ht="15" hidden="false" customHeight="false" outlineLevel="0" collapsed="false">
      <c r="B40" s="45" t="s">
        <v>2930</v>
      </c>
      <c r="H40" s="45" t="s">
        <v>2926</v>
      </c>
      <c r="J40" s="0" t="s">
        <v>2926</v>
      </c>
      <c r="P40" s="68"/>
    </row>
    <row r="41" customFormat="false" ht="15" hidden="false" customHeight="false" outlineLevel="0" collapsed="false">
      <c r="B41" s="45" t="s">
        <v>2931</v>
      </c>
      <c r="H41" s="45" t="s">
        <v>2928</v>
      </c>
      <c r="J41" s="0" t="s">
        <v>2928</v>
      </c>
      <c r="P41" s="68"/>
    </row>
    <row r="42" customFormat="false" ht="15" hidden="false" customHeight="false" outlineLevel="0" collapsed="false">
      <c r="H42" s="45" t="s">
        <v>2930</v>
      </c>
      <c r="J42" s="0" t="s">
        <v>2930</v>
      </c>
      <c r="P42" s="68"/>
    </row>
    <row r="43" customFormat="false" ht="15" hidden="false" customHeight="false" outlineLevel="0" collapsed="false">
      <c r="H43" s="45" t="s">
        <v>2931</v>
      </c>
      <c r="J43" s="0" t="s">
        <v>2931</v>
      </c>
      <c r="P43" s="68"/>
    </row>
    <row r="44" customFormat="false" ht="15" hidden="false" customHeight="false" outlineLevel="0" collapsed="false">
      <c r="P44" s="68"/>
    </row>
    <row r="45" customFormat="false" ht="15" hidden="false" customHeight="false" outlineLevel="0" collapsed="false">
      <c r="B45" s="50" t="s">
        <v>2783</v>
      </c>
      <c r="C45" s="50" t="n">
        <v>3</v>
      </c>
      <c r="D45" s="50" t="s">
        <v>2932</v>
      </c>
      <c r="E45" s="50"/>
      <c r="F45" s="50" t="s">
        <v>2933</v>
      </c>
      <c r="G45" s="50" t="s">
        <v>2934</v>
      </c>
    </row>
    <row r="47" customFormat="false" ht="15" hidden="false" customHeight="false" outlineLevel="0" collapsed="false">
      <c r="C47" s="20" t="n">
        <v>4</v>
      </c>
      <c r="D47" s="20" t="s">
        <v>2935</v>
      </c>
      <c r="E47" s="20"/>
      <c r="F47" s="20" t="s">
        <v>2936</v>
      </c>
      <c r="G47" s="20" t="s">
        <v>2937</v>
      </c>
    </row>
    <row r="49" customFormat="false" ht="15" hidden="false" customHeight="false" outlineLevel="0" collapsed="false">
      <c r="B49" s="65" t="s">
        <v>2938</v>
      </c>
      <c r="C49" s="65" t="n">
        <v>5</v>
      </c>
      <c r="D49" s="65" t="s">
        <v>2939</v>
      </c>
      <c r="E49" s="65"/>
      <c r="F49" s="65" t="s">
        <v>2940</v>
      </c>
      <c r="G49" s="65" t="s">
        <v>2941</v>
      </c>
      <c r="H49" s="26"/>
      <c r="I49" s="26"/>
      <c r="L49" s="25" t="s">
        <v>900</v>
      </c>
    </row>
    <row r="50" customFormat="false" ht="15" hidden="false" customHeight="false" outlineLevel="0" collapsed="false">
      <c r="B50" s="65" t="s">
        <v>2942</v>
      </c>
      <c r="G50" s="65" t="s">
        <v>2943</v>
      </c>
      <c r="L50" s="65" t="s">
        <v>2944</v>
      </c>
    </row>
    <row r="51" customFormat="false" ht="15" hidden="false" customHeight="false" outlineLevel="0" collapsed="false">
      <c r="B51" s="65" t="s">
        <v>2314</v>
      </c>
      <c r="G51" s="65" t="s">
        <v>2945</v>
      </c>
      <c r="L51" s="65" t="s">
        <v>2946</v>
      </c>
    </row>
    <row r="52" customFormat="false" ht="15" hidden="false" customHeight="false" outlineLevel="0" collapsed="false">
      <c r="B52" s="65" t="s">
        <v>1960</v>
      </c>
      <c r="L52" s="65" t="s">
        <v>2947</v>
      </c>
    </row>
    <row r="53" customFormat="false" ht="15" hidden="false" customHeight="false" outlineLevel="0" collapsed="false">
      <c r="B53" s="65" t="s">
        <v>1962</v>
      </c>
      <c r="L53" s="65" t="s">
        <v>1960</v>
      </c>
    </row>
    <row r="54" customFormat="false" ht="15" hidden="false" customHeight="false" outlineLevel="0" collapsed="false">
      <c r="B54" s="65" t="s">
        <v>2021</v>
      </c>
      <c r="L54" s="65" t="s">
        <v>1962</v>
      </c>
    </row>
    <row r="55" customFormat="false" ht="15" hidden="false" customHeight="false" outlineLevel="0" collapsed="false">
      <c r="B55" s="65" t="s">
        <v>2948</v>
      </c>
      <c r="L55" s="65" t="s">
        <v>2949</v>
      </c>
    </row>
    <row r="56" customFormat="false" ht="15" hidden="false" customHeight="false" outlineLevel="0" collapsed="false">
      <c r="B56" s="65" t="s">
        <v>2950</v>
      </c>
      <c r="L56" s="65" t="s">
        <v>2948</v>
      </c>
    </row>
    <row r="57" customFormat="false" ht="15" hidden="false" customHeight="false" outlineLevel="0" collapsed="false">
      <c r="B57" s="65" t="s">
        <v>2951</v>
      </c>
      <c r="L57" s="65" t="s">
        <v>2950</v>
      </c>
    </row>
    <row r="58" customFormat="false" ht="15" hidden="false" customHeight="false" outlineLevel="0" collapsed="false">
      <c r="B58" s="65" t="s">
        <v>2952</v>
      </c>
      <c r="L58" s="65" t="s">
        <v>2953</v>
      </c>
    </row>
    <row r="59" customFormat="false" ht="15" hidden="false" customHeight="false" outlineLevel="0" collapsed="false">
      <c r="L59" s="65" t="s">
        <v>2952</v>
      </c>
    </row>
    <row r="63" customFormat="false" ht="15" hidden="false" customHeight="false" outlineLevel="0" collapsed="false">
      <c r="C63" s="20" t="n">
        <v>6</v>
      </c>
      <c r="D63" s="20" t="s">
        <v>2954</v>
      </c>
      <c r="E63" s="20"/>
      <c r="F63" s="20" t="s">
        <v>2955</v>
      </c>
      <c r="G63" s="20" t="s">
        <v>2956</v>
      </c>
    </row>
    <row r="65" customFormat="false" ht="15" hidden="false" customHeight="false" outlineLevel="0" collapsed="false">
      <c r="B65" s="27" t="s">
        <v>2957</v>
      </c>
      <c r="C65" s="27" t="n">
        <v>7</v>
      </c>
      <c r="D65" s="27" t="s">
        <v>2958</v>
      </c>
      <c r="E65" s="27"/>
      <c r="F65" s="0" t="s">
        <v>2959</v>
      </c>
      <c r="G65" s="27" t="s">
        <v>2960</v>
      </c>
      <c r="M65" s="25" t="s">
        <v>900</v>
      </c>
      <c r="U65" s="27" t="s">
        <v>2961</v>
      </c>
    </row>
    <row r="66" customFormat="false" ht="15" hidden="false" customHeight="false" outlineLevel="0" collapsed="false">
      <c r="B66" s="27" t="s">
        <v>1958</v>
      </c>
      <c r="G66" s="27" t="s">
        <v>2962</v>
      </c>
      <c r="M66" s="27" t="s">
        <v>2957</v>
      </c>
    </row>
    <row r="67" customFormat="false" ht="15" hidden="false" customHeight="false" outlineLevel="0" collapsed="false">
      <c r="B67" s="27" t="s">
        <v>2326</v>
      </c>
      <c r="G67" s="27" t="s">
        <v>2963</v>
      </c>
      <c r="M67" s="27" t="s">
        <v>1958</v>
      </c>
    </row>
    <row r="68" customFormat="false" ht="15" hidden="false" customHeight="false" outlineLevel="0" collapsed="false">
      <c r="B68" s="27" t="s">
        <v>2964</v>
      </c>
      <c r="M68" s="27" t="s">
        <v>2326</v>
      </c>
    </row>
    <row r="69" customFormat="false" ht="15" hidden="false" customHeight="false" outlineLevel="0" collapsed="false">
      <c r="B69" s="27" t="s">
        <v>2965</v>
      </c>
      <c r="M69" s="27" t="s">
        <v>2964</v>
      </c>
    </row>
    <row r="70" customFormat="false" ht="15" hidden="false" customHeight="false" outlineLevel="0" collapsed="false">
      <c r="B70" s="27" t="s">
        <v>2944</v>
      </c>
      <c r="M70" s="27" t="s">
        <v>2966</v>
      </c>
    </row>
    <row r="71" customFormat="false" ht="15" hidden="false" customHeight="false" outlineLevel="0" collapsed="false">
      <c r="B71" s="27" t="s">
        <v>2967</v>
      </c>
      <c r="M71" s="27" t="s">
        <v>2944</v>
      </c>
    </row>
    <row r="72" customFormat="false" ht="15" hidden="false" customHeight="false" outlineLevel="0" collapsed="false">
      <c r="M72" s="27" t="s">
        <v>2967</v>
      </c>
    </row>
    <row r="73" customFormat="false" ht="15" hidden="false" customHeight="false" outlineLevel="0" collapsed="false">
      <c r="P73" s="0" t="s">
        <v>2968</v>
      </c>
    </row>
    <row r="74" customFormat="false" ht="15" hidden="false" customHeight="false" outlineLevel="0" collapsed="false">
      <c r="P74" s="0" t="s">
        <v>2969</v>
      </c>
    </row>
    <row r="75" customFormat="false" ht="15" hidden="false" customHeight="false" outlineLevel="0" collapsed="false">
      <c r="C75" s="20" t="n">
        <v>8</v>
      </c>
      <c r="D75" s="20" t="s">
        <v>2970</v>
      </c>
      <c r="E75" s="20"/>
      <c r="F75" s="20" t="s">
        <v>2971</v>
      </c>
      <c r="G75" s="20" t="s">
        <v>2972</v>
      </c>
    </row>
    <row r="78" customFormat="false" ht="15" hidden="false" customHeight="false" outlineLevel="0" collapsed="false">
      <c r="B78" s="39" t="s">
        <v>1977</v>
      </c>
      <c r="C78" s="39" t="n">
        <v>9</v>
      </c>
      <c r="D78" s="39" t="s">
        <v>2973</v>
      </c>
      <c r="E78" s="39"/>
      <c r="F78" s="39" t="s">
        <v>2974</v>
      </c>
      <c r="G78" s="39" t="s">
        <v>2895</v>
      </c>
    </row>
    <row r="79" customFormat="false" ht="15" hidden="false" customHeight="false" outlineLevel="0" collapsed="false">
      <c r="B79" s="39" t="s">
        <v>2893</v>
      </c>
      <c r="C79" s="39" t="n">
        <v>10</v>
      </c>
      <c r="D79" s="39" t="s">
        <v>2975</v>
      </c>
      <c r="E79" s="39"/>
      <c r="F79" s="39" t="s">
        <v>2976</v>
      </c>
      <c r="G79" s="39" t="s">
        <v>2894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7"/>
    <col collapsed="false" customWidth="true" hidden="false" outlineLevel="0" max="2" min="2" style="0" width="13.43"/>
    <col collapsed="false" customWidth="true" hidden="false" outlineLevel="0" max="3" min="3" style="0" width="44.58"/>
    <col collapsed="false" customWidth="true" hidden="false" outlineLevel="0" max="4" min="4" style="0" width="32.29"/>
    <col collapsed="false" customWidth="true" hidden="false" outlineLevel="0" max="5" min="5" style="0" width="235.57"/>
    <col collapsed="false" customWidth="true" hidden="false" outlineLevel="0" max="6" min="6" style="0" width="150.71"/>
  </cols>
  <sheetData>
    <row r="1" customFormat="false" ht="15" hidden="false" customHeight="false" outlineLevel="0" collapsed="false">
      <c r="A1" s="2" t="s">
        <v>0</v>
      </c>
      <c r="B1" s="2" t="s">
        <v>0</v>
      </c>
      <c r="C1" s="2" t="s">
        <v>0</v>
      </c>
      <c r="D1" s="2" t="s">
        <v>0</v>
      </c>
      <c r="E1" s="2" t="s">
        <v>0</v>
      </c>
      <c r="F1" s="2" t="s">
        <v>0</v>
      </c>
    </row>
    <row r="2" customFormat="false" ht="15" hidden="false" customHeight="false" outlineLevel="0" collapsed="false">
      <c r="A2" s="1" t="s">
        <v>41</v>
      </c>
    </row>
    <row r="3" customFormat="false" ht="15" hidden="false" customHeight="false" outlineLevel="0" collapsed="false">
      <c r="A3" s="1" t="s">
        <v>1296</v>
      </c>
      <c r="B3" s="1" t="s">
        <v>1302</v>
      </c>
      <c r="C3" s="1" t="s">
        <v>2977</v>
      </c>
      <c r="D3" s="1" t="s">
        <v>2978</v>
      </c>
      <c r="E3" s="1" t="s">
        <v>1</v>
      </c>
      <c r="F3" s="76" t="s">
        <v>2979</v>
      </c>
    </row>
    <row r="4" customFormat="false" ht="15" hidden="false" customHeight="false" outlineLevel="0" collapsed="false">
      <c r="A4" s="0" t="s">
        <v>2980</v>
      </c>
      <c r="B4" s="0" t="s">
        <v>2981</v>
      </c>
      <c r="C4" s="12" t="s">
        <v>2982</v>
      </c>
      <c r="D4" s="0" t="s">
        <v>1249</v>
      </c>
      <c r="E4" s="7" t="s">
        <v>2983</v>
      </c>
      <c r="F4" s="0" t="s">
        <v>2984</v>
      </c>
    </row>
    <row r="5" customFormat="false" ht="15" hidden="false" customHeight="false" outlineLevel="0" collapsed="false">
      <c r="A5" s="0" t="s">
        <v>2985</v>
      </c>
      <c r="B5" s="0" t="s">
        <v>2981</v>
      </c>
      <c r="C5" s="12" t="s">
        <v>2986</v>
      </c>
      <c r="E5" s="0" t="s">
        <v>2987</v>
      </c>
      <c r="F5" s="0" t="s">
        <v>2988</v>
      </c>
    </row>
    <row r="6" customFormat="false" ht="15" hidden="false" customHeight="false" outlineLevel="0" collapsed="false">
      <c r="A6" s="0" t="s">
        <v>2989</v>
      </c>
      <c r="B6" s="0" t="s">
        <v>2981</v>
      </c>
      <c r="C6" s="12" t="s">
        <v>2990</v>
      </c>
      <c r="E6" s="7" t="s">
        <v>2991</v>
      </c>
      <c r="F6" s="0" t="s">
        <v>2992</v>
      </c>
    </row>
    <row r="7" customFormat="false" ht="15" hidden="false" customHeight="false" outlineLevel="0" collapsed="false">
      <c r="A7" s="0" t="s">
        <v>2993</v>
      </c>
      <c r="B7" s="0" t="s">
        <v>2981</v>
      </c>
      <c r="C7" s="12" t="s">
        <v>2994</v>
      </c>
      <c r="E7" s="7" t="s">
        <v>2995</v>
      </c>
      <c r="F7" s="0" t="s">
        <v>2996</v>
      </c>
    </row>
    <row r="8" customFormat="false" ht="15" hidden="false" customHeight="false" outlineLevel="0" collapsed="false">
      <c r="A8" s="0" t="s">
        <v>2989</v>
      </c>
      <c r="B8" s="0" t="s">
        <v>2981</v>
      </c>
      <c r="C8" s="12" t="s">
        <v>2997</v>
      </c>
      <c r="E8" s="7" t="s">
        <v>2991</v>
      </c>
      <c r="F8" s="0" t="s">
        <v>2992</v>
      </c>
    </row>
    <row r="9" customFormat="false" ht="15" hidden="false" customHeight="false" outlineLevel="0" collapsed="false">
      <c r="A9" s="0" t="s">
        <v>2998</v>
      </c>
      <c r="B9" s="0" t="s">
        <v>2981</v>
      </c>
      <c r="C9" s="12" t="s">
        <v>2999</v>
      </c>
      <c r="E9" s="7" t="s">
        <v>3000</v>
      </c>
      <c r="F9" s="0" t="s">
        <v>3001</v>
      </c>
    </row>
    <row r="10" customFormat="false" ht="15" hidden="false" customHeight="false" outlineLevel="0" collapsed="false">
      <c r="A10" s="0" t="s">
        <v>2980</v>
      </c>
      <c r="B10" s="0" t="s">
        <v>2981</v>
      </c>
      <c r="C10" s="12" t="s">
        <v>3002</v>
      </c>
      <c r="D10" s="0" t="s">
        <v>1249</v>
      </c>
      <c r="E10" s="7" t="s">
        <v>2983</v>
      </c>
      <c r="F10" s="0" t="s">
        <v>2984</v>
      </c>
    </row>
    <row r="11" customFormat="false" ht="15" hidden="false" customHeight="false" outlineLevel="0" collapsed="false">
      <c r="A11" s="0" t="s">
        <v>2980</v>
      </c>
      <c r="B11" s="0" t="s">
        <v>2981</v>
      </c>
      <c r="C11" s="12" t="s">
        <v>3003</v>
      </c>
      <c r="D11" s="0" t="s">
        <v>1265</v>
      </c>
      <c r="E11" s="7" t="s">
        <v>3004</v>
      </c>
      <c r="F11" s="0" t="s">
        <v>63</v>
      </c>
    </row>
    <row r="12" customFormat="false" ht="15" hidden="false" customHeight="false" outlineLevel="0" collapsed="false">
      <c r="A12" s="0" t="s">
        <v>2980</v>
      </c>
      <c r="B12" s="0" t="s">
        <v>2981</v>
      </c>
      <c r="C12" s="12" t="s">
        <v>3005</v>
      </c>
      <c r="D12" s="0" t="s">
        <v>1249</v>
      </c>
      <c r="E12" s="7" t="s">
        <v>2983</v>
      </c>
      <c r="F12" s="0" t="s">
        <v>2984</v>
      </c>
    </row>
    <row r="13" customFormat="false" ht="15" hidden="false" customHeight="false" outlineLevel="0" collapsed="false">
      <c r="A13" s="0" t="s">
        <v>2980</v>
      </c>
      <c r="B13" s="0" t="s">
        <v>2981</v>
      </c>
      <c r="C13" s="12" t="s">
        <v>3006</v>
      </c>
      <c r="D13" s="0" t="s">
        <v>1249</v>
      </c>
      <c r="E13" s="7" t="s">
        <v>3007</v>
      </c>
      <c r="F13" s="0" t="s">
        <v>3008</v>
      </c>
    </row>
    <row r="14" customFormat="false" ht="15" hidden="false" customHeight="false" outlineLevel="0" collapsed="false">
      <c r="A14" s="0" t="s">
        <v>2980</v>
      </c>
      <c r="B14" s="0" t="s">
        <v>2981</v>
      </c>
      <c r="C14" s="12" t="s">
        <v>3009</v>
      </c>
      <c r="D14" s="0" t="s">
        <v>1249</v>
      </c>
      <c r="E14" s="7" t="s">
        <v>3010</v>
      </c>
      <c r="F14" s="0" t="s">
        <v>2988</v>
      </c>
    </row>
    <row r="15" customFormat="false" ht="15" hidden="false" customHeight="false" outlineLevel="0" collapsed="false">
      <c r="A15" s="0" t="s">
        <v>2980</v>
      </c>
      <c r="B15" s="0" t="s">
        <v>2981</v>
      </c>
      <c r="C15" s="12" t="s">
        <v>3011</v>
      </c>
      <c r="D15" s="0" t="s">
        <v>1261</v>
      </c>
      <c r="E15" s="0" t="s">
        <v>3012</v>
      </c>
      <c r="F15" s="0" t="s">
        <v>63</v>
      </c>
    </row>
    <row r="16" customFormat="false" ht="15" hidden="false" customHeight="false" outlineLevel="0" collapsed="false">
      <c r="A16" s="0" t="s">
        <v>2980</v>
      </c>
      <c r="B16" s="0" t="s">
        <v>2981</v>
      </c>
      <c r="C16" s="12" t="s">
        <v>3013</v>
      </c>
      <c r="D16" s="0" t="s">
        <v>1261</v>
      </c>
      <c r="E16" s="0" t="s">
        <v>3012</v>
      </c>
      <c r="F16" s="0" t="s">
        <v>63</v>
      </c>
    </row>
    <row r="17" customFormat="false" ht="15" hidden="false" customHeight="false" outlineLevel="0" collapsed="false">
      <c r="A17" s="0" t="s">
        <v>2980</v>
      </c>
      <c r="B17" s="0" t="s">
        <v>2981</v>
      </c>
      <c r="C17" s="12" t="s">
        <v>3014</v>
      </c>
      <c r="D17" s="0" t="s">
        <v>1249</v>
      </c>
      <c r="E17" s="0" t="s">
        <v>3015</v>
      </c>
      <c r="F17" s="0" t="s">
        <v>2988</v>
      </c>
    </row>
    <row r="18" customFormat="false" ht="15" hidden="false" customHeight="false" outlineLevel="0" collapsed="false">
      <c r="A18" s="0" t="s">
        <v>3016</v>
      </c>
      <c r="B18" s="0" t="s">
        <v>3017</v>
      </c>
      <c r="C18" s="12" t="s">
        <v>3018</v>
      </c>
      <c r="D18" s="0" t="s">
        <v>1249</v>
      </c>
      <c r="E18" s="0" t="s">
        <v>3019</v>
      </c>
      <c r="F18" s="0" t="s">
        <v>3020</v>
      </c>
    </row>
    <row r="19" customFormat="false" ht="15" hidden="false" customHeight="false" outlineLevel="0" collapsed="false">
      <c r="A19" s="0" t="s">
        <v>2980</v>
      </c>
      <c r="B19" s="0" t="s">
        <v>2981</v>
      </c>
      <c r="C19" s="12" t="s">
        <v>3021</v>
      </c>
      <c r="D19" s="0" t="s">
        <v>1249</v>
      </c>
      <c r="E19" s="7" t="s">
        <v>2983</v>
      </c>
      <c r="F19" s="0" t="s">
        <v>2984</v>
      </c>
    </row>
    <row r="20" customFormat="false" ht="15" hidden="false" customHeight="false" outlineLevel="0" collapsed="false">
      <c r="A20" s="0" t="s">
        <v>2980</v>
      </c>
      <c r="B20" s="0" t="s">
        <v>2981</v>
      </c>
      <c r="C20" s="12" t="s">
        <v>3022</v>
      </c>
      <c r="D20" s="0" t="s">
        <v>1249</v>
      </c>
      <c r="E20" s="7" t="s">
        <v>2983</v>
      </c>
      <c r="F20" s="0" t="s">
        <v>2984</v>
      </c>
    </row>
    <row r="21" customFormat="false" ht="15" hidden="false" customHeight="false" outlineLevel="0" collapsed="false">
      <c r="A21" s="0" t="s">
        <v>3023</v>
      </c>
      <c r="B21" s="0" t="s">
        <v>2981</v>
      </c>
      <c r="C21" s="12" t="s">
        <v>3024</v>
      </c>
      <c r="E21" s="0" t="s">
        <v>3025</v>
      </c>
      <c r="F21" s="0" t="s">
        <v>3001</v>
      </c>
    </row>
    <row r="22" customFormat="false" ht="15" hidden="false" customHeight="false" outlineLevel="0" collapsed="false">
      <c r="A22" s="0" t="s">
        <v>3026</v>
      </c>
      <c r="B22" s="0" t="s">
        <v>2981</v>
      </c>
      <c r="C22" s="12" t="s">
        <v>3027</v>
      </c>
      <c r="E22" s="0" t="s">
        <v>3028</v>
      </c>
      <c r="F22" s="0" t="s">
        <v>3029</v>
      </c>
    </row>
    <row r="23" customFormat="false" ht="15" hidden="false" customHeight="false" outlineLevel="0" collapsed="false">
      <c r="A23" s="0" t="s">
        <v>3030</v>
      </c>
      <c r="B23" s="0" t="s">
        <v>2981</v>
      </c>
      <c r="C23" s="12" t="s">
        <v>1438</v>
      </c>
      <c r="D23" s="0" t="s">
        <v>2042</v>
      </c>
      <c r="E23" s="7" t="s">
        <v>3031</v>
      </c>
      <c r="F23" s="0" t="s">
        <v>3032</v>
      </c>
    </row>
    <row r="24" customFormat="false" ht="15" hidden="false" customHeight="false" outlineLevel="0" collapsed="false">
      <c r="A24" s="0" t="s">
        <v>3016</v>
      </c>
      <c r="B24" s="0" t="s">
        <v>3017</v>
      </c>
      <c r="C24" s="12" t="s">
        <v>3033</v>
      </c>
      <c r="D24" s="0" t="s">
        <v>1273</v>
      </c>
      <c r="E24" s="7" t="s">
        <v>3034</v>
      </c>
      <c r="F24" s="0" t="s">
        <v>63</v>
      </c>
    </row>
    <row r="25" customFormat="false" ht="15" hidden="false" customHeight="false" outlineLevel="0" collapsed="false">
      <c r="A25" s="0" t="s">
        <v>2980</v>
      </c>
      <c r="B25" s="0" t="s">
        <v>2981</v>
      </c>
      <c r="C25" s="12" t="s">
        <v>3035</v>
      </c>
      <c r="D25" s="0" t="s">
        <v>1273</v>
      </c>
      <c r="E25" s="0" t="s">
        <v>3036</v>
      </c>
    </row>
    <row r="26" customFormat="false" ht="15" hidden="false" customHeight="false" outlineLevel="0" collapsed="false">
      <c r="A26" s="0" t="s">
        <v>3037</v>
      </c>
      <c r="B26" s="0" t="s">
        <v>2981</v>
      </c>
      <c r="C26" s="12" t="s">
        <v>3038</v>
      </c>
      <c r="D26" s="0" t="s">
        <v>1273</v>
      </c>
      <c r="E26" s="7" t="s">
        <v>3039</v>
      </c>
      <c r="F26" s="0" t="s">
        <v>63</v>
      </c>
    </row>
    <row r="27" customFormat="false" ht="15" hidden="false" customHeight="false" outlineLevel="0" collapsed="false">
      <c r="A27" s="0" t="s">
        <v>2980</v>
      </c>
      <c r="B27" s="0" t="s">
        <v>2981</v>
      </c>
      <c r="C27" s="12" t="s">
        <v>3040</v>
      </c>
      <c r="D27" s="0" t="s">
        <v>1273</v>
      </c>
      <c r="E27" s="7" t="s">
        <v>3041</v>
      </c>
      <c r="F27" s="0" t="s">
        <v>63</v>
      </c>
    </row>
    <row r="28" customFormat="false" ht="15" hidden="false" customHeight="false" outlineLevel="0" collapsed="false">
      <c r="A28" s="0" t="s">
        <v>2980</v>
      </c>
      <c r="B28" s="0" t="s">
        <v>2981</v>
      </c>
      <c r="C28" s="12" t="s">
        <v>3042</v>
      </c>
      <c r="D28" s="0" t="s">
        <v>1273</v>
      </c>
      <c r="E28" s="0" t="s">
        <v>3043</v>
      </c>
      <c r="F28" s="0" t="s">
        <v>3044</v>
      </c>
    </row>
    <row r="29" customFormat="false" ht="15" hidden="false" customHeight="false" outlineLevel="0" collapsed="false">
      <c r="A29" s="0" t="s">
        <v>3037</v>
      </c>
      <c r="B29" s="0" t="s">
        <v>2981</v>
      </c>
      <c r="C29" s="12" t="s">
        <v>3045</v>
      </c>
      <c r="D29" s="0" t="s">
        <v>1273</v>
      </c>
      <c r="E29" s="7" t="s">
        <v>3039</v>
      </c>
      <c r="F29" s="0" t="s">
        <v>63</v>
      </c>
    </row>
    <row r="30" customFormat="false" ht="15" hidden="false" customHeight="false" outlineLevel="0" collapsed="false">
      <c r="A30" s="0" t="s">
        <v>3037</v>
      </c>
      <c r="B30" s="0" t="s">
        <v>2981</v>
      </c>
      <c r="C30" s="12" t="s">
        <v>3046</v>
      </c>
      <c r="D30" s="0" t="s">
        <v>1273</v>
      </c>
      <c r="E30" s="7" t="s">
        <v>3041</v>
      </c>
      <c r="F30" s="0" t="s">
        <v>63</v>
      </c>
    </row>
    <row r="31" customFormat="false" ht="15" hidden="false" customHeight="false" outlineLevel="0" collapsed="false">
      <c r="A31" s="0" t="s">
        <v>2980</v>
      </c>
      <c r="B31" s="0" t="s">
        <v>2981</v>
      </c>
      <c r="C31" s="12" t="s">
        <v>3047</v>
      </c>
      <c r="D31" s="0" t="s">
        <v>1273</v>
      </c>
      <c r="E31" s="7" t="s">
        <v>3039</v>
      </c>
      <c r="F31" s="0" t="s">
        <v>63</v>
      </c>
    </row>
    <row r="32" customFormat="false" ht="15" hidden="false" customHeight="false" outlineLevel="0" collapsed="false">
      <c r="A32" s="0" t="s">
        <v>2980</v>
      </c>
      <c r="B32" s="0" t="s">
        <v>2981</v>
      </c>
      <c r="C32" s="12" t="s">
        <v>3048</v>
      </c>
      <c r="D32" s="0" t="s">
        <v>1273</v>
      </c>
      <c r="E32" s="7" t="s">
        <v>3039</v>
      </c>
      <c r="F32" s="0" t="s">
        <v>63</v>
      </c>
    </row>
    <row r="33" customFormat="false" ht="15" hidden="false" customHeight="false" outlineLevel="0" collapsed="false">
      <c r="A33" s="0" t="s">
        <v>3037</v>
      </c>
      <c r="B33" s="0" t="s">
        <v>2981</v>
      </c>
      <c r="C33" s="12" t="s">
        <v>3048</v>
      </c>
      <c r="D33" s="0" t="s">
        <v>1273</v>
      </c>
      <c r="E33" s="7" t="s">
        <v>3039</v>
      </c>
      <c r="F33" s="0" t="s">
        <v>63</v>
      </c>
    </row>
    <row r="34" customFormat="false" ht="15" hidden="false" customHeight="false" outlineLevel="0" collapsed="false">
      <c r="A34" s="0" t="s">
        <v>2980</v>
      </c>
      <c r="B34" s="0" t="s">
        <v>2981</v>
      </c>
      <c r="C34" s="12" t="s">
        <v>3049</v>
      </c>
      <c r="D34" s="0" t="s">
        <v>1273</v>
      </c>
      <c r="E34" s="7" t="s">
        <v>3041</v>
      </c>
      <c r="F34" s="0" t="s">
        <v>63</v>
      </c>
    </row>
    <row r="35" customFormat="false" ht="15" hidden="false" customHeight="false" outlineLevel="0" collapsed="false">
      <c r="A35" s="0" t="s">
        <v>2980</v>
      </c>
      <c r="B35" s="0" t="s">
        <v>2981</v>
      </c>
      <c r="C35" s="12" t="s">
        <v>3050</v>
      </c>
      <c r="D35" s="0" t="s">
        <v>1273</v>
      </c>
      <c r="E35" s="7" t="s">
        <v>3039</v>
      </c>
      <c r="F35" s="0" t="s">
        <v>63</v>
      </c>
    </row>
    <row r="36" customFormat="false" ht="15" hidden="false" customHeight="false" outlineLevel="0" collapsed="false">
      <c r="A36" s="0" t="s">
        <v>2980</v>
      </c>
      <c r="B36" s="0" t="s">
        <v>2981</v>
      </c>
      <c r="C36" s="12" t="s">
        <v>3051</v>
      </c>
      <c r="D36" s="0" t="s">
        <v>1273</v>
      </c>
      <c r="E36" s="7" t="s">
        <v>3039</v>
      </c>
      <c r="F36" s="0" t="s">
        <v>63</v>
      </c>
    </row>
    <row r="37" customFormat="false" ht="15" hidden="false" customHeight="false" outlineLevel="0" collapsed="false">
      <c r="A37" s="0" t="s">
        <v>3052</v>
      </c>
      <c r="B37" s="0" t="s">
        <v>2981</v>
      </c>
      <c r="C37" s="12" t="s">
        <v>2042</v>
      </c>
      <c r="E37" s="7" t="s">
        <v>3053</v>
      </c>
      <c r="F37" s="0" t="s">
        <v>3054</v>
      </c>
    </row>
    <row r="38" customFormat="false" ht="15" hidden="false" customHeight="false" outlineLevel="0" collapsed="false">
      <c r="A38" s="0" t="s">
        <v>2980</v>
      </c>
      <c r="B38" s="0" t="s">
        <v>2981</v>
      </c>
      <c r="C38" s="12" t="s">
        <v>3055</v>
      </c>
      <c r="D38" s="0" t="s">
        <v>1265</v>
      </c>
      <c r="E38" s="7" t="s">
        <v>3056</v>
      </c>
      <c r="F38" s="0" t="s">
        <v>63</v>
      </c>
    </row>
    <row r="39" customFormat="false" ht="15" hidden="false" customHeight="false" outlineLevel="0" collapsed="false">
      <c r="A39" s="0" t="s">
        <v>2980</v>
      </c>
      <c r="B39" s="0" t="s">
        <v>2981</v>
      </c>
      <c r="C39" s="12" t="s">
        <v>3057</v>
      </c>
      <c r="D39" s="0" t="s">
        <v>1263</v>
      </c>
      <c r="E39" s="0" t="s">
        <v>3058</v>
      </c>
      <c r="F39" s="0" t="s">
        <v>63</v>
      </c>
    </row>
    <row r="40" customFormat="false" ht="15" hidden="false" customHeight="false" outlineLevel="0" collapsed="false">
      <c r="A40" s="0" t="s">
        <v>2980</v>
      </c>
      <c r="B40" s="0" t="s">
        <v>2981</v>
      </c>
      <c r="C40" s="12" t="s">
        <v>3059</v>
      </c>
      <c r="D40" s="0" t="s">
        <v>1263</v>
      </c>
      <c r="E40" s="7" t="s">
        <v>3060</v>
      </c>
      <c r="F40" s="0" t="s">
        <v>63</v>
      </c>
    </row>
    <row r="41" customFormat="false" ht="15" hidden="false" customHeight="false" outlineLevel="0" collapsed="false">
      <c r="A41" s="0" t="s">
        <v>2980</v>
      </c>
      <c r="B41" s="0" t="s">
        <v>2981</v>
      </c>
      <c r="C41" s="12" t="s">
        <v>3061</v>
      </c>
      <c r="D41" s="0" t="s">
        <v>1273</v>
      </c>
      <c r="E41" s="7" t="s">
        <v>3041</v>
      </c>
      <c r="F41" s="0" t="s">
        <v>63</v>
      </c>
    </row>
    <row r="42" customFormat="false" ht="15" hidden="false" customHeight="false" outlineLevel="0" collapsed="false">
      <c r="A42" s="0" t="s">
        <v>2980</v>
      </c>
      <c r="B42" s="0" t="s">
        <v>2981</v>
      </c>
      <c r="C42" s="12" t="s">
        <v>3062</v>
      </c>
      <c r="D42" s="0" t="s">
        <v>1273</v>
      </c>
      <c r="E42" s="7" t="s">
        <v>3041</v>
      </c>
      <c r="F42" s="0" t="s">
        <v>63</v>
      </c>
    </row>
    <row r="43" customFormat="false" ht="15" hidden="false" customHeight="false" outlineLevel="0" collapsed="false">
      <c r="A43" s="0" t="s">
        <v>2980</v>
      </c>
      <c r="B43" s="0" t="s">
        <v>2981</v>
      </c>
      <c r="C43" s="12" t="s">
        <v>3063</v>
      </c>
      <c r="D43" s="0" t="s">
        <v>1273</v>
      </c>
      <c r="E43" s="0" t="s">
        <v>3064</v>
      </c>
      <c r="F43" s="0" t="s">
        <v>63</v>
      </c>
    </row>
    <row r="44" customFormat="false" ht="15" hidden="false" customHeight="false" outlineLevel="0" collapsed="false">
      <c r="A44" s="0" t="s">
        <v>2980</v>
      </c>
      <c r="B44" s="0" t="s">
        <v>2981</v>
      </c>
      <c r="C44" s="12" t="s">
        <v>3065</v>
      </c>
      <c r="D44" s="0" t="s">
        <v>1273</v>
      </c>
      <c r="E44" s="0" t="s">
        <v>3066</v>
      </c>
      <c r="F44" s="0" t="s">
        <v>63</v>
      </c>
    </row>
    <row r="45" customFormat="false" ht="15" hidden="false" customHeight="false" outlineLevel="0" collapsed="false">
      <c r="A45" s="0" t="s">
        <v>2980</v>
      </c>
      <c r="B45" s="0" t="s">
        <v>2981</v>
      </c>
      <c r="C45" s="12" t="s">
        <v>3067</v>
      </c>
      <c r="D45" s="0" t="s">
        <v>1265</v>
      </c>
      <c r="E45" s="0" t="s">
        <v>3068</v>
      </c>
      <c r="F45" s="0" t="s">
        <v>63</v>
      </c>
    </row>
    <row r="46" customFormat="false" ht="15" hidden="false" customHeight="false" outlineLevel="0" collapsed="false">
      <c r="A46" s="0" t="s">
        <v>2980</v>
      </c>
      <c r="B46" s="0" t="s">
        <v>2981</v>
      </c>
      <c r="C46" s="12" t="s">
        <v>3069</v>
      </c>
      <c r="D46" s="0" t="s">
        <v>1249</v>
      </c>
      <c r="E46" s="0" t="s">
        <v>3070</v>
      </c>
      <c r="F46" s="0" t="s">
        <v>63</v>
      </c>
    </row>
    <row r="47" customFormat="false" ht="15" hidden="false" customHeight="false" outlineLevel="0" collapsed="false">
      <c r="A47" s="0" t="s">
        <v>2980</v>
      </c>
      <c r="B47" s="0" t="s">
        <v>2981</v>
      </c>
      <c r="C47" s="12" t="s">
        <v>3071</v>
      </c>
      <c r="D47" s="0" t="s">
        <v>1249</v>
      </c>
      <c r="E47" s="0" t="s">
        <v>3070</v>
      </c>
      <c r="F47" s="0" t="s">
        <v>63</v>
      </c>
    </row>
    <row r="48" customFormat="false" ht="15" hidden="false" customHeight="false" outlineLevel="0" collapsed="false">
      <c r="A48" s="0" t="s">
        <v>2980</v>
      </c>
      <c r="B48" s="0" t="s">
        <v>2981</v>
      </c>
      <c r="C48" s="12" t="s">
        <v>3072</v>
      </c>
      <c r="D48" s="0" t="s">
        <v>1249</v>
      </c>
      <c r="E48" s="0" t="s">
        <v>3070</v>
      </c>
      <c r="F48" s="0" t="s">
        <v>63</v>
      </c>
    </row>
    <row r="49" customFormat="false" ht="15" hidden="false" customHeight="false" outlineLevel="0" collapsed="false">
      <c r="A49" s="0" t="s">
        <v>3073</v>
      </c>
      <c r="B49" s="0" t="s">
        <v>3074</v>
      </c>
      <c r="C49" s="12" t="s">
        <v>3075</v>
      </c>
      <c r="E49" s="0" t="s">
        <v>3076</v>
      </c>
      <c r="F49" s="0" t="s">
        <v>3077</v>
      </c>
    </row>
    <row r="50" customFormat="false" ht="15" hidden="false" customHeight="false" outlineLevel="0" collapsed="false">
      <c r="A50" s="0" t="s">
        <v>2980</v>
      </c>
      <c r="B50" s="0" t="s">
        <v>2981</v>
      </c>
      <c r="C50" s="12" t="s">
        <v>3078</v>
      </c>
      <c r="D50" s="0" t="s">
        <v>1249</v>
      </c>
      <c r="E50" s="0" t="s">
        <v>3079</v>
      </c>
      <c r="F50" s="0" t="s">
        <v>2984</v>
      </c>
    </row>
    <row r="51" customFormat="false" ht="15" hidden="false" customHeight="false" outlineLevel="0" collapsed="false">
      <c r="A51" s="0" t="s">
        <v>2980</v>
      </c>
      <c r="B51" s="0" t="s">
        <v>2981</v>
      </c>
      <c r="C51" s="12" t="s">
        <v>3080</v>
      </c>
      <c r="D51" s="0" t="s">
        <v>1249</v>
      </c>
      <c r="E51" s="0" t="s">
        <v>3081</v>
      </c>
      <c r="F51" s="0" t="s">
        <v>3082</v>
      </c>
    </row>
    <row r="52" customFormat="false" ht="15" hidden="false" customHeight="false" outlineLevel="0" collapsed="false">
      <c r="A52" s="0" t="s">
        <v>3037</v>
      </c>
      <c r="B52" s="0" t="s">
        <v>2981</v>
      </c>
      <c r="C52" s="12" t="s">
        <v>3083</v>
      </c>
      <c r="D52" s="0" t="s">
        <v>1249</v>
      </c>
      <c r="E52" s="0" t="s">
        <v>3084</v>
      </c>
      <c r="F52" s="0" t="s">
        <v>3082</v>
      </c>
    </row>
    <row r="53" customFormat="false" ht="15" hidden="false" customHeight="false" outlineLevel="0" collapsed="false">
      <c r="A53" s="0" t="s">
        <v>2980</v>
      </c>
      <c r="B53" s="0" t="s">
        <v>2981</v>
      </c>
      <c r="C53" s="12" t="s">
        <v>3085</v>
      </c>
      <c r="D53" s="0" t="s">
        <v>1273</v>
      </c>
      <c r="E53" s="7" t="s">
        <v>3041</v>
      </c>
      <c r="F53" s="0" t="s">
        <v>63</v>
      </c>
    </row>
    <row r="54" customFormat="false" ht="15" hidden="false" customHeight="false" outlineLevel="0" collapsed="false">
      <c r="A54" s="0" t="s">
        <v>2980</v>
      </c>
      <c r="B54" s="0" t="s">
        <v>2981</v>
      </c>
      <c r="C54" s="12" t="s">
        <v>3086</v>
      </c>
      <c r="D54" s="0" t="s">
        <v>1273</v>
      </c>
      <c r="E54" s="7" t="s">
        <v>3039</v>
      </c>
      <c r="F54" s="0" t="s">
        <v>63</v>
      </c>
    </row>
    <row r="55" customFormat="false" ht="15" hidden="false" customHeight="false" outlineLevel="0" collapsed="false">
      <c r="A55" s="0" t="s">
        <v>3037</v>
      </c>
      <c r="B55" s="0" t="s">
        <v>2981</v>
      </c>
      <c r="C55" s="12" t="s">
        <v>3086</v>
      </c>
      <c r="D55" s="0" t="s">
        <v>1273</v>
      </c>
      <c r="E55" s="7" t="s">
        <v>3039</v>
      </c>
      <c r="F55" s="0" t="s">
        <v>63</v>
      </c>
    </row>
    <row r="56" customFormat="false" ht="15" hidden="false" customHeight="false" outlineLevel="0" collapsed="false">
      <c r="A56" s="0" t="s">
        <v>2980</v>
      </c>
      <c r="B56" s="0" t="s">
        <v>2981</v>
      </c>
      <c r="C56" s="12" t="s">
        <v>3087</v>
      </c>
      <c r="D56" s="0" t="s">
        <v>1273</v>
      </c>
      <c r="E56" s="7" t="s">
        <v>3039</v>
      </c>
      <c r="F56" s="0" t="s">
        <v>63</v>
      </c>
    </row>
    <row r="57" customFormat="false" ht="15" hidden="false" customHeight="false" outlineLevel="0" collapsed="false">
      <c r="A57" s="0" t="s">
        <v>2980</v>
      </c>
      <c r="B57" s="0" t="s">
        <v>2981</v>
      </c>
      <c r="C57" s="12" t="s">
        <v>3088</v>
      </c>
      <c r="D57" s="0" t="s">
        <v>1249</v>
      </c>
      <c r="E57" s="0" t="s">
        <v>3015</v>
      </c>
      <c r="F57" s="0" t="s">
        <v>2988</v>
      </c>
    </row>
    <row r="58" customFormat="false" ht="15" hidden="false" customHeight="false" outlineLevel="0" collapsed="false">
      <c r="A58" s="0" t="s">
        <v>2980</v>
      </c>
      <c r="B58" s="0" t="s">
        <v>2981</v>
      </c>
      <c r="C58" s="12" t="s">
        <v>3089</v>
      </c>
      <c r="D58" s="0" t="s">
        <v>1249</v>
      </c>
      <c r="E58" s="7" t="s">
        <v>3007</v>
      </c>
      <c r="F58" s="0" t="s">
        <v>3008</v>
      </c>
    </row>
    <row r="59" customFormat="false" ht="15" hidden="false" customHeight="false" outlineLevel="0" collapsed="false">
      <c r="A59" s="0" t="s">
        <v>2980</v>
      </c>
      <c r="B59" s="0" t="s">
        <v>2981</v>
      </c>
      <c r="C59" s="12" t="s">
        <v>3090</v>
      </c>
      <c r="D59" s="0" t="s">
        <v>1263</v>
      </c>
      <c r="E59" s="0" t="s">
        <v>3091</v>
      </c>
      <c r="F59" s="0" t="s">
        <v>63</v>
      </c>
    </row>
    <row r="60" customFormat="false" ht="15" hidden="false" customHeight="false" outlineLevel="0" collapsed="false">
      <c r="A60" s="0" t="s">
        <v>2980</v>
      </c>
      <c r="B60" s="0" t="s">
        <v>2981</v>
      </c>
      <c r="C60" s="12" t="s">
        <v>3092</v>
      </c>
      <c r="D60" s="0" t="s">
        <v>1263</v>
      </c>
      <c r="E60" s="0" t="s">
        <v>3093</v>
      </c>
      <c r="F60" s="0" t="s">
        <v>63</v>
      </c>
    </row>
    <row r="61" customFormat="false" ht="15" hidden="false" customHeight="false" outlineLevel="0" collapsed="false">
      <c r="A61" s="0" t="s">
        <v>2980</v>
      </c>
      <c r="B61" s="0" t="s">
        <v>2981</v>
      </c>
      <c r="C61" s="0" t="s">
        <v>3094</v>
      </c>
      <c r="D61" s="0" t="s">
        <v>1249</v>
      </c>
      <c r="E61" s="0" t="s">
        <v>3095</v>
      </c>
      <c r="F61" s="0" t="s">
        <v>3082</v>
      </c>
    </row>
    <row r="62" customFormat="false" ht="15" hidden="false" customHeight="false" outlineLevel="0" collapsed="false">
      <c r="C62" s="12"/>
    </row>
  </sheetData>
  <conditionalFormatting sqref="C50 C4:C18 E50 C52:C53 C63:C1048576">
    <cfRule type="duplicateValues" priority="2" aboveAverage="0" equalAverage="0" bottom="0" percent="0" rank="0" text="" dxfId="28"/>
  </conditionalFormatting>
  <conditionalFormatting sqref="C3:C60 C62:C1048576">
    <cfRule type="duplicateValues" priority="3" aboveAverage="0" equalAverage="0" bottom="0" percent="0" rank="0" text="" dxfId="29"/>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57.86"/>
    <col collapsed="false" customWidth="true" hidden="false" outlineLevel="0" max="2" min="2" style="0" width="74.28"/>
    <col collapsed="false" customWidth="true" hidden="false" outlineLevel="0" max="3" min="3" style="0" width="128.58"/>
    <col collapsed="false" customWidth="true" hidden="false" outlineLevel="0" max="4" min="4" style="0" width="28.71"/>
    <col collapsed="false" customWidth="true" hidden="false" outlineLevel="0" max="5" min="5" style="0" width="68.29"/>
    <col collapsed="false" customWidth="true" hidden="false" outlineLevel="0" max="6" min="6" style="0" width="147.86"/>
  </cols>
  <sheetData>
    <row r="1" customFormat="false" ht="15" hidden="false" customHeight="false" outlineLevel="0" collapsed="false">
      <c r="A1" s="2" t="s">
        <v>0</v>
      </c>
    </row>
    <row r="2" customFormat="false" ht="15" hidden="false" customHeight="false" outlineLevel="0" collapsed="false">
      <c r="A2" s="1" t="s">
        <v>43</v>
      </c>
    </row>
    <row r="3" customFormat="false" ht="15" hidden="false" customHeight="false" outlineLevel="0" collapsed="false">
      <c r="A3" s="1" t="s">
        <v>1296</v>
      </c>
      <c r="B3" s="1" t="s">
        <v>1302</v>
      </c>
      <c r="C3" s="1" t="s">
        <v>2977</v>
      </c>
      <c r="D3" s="1" t="s">
        <v>2978</v>
      </c>
      <c r="E3" s="1" t="s">
        <v>1</v>
      </c>
      <c r="F3" s="76" t="s">
        <v>2979</v>
      </c>
    </row>
    <row r="4" customFormat="false" ht="30" hidden="false" customHeight="false" outlineLevel="0" collapsed="false">
      <c r="A4" s="7" t="s">
        <v>3096</v>
      </c>
      <c r="B4" s="7" t="s">
        <v>3074</v>
      </c>
      <c r="C4" s="7" t="s">
        <v>3097</v>
      </c>
      <c r="E4" s="15" t="s">
        <v>3098</v>
      </c>
      <c r="F4" s="7" t="s">
        <v>3099</v>
      </c>
    </row>
    <row r="5" customFormat="false" ht="60" hidden="false" customHeight="false" outlineLevel="0" collapsed="false">
      <c r="A5" s="7" t="s">
        <v>3100</v>
      </c>
      <c r="B5" s="7" t="s">
        <v>2981</v>
      </c>
      <c r="C5" s="7" t="s">
        <v>3101</v>
      </c>
      <c r="D5" s="15"/>
      <c r="E5" s="7" t="s">
        <v>3102</v>
      </c>
      <c r="F5" s="7" t="s">
        <v>3103</v>
      </c>
    </row>
    <row r="6" customFormat="false" ht="60" hidden="false" customHeight="false" outlineLevel="0" collapsed="false">
      <c r="A6" s="7" t="s">
        <v>2985</v>
      </c>
      <c r="B6" s="7" t="s">
        <v>2981</v>
      </c>
      <c r="C6" s="7" t="s">
        <v>3104</v>
      </c>
      <c r="D6" s="15"/>
      <c r="E6" s="7" t="s">
        <v>3105</v>
      </c>
      <c r="F6" s="7" t="s">
        <v>3106</v>
      </c>
    </row>
    <row r="7" customFormat="false" ht="45" hidden="false" customHeight="false" outlineLevel="0" collapsed="false">
      <c r="A7" s="7" t="s">
        <v>3073</v>
      </c>
      <c r="B7" s="7" t="s">
        <v>3074</v>
      </c>
      <c r="C7" s="7" t="s">
        <v>3107</v>
      </c>
      <c r="D7" s="15"/>
      <c r="E7" s="7" t="s">
        <v>3076</v>
      </c>
      <c r="F7" s="7" t="s">
        <v>3077</v>
      </c>
    </row>
    <row r="8" customFormat="false" ht="15" hidden="false" customHeight="false" outlineLevel="0" collapsed="false">
      <c r="A8" s="7" t="s">
        <v>3108</v>
      </c>
      <c r="B8" s="7" t="s">
        <v>2981</v>
      </c>
      <c r="C8" s="7"/>
      <c r="D8" s="15"/>
    </row>
    <row r="9" customFormat="false" ht="15" hidden="false" customHeight="false" outlineLevel="0" collapsed="false">
      <c r="A9" s="7" t="s">
        <v>3109</v>
      </c>
      <c r="B9" s="7" t="s">
        <v>2981</v>
      </c>
      <c r="C9" s="7" t="s">
        <v>3110</v>
      </c>
      <c r="D9" s="15"/>
      <c r="E9" s="7" t="s">
        <v>3111</v>
      </c>
      <c r="F9" s="7" t="s">
        <v>3112</v>
      </c>
    </row>
    <row r="10" customFormat="false" ht="30" hidden="false" customHeight="false" outlineLevel="0" collapsed="false">
      <c r="A10" s="7" t="s">
        <v>3113</v>
      </c>
      <c r="B10" s="7" t="s">
        <v>2981</v>
      </c>
      <c r="C10" s="7" t="s">
        <v>3114</v>
      </c>
      <c r="D10" s="15"/>
      <c r="E10" s="7" t="s">
        <v>3115</v>
      </c>
      <c r="F10" s="7" t="s">
        <v>3116</v>
      </c>
    </row>
    <row r="11" customFormat="false" ht="30" hidden="false" customHeight="false" outlineLevel="0" collapsed="false">
      <c r="A11" s="7" t="s">
        <v>3117</v>
      </c>
      <c r="B11" s="7" t="s">
        <v>2981</v>
      </c>
      <c r="C11" s="7" t="s">
        <v>3118</v>
      </c>
      <c r="D11" s="15"/>
      <c r="E11" s="15" t="s">
        <v>3119</v>
      </c>
      <c r="F11" s="7" t="s">
        <v>3120</v>
      </c>
    </row>
    <row r="12" customFormat="false" ht="90" hidden="false" customHeight="false" outlineLevel="0" collapsed="false">
      <c r="A12" s="7" t="s">
        <v>2989</v>
      </c>
      <c r="B12" s="7" t="s">
        <v>2981</v>
      </c>
      <c r="C12" s="7" t="s">
        <v>3121</v>
      </c>
      <c r="D12" s="15"/>
      <c r="E12" s="7" t="s">
        <v>3122</v>
      </c>
      <c r="F12" s="7" t="s">
        <v>3123</v>
      </c>
    </row>
    <row r="13" customFormat="false" ht="45" hidden="false" customHeight="false" outlineLevel="0" collapsed="false">
      <c r="A13" s="7" t="s">
        <v>3052</v>
      </c>
      <c r="B13" s="7" t="s">
        <v>2981</v>
      </c>
      <c r="C13" s="7" t="s">
        <v>3124</v>
      </c>
      <c r="D13" s="15"/>
      <c r="E13" s="7" t="s">
        <v>3125</v>
      </c>
      <c r="F13" s="7" t="s">
        <v>3054</v>
      </c>
    </row>
    <row r="14" customFormat="false" ht="30" hidden="false" customHeight="false" outlineLevel="0" collapsed="false">
      <c r="A14" s="7" t="s">
        <v>3126</v>
      </c>
      <c r="B14" s="7" t="s">
        <v>2981</v>
      </c>
      <c r="C14" s="7" t="s">
        <v>3127</v>
      </c>
      <c r="D14" s="15"/>
      <c r="E14" s="7" t="s">
        <v>3128</v>
      </c>
      <c r="F14" s="7" t="s">
        <v>3129</v>
      </c>
    </row>
    <row r="15" customFormat="false" ht="30" hidden="false" customHeight="false" outlineLevel="0" collapsed="false">
      <c r="A15" s="7" t="s">
        <v>3030</v>
      </c>
      <c r="B15" s="7" t="s">
        <v>2981</v>
      </c>
      <c r="C15" s="7" t="s">
        <v>3130</v>
      </c>
      <c r="D15" s="15"/>
      <c r="E15" s="7" t="s">
        <v>3131</v>
      </c>
      <c r="F15" s="7" t="s">
        <v>3032</v>
      </c>
    </row>
    <row r="16" customFormat="false" ht="30" hidden="false" customHeight="false" outlineLevel="0" collapsed="false">
      <c r="A16" s="7" t="s">
        <v>3132</v>
      </c>
      <c r="B16" s="7" t="s">
        <v>2981</v>
      </c>
      <c r="C16" s="7" t="s">
        <v>3133</v>
      </c>
      <c r="D16" s="15"/>
      <c r="E16" s="7" t="s">
        <v>3134</v>
      </c>
      <c r="F16" s="7" t="s">
        <v>3135</v>
      </c>
    </row>
    <row r="17" customFormat="false" ht="30" hidden="false" customHeight="false" outlineLevel="0" collapsed="false">
      <c r="A17" s="7" t="s">
        <v>3136</v>
      </c>
      <c r="B17" s="7" t="s">
        <v>2981</v>
      </c>
      <c r="C17" s="7" t="s">
        <v>3137</v>
      </c>
      <c r="D17" s="7"/>
      <c r="E17" s="7" t="s">
        <v>3138</v>
      </c>
      <c r="F17" s="7" t="s">
        <v>3139</v>
      </c>
    </row>
    <row r="18" customFormat="false" ht="15" hidden="false" customHeight="false" outlineLevel="0" collapsed="false">
      <c r="A18" s="7" t="s">
        <v>3140</v>
      </c>
      <c r="B18" s="7" t="s">
        <v>2981</v>
      </c>
      <c r="C18" s="7" t="s">
        <v>3141</v>
      </c>
      <c r="D18" s="15"/>
      <c r="E18" s="0" t="s">
        <v>3142</v>
      </c>
      <c r="F18" s="0" t="s">
        <v>3143</v>
      </c>
    </row>
    <row r="19" customFormat="false" ht="15" hidden="false" customHeight="false" outlineLevel="0" collapsed="false">
      <c r="A19" s="7" t="s">
        <v>3144</v>
      </c>
      <c r="B19" s="7" t="s">
        <v>3017</v>
      </c>
      <c r="C19" s="7" t="s">
        <v>3145</v>
      </c>
      <c r="D19" s="15"/>
      <c r="E19" s="7" t="s">
        <v>3146</v>
      </c>
      <c r="F19" s="0" t="s">
        <v>63</v>
      </c>
    </row>
    <row r="20" customFormat="false" ht="45" hidden="false" customHeight="false" outlineLevel="0" collapsed="false">
      <c r="A20" s="7" t="s">
        <v>3147</v>
      </c>
      <c r="B20" s="7" t="s">
        <v>3148</v>
      </c>
      <c r="C20" s="7" t="s">
        <v>3149</v>
      </c>
      <c r="D20" s="15"/>
      <c r="E20" s="7" t="s">
        <v>3150</v>
      </c>
      <c r="F20" s="7" t="s">
        <v>3151</v>
      </c>
    </row>
    <row r="21" customFormat="false" ht="30" hidden="false" customHeight="false" outlineLevel="0" collapsed="false">
      <c r="A21" s="0" t="s">
        <v>3152</v>
      </c>
      <c r="B21" s="7" t="s">
        <v>3148</v>
      </c>
      <c r="C21" s="7" t="s">
        <v>3153</v>
      </c>
      <c r="D21" s="15"/>
      <c r="E21" s="7" t="s">
        <v>3154</v>
      </c>
      <c r="F21" s="7" t="s">
        <v>3155</v>
      </c>
    </row>
    <row r="22" customFormat="false" ht="15" hidden="false" customHeight="false" outlineLevel="0" collapsed="false">
      <c r="A22" s="15"/>
      <c r="B22" s="15"/>
      <c r="C22" s="15"/>
      <c r="D22" s="15"/>
    </row>
    <row r="23" customFormat="false" ht="15" hidden="false" customHeight="false" outlineLevel="0" collapsed="false">
      <c r="A23" s="15"/>
      <c r="B23" s="15"/>
      <c r="C23" s="15"/>
      <c r="D23" s="15"/>
    </row>
    <row r="24" customFormat="false" ht="15" hidden="false" customHeight="false" outlineLevel="0" collapsed="false">
      <c r="A24" s="15"/>
      <c r="B24" s="15"/>
      <c r="C24" s="15"/>
      <c r="D24" s="15"/>
    </row>
    <row r="25" customFormat="false" ht="15" hidden="false" customHeight="false" outlineLevel="0" collapsed="false">
      <c r="A25" s="15"/>
      <c r="B25" s="15"/>
      <c r="C25" s="15"/>
      <c r="D25" s="15"/>
    </row>
    <row r="26" customFormat="false" ht="15" hidden="false" customHeight="false" outlineLevel="0" collapsed="false">
      <c r="A26" s="15"/>
      <c r="B26" s="15"/>
      <c r="C26" s="15"/>
      <c r="D26" s="15"/>
    </row>
    <row r="27" customFormat="false" ht="15" hidden="false" customHeight="false" outlineLevel="0" collapsed="false">
      <c r="A27" s="15"/>
      <c r="B27" s="15"/>
      <c r="C27" s="15"/>
      <c r="D27" s="15"/>
    </row>
    <row r="28" customFormat="false" ht="15" hidden="false" customHeight="false" outlineLevel="0" collapsed="false">
      <c r="A28" s="15"/>
      <c r="B28" s="15"/>
      <c r="C28" s="15"/>
      <c r="D28" s="15"/>
    </row>
    <row r="29" customFormat="false" ht="15" hidden="false" customHeight="false" outlineLevel="0" collapsed="false">
      <c r="A29" s="15"/>
      <c r="B29" s="15"/>
      <c r="C29" s="15"/>
      <c r="D29" s="15"/>
    </row>
    <row r="30" customFormat="false" ht="15" hidden="false" customHeight="false" outlineLevel="0" collapsed="false">
      <c r="A30" s="15"/>
      <c r="B30" s="15"/>
      <c r="C30" s="15"/>
      <c r="D30" s="15"/>
    </row>
    <row r="31" customFormat="false" ht="15" hidden="false" customHeight="false" outlineLevel="0" collapsed="false">
      <c r="A31" s="15"/>
      <c r="B31" s="15"/>
      <c r="C31" s="15"/>
      <c r="D31" s="15"/>
    </row>
    <row r="32" customFormat="false" ht="15" hidden="false" customHeight="false" outlineLevel="0" collapsed="false">
      <c r="A32" s="15"/>
      <c r="B32" s="15"/>
      <c r="C32" s="15"/>
      <c r="D32" s="15"/>
    </row>
    <row r="33" customFormat="false" ht="15" hidden="false" customHeight="false" outlineLevel="0" collapsed="false">
      <c r="A33" s="15"/>
      <c r="B33" s="15"/>
      <c r="C33" s="15"/>
      <c r="D33" s="15"/>
    </row>
    <row r="34" customFormat="false" ht="15" hidden="false" customHeight="false" outlineLevel="0" collapsed="false">
      <c r="A34" s="15"/>
      <c r="B34" s="15"/>
      <c r="C34" s="15"/>
      <c r="D34" s="15"/>
    </row>
    <row r="35" customFormat="false" ht="15" hidden="false" customHeight="false" outlineLevel="0" collapsed="false">
      <c r="A35" s="15"/>
      <c r="B35" s="15"/>
      <c r="C35" s="15"/>
      <c r="D35" s="15"/>
    </row>
    <row r="36" customFormat="false" ht="15" hidden="false" customHeight="false" outlineLevel="0" collapsed="false">
      <c r="A36" s="15"/>
      <c r="B36" s="15"/>
      <c r="C36" s="15"/>
      <c r="D36" s="15"/>
    </row>
    <row r="37" customFormat="false" ht="15" hidden="false" customHeight="false" outlineLevel="0" collapsed="false">
      <c r="A37" s="15"/>
      <c r="B37" s="15"/>
      <c r="C37" s="15"/>
      <c r="D37" s="15"/>
    </row>
    <row r="38" customFormat="false" ht="15" hidden="false" customHeight="false" outlineLevel="0" collapsed="false">
      <c r="A38" s="15"/>
      <c r="B38" s="15"/>
      <c r="C38" s="15"/>
      <c r="D38" s="15"/>
    </row>
    <row r="39" customFormat="false" ht="15" hidden="false" customHeight="false" outlineLevel="0" collapsed="false">
      <c r="A39" s="15"/>
      <c r="B39" s="15"/>
      <c r="C39" s="15"/>
      <c r="D39" s="15"/>
    </row>
    <row r="40" customFormat="false" ht="15" hidden="false" customHeight="false" outlineLevel="0" collapsed="false">
      <c r="A40" s="15"/>
      <c r="B40" s="15"/>
      <c r="C40" s="15"/>
      <c r="D40" s="15"/>
    </row>
    <row r="41" customFormat="false" ht="15" hidden="false" customHeight="false" outlineLevel="0" collapsed="false">
      <c r="A41" s="15"/>
      <c r="B41" s="15"/>
      <c r="C41" s="15"/>
      <c r="D41" s="15"/>
    </row>
    <row r="42" customFormat="false" ht="15" hidden="false" customHeight="false" outlineLevel="0" collapsed="false">
      <c r="A42" s="15"/>
      <c r="B42" s="15"/>
      <c r="C42" s="15"/>
      <c r="D42" s="15"/>
    </row>
    <row r="43" customFormat="false" ht="15" hidden="false" customHeight="false" outlineLevel="0" collapsed="false">
      <c r="A43" s="15"/>
      <c r="B43" s="15"/>
      <c r="C43" s="15"/>
      <c r="D43" s="15"/>
    </row>
    <row r="50" customFormat="false" ht="15" hidden="false" customHeight="false" outlineLevel="0" collapsed="false">
      <c r="A50" s="15"/>
      <c r="B50" s="15"/>
      <c r="C50" s="15"/>
    </row>
    <row r="51" customFormat="false" ht="15" hidden="false" customHeight="false" outlineLevel="0" collapsed="false">
      <c r="A51" s="15"/>
      <c r="B51" s="15"/>
      <c r="C51" s="15"/>
      <c r="D51" s="15"/>
    </row>
    <row r="52" customFormat="false" ht="15" hidden="false" customHeight="false" outlineLevel="0" collapsed="false">
      <c r="A52" s="15"/>
      <c r="B52" s="15"/>
      <c r="C52" s="15"/>
      <c r="D52" s="15"/>
    </row>
    <row r="53" customFormat="false" ht="15" hidden="false" customHeight="false" outlineLevel="0" collapsed="false">
      <c r="A53" s="15"/>
      <c r="B53" s="15"/>
      <c r="C53" s="15"/>
      <c r="D53" s="15"/>
    </row>
    <row r="54" customFormat="false" ht="15" hidden="false" customHeight="false" outlineLevel="0" collapsed="false">
      <c r="A54" s="15"/>
      <c r="B54" s="15"/>
      <c r="C54" s="15"/>
      <c r="D54" s="15"/>
    </row>
    <row r="55" customFormat="false" ht="15" hidden="false" customHeight="false" outlineLevel="0" collapsed="false">
      <c r="A55" s="15"/>
      <c r="B55" s="15"/>
      <c r="C55" s="15"/>
      <c r="D55" s="15"/>
    </row>
    <row r="56" customFormat="false" ht="15" hidden="false" customHeight="false" outlineLevel="0" collapsed="false">
      <c r="A56" s="15"/>
      <c r="B56" s="15"/>
      <c r="C56" s="15"/>
      <c r="D56" s="15"/>
    </row>
    <row r="57" customFormat="false" ht="15" hidden="false" customHeight="false" outlineLevel="0" collapsed="false">
      <c r="A57" s="15"/>
      <c r="B57" s="15"/>
      <c r="C57" s="15"/>
      <c r="D57" s="15"/>
    </row>
    <row r="58" customFormat="false" ht="15" hidden="false" customHeight="false" outlineLevel="0" collapsed="false">
      <c r="A58" s="15"/>
      <c r="B58" s="15"/>
      <c r="C58" s="15"/>
      <c r="D58" s="15"/>
    </row>
    <row r="59" customFormat="false" ht="15" hidden="false" customHeight="false" outlineLevel="0" collapsed="false">
      <c r="A59" s="15"/>
      <c r="B59" s="15"/>
      <c r="C59" s="15"/>
      <c r="D59" s="15"/>
    </row>
    <row r="60" customFormat="false" ht="15" hidden="false" customHeight="false" outlineLevel="0" collapsed="false">
      <c r="A60" s="15"/>
      <c r="B60" s="15"/>
      <c r="C60" s="15"/>
      <c r="D60" s="15"/>
    </row>
    <row r="61" customFormat="false" ht="15" hidden="false" customHeight="false" outlineLevel="0" collapsed="false">
      <c r="A61" s="15"/>
      <c r="B61" s="15"/>
      <c r="C61" s="15"/>
      <c r="D61" s="15"/>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8.6875" defaultRowHeight="15" zeroHeight="false" outlineLevelRow="0" outlineLevelCol="0"/>
  <cols>
    <col collapsed="false" customWidth="true" hidden="false" outlineLevel="0" max="2" min="1" style="0" width="55.43"/>
    <col collapsed="false" customWidth="true" hidden="false" outlineLevel="0" max="4" min="3" style="26" width="80.57"/>
    <col collapsed="false" customWidth="true" hidden="false" outlineLevel="0" max="5" min="5" style="0" width="40.71"/>
    <col collapsed="false" customWidth="true" hidden="false" outlineLevel="0" max="8" min="8" style="0" width="47.14"/>
    <col collapsed="false" customWidth="true" hidden="false" outlineLevel="0" max="18" min="18" style="0" width="72.43"/>
  </cols>
  <sheetData>
    <row r="1" customFormat="false" ht="15" hidden="false" customHeight="false" outlineLevel="0" collapsed="false">
      <c r="A1" s="2"/>
      <c r="C1" s="0"/>
    </row>
    <row r="2" customFormat="false" ht="15" hidden="false" customHeight="false" outlineLevel="0" collapsed="false">
      <c r="A2" s="1" t="s">
        <v>47</v>
      </c>
      <c r="C2" s="2"/>
      <c r="D2" s="2"/>
    </row>
    <row r="3" customFormat="false" ht="15" hidden="false" customHeight="false" outlineLevel="0" collapsed="false">
      <c r="A3" s="41" t="s">
        <v>3156</v>
      </c>
      <c r="B3" s="41"/>
      <c r="C3" s="2" t="str">
        <f aca="false">HYPERLINK("[san_automation_info.xlsx]customer_report!A3","Blade_шасси_eng")</f>
        <v>Blade_шасси_eng</v>
      </c>
      <c r="D3" s="0" t="str">
        <f aca="false">CONCATENATE("=HYPERLINK(","""[san_automation_info.xlsx]customer_report!",E3,"""",";","""",A3,"""", ")")</f>
        <v>=HYPERLINK("[san_automation_info.xlsx]customer_report!A3";"Blade_шасси_eng")</v>
      </c>
      <c r="E3" s="0" t="str">
        <f aca="false">CONCATENATE(F3,G3,"3")</f>
        <v>A3</v>
      </c>
      <c r="G3" s="0" t="str">
        <f aca="false">CHAR(ROW(H65))</f>
        <v>A</v>
      </c>
      <c r="J3" s="0" t="s">
        <v>3157</v>
      </c>
    </row>
    <row r="4" customFormat="false" ht="15" hidden="false" customHeight="false" outlineLevel="0" collapsed="false">
      <c r="A4" s="41" t="s">
        <v>3158</v>
      </c>
      <c r="B4" s="41"/>
      <c r="C4" s="2" t="str">
        <f aca="false">HYPERLINK("[san_automation_info.xlsx]customer_report!B3","Blade_шасси_ru")</f>
        <v>Blade_шасси_ru</v>
      </c>
      <c r="D4" s="0" t="str">
        <f aca="false">CONCATENATE("=HYPERLINK(","""[san_automation_info.xlsx]customer_report!",E4,"""",";","""",A4,"""", ")")</f>
        <v>=HYPERLINK("[san_automation_info.xlsx]customer_report!B3";"Blade_шасси_ru")</v>
      </c>
      <c r="E4" s="0" t="str">
        <f aca="false">CONCATENATE(F4,G4,"3")</f>
        <v>B3</v>
      </c>
      <c r="G4" s="0" t="str">
        <f aca="false">CHAR(ROW(H66))</f>
        <v>B</v>
      </c>
      <c r="J4" s="0" t="s">
        <v>3159</v>
      </c>
    </row>
    <row r="5" customFormat="false" ht="15" hidden="false" customHeight="false" outlineLevel="0" collapsed="false">
      <c r="A5" s="68" t="s">
        <v>3160</v>
      </c>
      <c r="B5" s="68"/>
      <c r="C5" s="2" t="str">
        <f aca="false">HYPERLINK("[san_automation_info.xlsx]customer_report!C3","Коммутаторы_eng")</f>
        <v>Коммутаторы_eng</v>
      </c>
      <c r="D5" s="0" t="str">
        <f aca="false">CONCATENATE("=HYPERLINK(","""[san_automation_info.xlsx]customer_report!",E5,"""",";","""",A5,"""", ")")</f>
        <v>=HYPERLINK("[san_automation_info.xlsx]customer_report!C3";"Коммутаторы_eng")</v>
      </c>
      <c r="E5" s="0" t="str">
        <f aca="false">CONCATENATE(F5,G5,"3")</f>
        <v>C3</v>
      </c>
      <c r="G5" s="0" t="str">
        <f aca="false">CHAR(ROW(H67))</f>
        <v>C</v>
      </c>
    </row>
    <row r="6" customFormat="false" ht="15" hidden="false" customHeight="false" outlineLevel="0" collapsed="false">
      <c r="A6" s="68" t="s">
        <v>3161</v>
      </c>
      <c r="B6" s="68"/>
      <c r="C6" s="2" t="str">
        <f aca="false">HYPERLINK("[san_automation_info.xlsx]customer_report!D3","Коммутаторы_ru")</f>
        <v>Коммутаторы_ru</v>
      </c>
      <c r="D6" s="0" t="str">
        <f aca="false">CONCATENATE("=HYPERLINK(","""[san_automation_info.xlsx]customer_report!",E6,"""",";","""",A6,"""", ")")</f>
        <v>=HYPERLINK("[san_automation_info.xlsx]customer_report!D3";"Коммутаторы_ru")</v>
      </c>
      <c r="E6" s="0" t="str">
        <f aca="false">CONCATENATE(F6,G6,"3")</f>
        <v>D3</v>
      </c>
      <c r="G6" s="0" t="str">
        <f aca="false">CHAR(ROW(H68))</f>
        <v>D</v>
      </c>
    </row>
    <row r="7" customFormat="false" ht="15" hidden="false" customHeight="false" outlineLevel="0" collapsed="false">
      <c r="A7" s="20" t="s">
        <v>3162</v>
      </c>
      <c r="B7" s="20"/>
      <c r="C7" s="2" t="str">
        <f aca="false">HYPERLINK("[san_automation_info.xlsx]customer_report!E3","Фабрика_eng")</f>
        <v>Фабрика_eng</v>
      </c>
      <c r="D7" s="0" t="str">
        <f aca="false">CONCATENATE("=HYPERLINK(","""[san_automation_info.xlsx]customer_report!",E7,"""",";","""",A7,"""", ")")</f>
        <v>=HYPERLINK("[san_automation_info.xlsx]customer_report!E3";"Фабрика_eng")</v>
      </c>
      <c r="E7" s="0" t="str">
        <f aca="false">CONCATENATE(F7,G7,"3")</f>
        <v>E3</v>
      </c>
      <c r="G7" s="0" t="str">
        <f aca="false">CHAR(ROW(H69))</f>
        <v>E</v>
      </c>
    </row>
    <row r="8" customFormat="false" ht="15" hidden="false" customHeight="false" outlineLevel="0" collapsed="false">
      <c r="A8" s="20" t="s">
        <v>3163</v>
      </c>
      <c r="B8" s="20"/>
      <c r="C8" s="2" t="str">
        <f aca="false">HYPERLINK("[san_automation_info.xlsx]customer_report!F3","Фабрика_ru")</f>
        <v>Фабрика_ru</v>
      </c>
      <c r="D8" s="0" t="str">
        <f aca="false">CONCATENATE("=HYPERLINK(","""[san_automation_info.xlsx]customer_report!",E8,"""",";","""",A8,"""", ")")</f>
        <v>=HYPERLINK("[san_automation_info.xlsx]customer_report!F3";"Фабрика_ru")</v>
      </c>
      <c r="E8" s="0" t="str">
        <f aca="false">CONCATENATE(F8,G8,"3")</f>
        <v>F3</v>
      </c>
      <c r="G8" s="0" t="str">
        <f aca="false">CHAR(ROW(H70))</f>
        <v>F</v>
      </c>
    </row>
    <row r="9" customFormat="false" ht="15" hidden="false" customHeight="false" outlineLevel="0" collapsed="false">
      <c r="A9" s="43" t="s">
        <v>3164</v>
      </c>
      <c r="B9" s="43"/>
      <c r="C9" s="2" t="str">
        <f aca="false">HYPERLINK("[san_automation_info.xlsx]customer_report!G3","Коммутаторы_перевод_eng")</f>
        <v>Коммутаторы_перевод_eng</v>
      </c>
      <c r="D9" s="0" t="str">
        <f aca="false">CONCATENATE("=HYPERLINK(","""[san_automation_info.xlsx]customer_report!",E9,"""",";","""",A9,"""", ")")</f>
        <v>=HYPERLINK("[san_automation_info.xlsx]customer_report!G3";"Коммутаторы_перевод_eng")</v>
      </c>
      <c r="E9" s="0" t="str">
        <f aca="false">CONCATENATE(F9,G9,"3")</f>
        <v>G3</v>
      </c>
      <c r="G9" s="0" t="str">
        <f aca="false">CHAR(ROW(H71))</f>
        <v>G</v>
      </c>
    </row>
    <row r="10" customFormat="false" ht="15" hidden="false" customHeight="false" outlineLevel="0" collapsed="false">
      <c r="A10" s="43" t="s">
        <v>3165</v>
      </c>
      <c r="B10" s="43"/>
      <c r="C10" s="2" t="str">
        <f aca="false">HYPERLINK("[san_automation_info.xlsx]customer_report!H3","Коммутаторы_перевод_ru")</f>
        <v>Коммутаторы_перевод_ru</v>
      </c>
      <c r="D10" s="0" t="str">
        <f aca="false">CONCATENATE("=HYPERLINK(","""[san_automation_info.xlsx]customer_report!",E10,"""",";","""",A10,"""", ")")</f>
        <v>=HYPERLINK("[san_automation_info.xlsx]customer_report!H3";"Коммутаторы_перевод_ru")</v>
      </c>
      <c r="E10" s="0" t="str">
        <f aca="false">CONCATENATE(F10,G10,"3")</f>
        <v>H3</v>
      </c>
      <c r="G10" s="0" t="str">
        <f aca="false">CHAR(ROW(H72))</f>
        <v>H</v>
      </c>
    </row>
    <row r="11" customFormat="false" ht="15" hidden="false" customHeight="false" outlineLevel="0" collapsed="false">
      <c r="A11" s="53" t="s">
        <v>3166</v>
      </c>
      <c r="B11" s="53"/>
      <c r="C11" s="2" t="str">
        <f aca="false">HYPERLINK("[san_automation_info.xlsx]customer_report!I3","Глобальные_параметры_фабрики_eng")</f>
        <v>Глобальные_параметры_фабрики_eng</v>
      </c>
      <c r="D11" s="0" t="str">
        <f aca="false">CONCATENATE("=HYPERLINK(","""[san_automation_info.xlsx]customer_report!",E11,"""",";","""",A11,"""", ")")</f>
        <v>=HYPERLINK("[san_automation_info.xlsx]customer_report!I3";"Глобальные_параметры_фабрики_eng")</v>
      </c>
      <c r="E11" s="0" t="str">
        <f aca="false">CONCATENATE(F11,G11,"3")</f>
        <v>I3</v>
      </c>
      <c r="G11" s="0" t="str">
        <f aca="false">CHAR(ROW(H73))</f>
        <v>I</v>
      </c>
    </row>
    <row r="12" customFormat="false" ht="15" hidden="false" customHeight="false" outlineLevel="0" collapsed="false">
      <c r="A12" s="53" t="s">
        <v>3167</v>
      </c>
      <c r="B12" s="53"/>
      <c r="C12" s="2" t="str">
        <f aca="false">HYPERLINK("[san_automation_info.xlsx]customer_report!J3","Глобальные_параметры_фабрики_ru")</f>
        <v>Глобальные_параметры_фабрики_ru</v>
      </c>
      <c r="D12" s="0" t="str">
        <f aca="false">CONCATENATE("=HYPERLINK(","""[san_automation_info.xlsx]customer_report!",E12,"""",";","""",A12,"""", ")")</f>
        <v>=HYPERLINK("[san_automation_info.xlsx]customer_report!J3";"Глобальные_параметры_фабрики_ru")</v>
      </c>
      <c r="E12" s="0" t="str">
        <f aca="false">CONCATENATE(F12,G12,"3")</f>
        <v>J3</v>
      </c>
      <c r="G12" s="0" t="str">
        <f aca="false">CHAR(ROW(H74))</f>
        <v>J</v>
      </c>
    </row>
    <row r="13" customFormat="false" ht="15" hidden="false" customHeight="false" outlineLevel="0" collapsed="false">
      <c r="A13" s="36" t="s">
        <v>3168</v>
      </c>
      <c r="B13" s="36"/>
      <c r="C13" s="2" t="str">
        <f aca="false">HYPERLINK("[san_automation_info.xlsx]customer_report!K3","Параметры_коммутаторов_eng")</f>
        <v>Параметры_коммутаторов_eng</v>
      </c>
      <c r="D13" s="0" t="str">
        <f aca="false">CONCATENATE("=HYPERLINK(","""[san_automation_info.xlsx]customer_report!",E13,"""",";","""",A13,"""", ")")</f>
        <v>=HYPERLINK("[san_automation_info.xlsx]customer_report!K3";"Параметры_коммутаторов_eng")</v>
      </c>
      <c r="E13" s="0" t="str">
        <f aca="false">CONCATENATE(F13,G13,"3")</f>
        <v>K3</v>
      </c>
      <c r="G13" s="0" t="str">
        <f aca="false">CHAR(ROW(H75))</f>
        <v>K</v>
      </c>
    </row>
    <row r="14" customFormat="false" ht="15" hidden="false" customHeight="false" outlineLevel="0" collapsed="false">
      <c r="A14" s="36" t="s">
        <v>3169</v>
      </c>
      <c r="B14" s="36"/>
      <c r="C14" s="2" t="str">
        <f aca="false">HYPERLINK("[san_automation_info.xlsx]customer_report!L3","Параметры_коммутаторов_ru")</f>
        <v>Параметры_коммутаторов_ru</v>
      </c>
      <c r="D14" s="0" t="str">
        <f aca="false">CONCATENATE("=HYPERLINK(","""[san_automation_info.xlsx]customer_report!",E14,"""",";","""",A14,"""", ")")</f>
        <v>=HYPERLINK("[san_automation_info.xlsx]customer_report!L3";"Параметры_коммутаторов_ru")</v>
      </c>
      <c r="E14" s="0" t="str">
        <f aca="false">CONCATENATE(F14,G14,"3")</f>
        <v>L3</v>
      </c>
      <c r="G14" s="0" t="str">
        <f aca="false">CHAR(ROW(H76))</f>
        <v>L</v>
      </c>
    </row>
    <row r="15" customFormat="false" ht="15" hidden="false" customHeight="false" outlineLevel="0" collapsed="false">
      <c r="A15" s="47" t="s">
        <v>3170</v>
      </c>
      <c r="B15" s="47"/>
      <c r="C15" s="2" t="str">
        <f aca="false">HYPERLINK("[san_automation_info.xlsx]customer_report!M3","MAPS_eng")</f>
        <v>MAPS_eng</v>
      </c>
      <c r="D15" s="0" t="str">
        <f aca="false">CONCATENATE("=HYPERLINK(","""[san_automation_info.xlsx]customer_report!",E15,"""",";","""",A15,"""", ")")</f>
        <v>=HYPERLINK("[san_automation_info.xlsx]customer_report!M3";"MAPS_eng")</v>
      </c>
      <c r="E15" s="0" t="str">
        <f aca="false">CONCATENATE(F15,G15,"3")</f>
        <v>M3</v>
      </c>
      <c r="G15" s="0" t="str">
        <f aca="false">CHAR(ROW(H77))</f>
        <v>M</v>
      </c>
    </row>
    <row r="16" customFormat="false" ht="15" hidden="false" customHeight="false" outlineLevel="0" collapsed="false">
      <c r="A16" s="47" t="s">
        <v>3171</v>
      </c>
      <c r="B16" s="47"/>
      <c r="C16" s="2" t="str">
        <f aca="false">HYPERLINK("[san_automation_info.xlsx]customer_report!N3","MAPS_ru")</f>
        <v>MAPS_ru</v>
      </c>
      <c r="D16" s="0" t="str">
        <f aca="false">CONCATENATE("=HYPERLINK(","""[san_automation_info.xlsx]customer_report!",E16,"""",";","""",A16,"""", ")")</f>
        <v>=HYPERLINK("[san_automation_info.xlsx]customer_report!N3";"MAPS_ru")</v>
      </c>
      <c r="E16" s="0" t="str">
        <f aca="false">CONCATENATE(F16,G16,"3")</f>
        <v>N3</v>
      </c>
      <c r="G16" s="0" t="str">
        <f aca="false">CHAR(ROW(H78))</f>
        <v>N</v>
      </c>
    </row>
    <row r="17" customFormat="false" ht="15" hidden="false" customHeight="false" outlineLevel="0" collapsed="false">
      <c r="A17" s="43" t="s">
        <v>3172</v>
      </c>
      <c r="B17" s="43"/>
      <c r="C17" s="2" t="str">
        <f aca="false">HYPERLINK("[san_automation_info.xlsx]customer_report!O3","Лицензии_eng")</f>
        <v>Лицензии_eng</v>
      </c>
      <c r="D17" s="0" t="str">
        <f aca="false">CONCATENATE("=HYPERLINK(","""[san_automation_info.xlsx]customer_report!",E17,"""",";","""",A17,"""", ")")</f>
        <v>=HYPERLINK("[san_automation_info.xlsx]customer_report!O3";"Лицензии_eng")</v>
      </c>
      <c r="E17" s="0" t="str">
        <f aca="false">CONCATENATE(F17,G17,"3")</f>
        <v>O3</v>
      </c>
      <c r="G17" s="0" t="str">
        <f aca="false">CHAR(ROW(H79))</f>
        <v>O</v>
      </c>
    </row>
    <row r="18" customFormat="false" ht="15" hidden="false" customHeight="false" outlineLevel="0" collapsed="false">
      <c r="A18" s="43" t="s">
        <v>3173</v>
      </c>
      <c r="B18" s="43"/>
      <c r="C18" s="2" t="str">
        <f aca="false">HYPERLINK("[san_automation_info.xlsx]customer_report!P3","Лицензии_ru")</f>
        <v>Лицензии_ru</v>
      </c>
      <c r="D18" s="0" t="str">
        <f aca="false">CONCATENATE("=HYPERLINK(","""[san_automation_info.xlsx]customer_report!",E18,"""",";","""",A18,"""", ")")</f>
        <v>=HYPERLINK("[san_automation_info.xlsx]customer_report!P3";"Лицензии_ru")</v>
      </c>
      <c r="E18" s="0" t="str">
        <f aca="false">CONCATENATE(F18,G18,"3")</f>
        <v>P3</v>
      </c>
      <c r="G18" s="0" t="str">
        <f aca="false">CHAR(ROW(H80))</f>
        <v>P</v>
      </c>
    </row>
    <row r="19" customFormat="false" ht="15" hidden="false" customHeight="false" outlineLevel="0" collapsed="false">
      <c r="A19" s="28" t="s">
        <v>3174</v>
      </c>
      <c r="B19" s="28"/>
      <c r="C19" s="2" t="str">
        <f aca="false">HYPERLINK("[san_automation_info.xlsx]customer_report!Q3","Статистика_коммутаторов_перевод_eng")</f>
        <v>Статистика_коммутаторов_перевод_eng</v>
      </c>
      <c r="D19" s="0" t="str">
        <f aca="false">CONCATENATE("=HYPERLINK(","""[san_automation_info.xlsx]customer_report!",E19,"""",";","""",A19,"""", ")")</f>
        <v>=HYPERLINK("[san_automation_info.xlsx]customer_report!Q3";"Статистика_коммутаторов_перевод_eng")</v>
      </c>
      <c r="E19" s="0" t="str">
        <f aca="false">CONCATENATE(F19,G19,"3")</f>
        <v>Q3</v>
      </c>
      <c r="G19" s="0" t="str">
        <f aca="false">CHAR(ROW(H81))</f>
        <v>Q</v>
      </c>
    </row>
    <row r="20" customFormat="false" ht="15" hidden="false" customHeight="false" outlineLevel="0" collapsed="false">
      <c r="A20" s="28" t="s">
        <v>3175</v>
      </c>
      <c r="B20" s="28"/>
      <c r="C20" s="2" t="str">
        <f aca="false">HYPERLINK("[san_automation_info.xlsx]customer_report!R3","Статистика_коммутаторов_перевод_ru")</f>
        <v>Статистика_коммутаторов_перевод_ru</v>
      </c>
      <c r="D20" s="0" t="str">
        <f aca="false">CONCATENATE("=HYPERLINK(","""[san_automation_info.xlsx]customer_report!",E20,"""",";","""",A20,"""", ")")</f>
        <v>=HYPERLINK("[san_automation_info.xlsx]customer_report!R3";"Статистика_коммутаторов_перевод_ru")</v>
      </c>
      <c r="E20" s="0" t="str">
        <f aca="false">CONCATENATE(F20,G20,"3")</f>
        <v>R3</v>
      </c>
      <c r="G20" s="0" t="str">
        <f aca="false">CHAR(ROW(H82))</f>
        <v>R</v>
      </c>
    </row>
    <row r="21" customFormat="false" ht="15" hidden="false" customHeight="false" outlineLevel="0" collapsed="false">
      <c r="A21" s="34" t="s">
        <v>3176</v>
      </c>
      <c r="B21" s="34"/>
      <c r="C21" s="2" t="str">
        <f aca="false">HYPERLINK("[san_automation_info.xlsx]customer_report!S3","Статистика_портов_eng")</f>
        <v>Статистика_портов_eng</v>
      </c>
      <c r="D21" s="0" t="str">
        <f aca="false">CONCATENATE("=HYPERLINK(","""[san_automation_info.xlsx]customer_report!",E21,"""",";","""",A21,"""", ")")</f>
        <v>=HYPERLINK("[san_automation_info.xlsx]customer_report!S3";"Статистика_портов_eng")</v>
      </c>
      <c r="E21" s="0" t="str">
        <f aca="false">CONCATENATE(F21,G21,"3")</f>
        <v>S3</v>
      </c>
      <c r="G21" s="0" t="str">
        <f aca="false">CHAR(ROW(H83))</f>
        <v>S</v>
      </c>
    </row>
    <row r="22" customFormat="false" ht="15" hidden="false" customHeight="false" outlineLevel="0" collapsed="false">
      <c r="A22" s="34" t="s">
        <v>3177</v>
      </c>
      <c r="B22" s="34"/>
      <c r="C22" s="2" t="str">
        <f aca="false">HYPERLINK("[san_automation_info.xlsx]customer_report!T3","Статистика_портов_ru")</f>
        <v>Статистика_портов_ru</v>
      </c>
      <c r="D22" s="0" t="str">
        <f aca="false">CONCATENATE("=HYPERLINK(","""[san_automation_info.xlsx]customer_report!",E22,"""",";","""",A22,"""", ")")</f>
        <v>=HYPERLINK("[san_automation_info.xlsx]customer_report!T3";"Статистика_портов_ru")</v>
      </c>
      <c r="E22" s="0" t="str">
        <f aca="false">CONCATENATE(F22,G22,"3")</f>
        <v>T3</v>
      </c>
      <c r="G22" s="0" t="str">
        <f aca="false">CHAR(ROW(H84))</f>
        <v>T</v>
      </c>
    </row>
    <row r="23" customFormat="false" ht="15" hidden="false" customHeight="false" outlineLevel="0" collapsed="false">
      <c r="A23" s="41" t="s">
        <v>3178</v>
      </c>
      <c r="B23" s="41"/>
      <c r="C23" s="2" t="str">
        <f aca="false">HYPERLINK("[san_automation_info.xlsx]customer_report!U3","Межкоммутаторные_соединения_eng")</f>
        <v>Межкоммутаторные_соединения_eng</v>
      </c>
      <c r="D23" s="0" t="str">
        <f aca="false">CONCATENATE("=HYPERLINK(","""[san_automation_info.xlsx]customer_report!",E23,"""",";","""",A23,"""", ")")</f>
        <v>=HYPERLINK("[san_automation_info.xlsx]customer_report!U3";"Межкоммутаторные_соединения_eng")</v>
      </c>
      <c r="E23" s="0" t="str">
        <f aca="false">CONCATENATE(F23,G23,"3")</f>
        <v>U3</v>
      </c>
      <c r="G23" s="0" t="str">
        <f aca="false">CHAR(ROW(H85))</f>
        <v>U</v>
      </c>
    </row>
    <row r="24" customFormat="false" ht="15" hidden="false" customHeight="false" outlineLevel="0" collapsed="false">
      <c r="A24" s="41" t="s">
        <v>3179</v>
      </c>
      <c r="B24" s="41"/>
      <c r="C24" s="2" t="str">
        <f aca="false">HYPERLINK("[san_automation_info.xlsx]customer_report!V3","Межкоммутаторные_соединения_ru")</f>
        <v>Межкоммутаторные_соединения_ru</v>
      </c>
      <c r="D24" s="0" t="str">
        <f aca="false">CONCATENATE("=HYPERLINK(","""[san_automation_info.xlsx]customer_report!",E24,"""",";","""",A24,"""", ")")</f>
        <v>=HYPERLINK("[san_automation_info.xlsx]customer_report!V3";"Межкоммутаторные_соединения_ru")</v>
      </c>
      <c r="E24" s="0" t="str">
        <f aca="false">CONCATENATE(F24,G24,"3")</f>
        <v>V3</v>
      </c>
      <c r="G24" s="0" t="str">
        <f aca="false">CHAR(ROW(H86))</f>
        <v>V</v>
      </c>
    </row>
    <row r="25" customFormat="false" ht="15" hidden="false" customHeight="false" outlineLevel="0" collapsed="false">
      <c r="A25" s="30" t="s">
        <v>3180</v>
      </c>
      <c r="B25" s="30"/>
      <c r="C25" s="2" t="str">
        <f aca="false">HYPERLINK("[san_automation_info.xlsx]customer_report!W3","Межфабричные_соединения_available")</f>
        <v>Межфабричные_соединения_available</v>
      </c>
      <c r="D25" s="0" t="str">
        <f aca="false">CONCATENATE("=HYPERLINK(","""[san_automation_info.xlsx]customer_report!",E25,"""",";","""",A25,"""", ")")</f>
        <v>=HYPERLINK("[san_automation_info.xlsx]customer_report!W3";"Межфабричные_соединения_available")</v>
      </c>
      <c r="E25" s="0" t="str">
        <f aca="false">CONCATENATE(F25,G25,"3")</f>
        <v>W3</v>
      </c>
      <c r="G25" s="0" t="str">
        <f aca="false">CHAR(ROW(H87))</f>
        <v>W</v>
      </c>
    </row>
    <row r="26" customFormat="false" ht="15" hidden="false" customHeight="false" outlineLevel="0" collapsed="false">
      <c r="A26" s="30" t="s">
        <v>3181</v>
      </c>
      <c r="B26" s="30"/>
      <c r="C26" s="2" t="str">
        <f aca="false">HYPERLINK("[san_automation_info.xlsx]customer_report!X3","Межфабричные_соединения_eng")</f>
        <v>Межфабричные_соединения_eng</v>
      </c>
      <c r="D26" s="0" t="str">
        <f aca="false">CONCATENATE("=HYPERLINK(","""[san_automation_info.xlsx]customer_report!",E26,"""",";","""",A26,"""", ")")</f>
        <v>=HYPERLINK("[san_automation_info.xlsx]customer_report!X3";"Межфабричные_соединения_eng")</v>
      </c>
      <c r="E26" s="0" t="str">
        <f aca="false">CONCATENATE(F26,G26,"3")</f>
        <v>X3</v>
      </c>
      <c r="G26" s="0" t="str">
        <f aca="false">CHAR(ROW(H88))</f>
        <v>X</v>
      </c>
    </row>
    <row r="27" customFormat="false" ht="15" hidden="false" customHeight="false" outlineLevel="0" collapsed="false">
      <c r="A27" s="30" t="s">
        <v>3182</v>
      </c>
      <c r="B27" s="30"/>
      <c r="C27" s="2" t="str">
        <f aca="false">HYPERLINK("[san_automation_info.xlsx]customer_report!Y3","Межфабричные_соединения_ru")</f>
        <v>Межфабричные_соединения_ru</v>
      </c>
      <c r="D27" s="0" t="str">
        <f aca="false">CONCATENATE("=HYPERLINK(","""[san_automation_info.xlsx]customer_report!",E27,"""",";","""",A27,"""", ")")</f>
        <v>=HYPERLINK("[san_automation_info.xlsx]customer_report!Y3";"Межфабричные_соединения_ru")</v>
      </c>
      <c r="E27" s="0" t="str">
        <f aca="false">CONCATENATE(F27,G27,"3")</f>
        <v>Y3</v>
      </c>
      <c r="G27" s="0" t="str">
        <f aca="false">CHAR(ROW(H89))</f>
        <v>Y</v>
      </c>
    </row>
    <row r="28" customFormat="false" ht="15" hidden="false" customHeight="false" outlineLevel="0" collapsed="false">
      <c r="A28" s="43" t="s">
        <v>3183</v>
      </c>
      <c r="B28" s="43"/>
      <c r="C28" s="2" t="str">
        <f aca="false">HYPERLINK("[san_automation_info.xlsx]customer_report!Z3","Массивы_eng")</f>
        <v>Массивы_eng</v>
      </c>
      <c r="D28" s="0" t="str">
        <f aca="false">CONCATENATE("=HYPERLINK(","""[san_automation_info.xlsx]customer_report!",E28,"""",";","""",A28,"""", ")")</f>
        <v>=HYPERLINK("[san_automation_info.xlsx]customer_report!Z3";"Массивы_eng")</v>
      </c>
      <c r="E28" s="0" t="str">
        <f aca="false">CONCATENATE(F28,G28,"3")</f>
        <v>Z3</v>
      </c>
      <c r="G28" s="0" t="str">
        <f aca="false">CHAR(ROW(H90))</f>
        <v>Z</v>
      </c>
    </row>
    <row r="29" customFormat="false" ht="15" hidden="false" customHeight="false" outlineLevel="0" collapsed="false">
      <c r="A29" s="43" t="s">
        <v>3184</v>
      </c>
      <c r="B29" s="43"/>
      <c r="C29" s="2" t="str">
        <f aca="false">HYPERLINK("[san_automation_info.xlsx]customer_report!AA3","Массивы_ru")</f>
        <v>Массивы_ru</v>
      </c>
      <c r="D29" s="0" t="str">
        <f aca="false">CONCATENATE("=HYPERLINK(","""[san_automation_info.xlsx]customer_report!",E29,"""",";","""",A29,"""", ")")</f>
        <v>=HYPERLINK("[san_automation_info.xlsx]customer_report!AA3";"Массивы_ru")</v>
      </c>
      <c r="E29" s="0" t="str">
        <f aca="false">CONCATENATE(F29,G29,"3")</f>
        <v>AA3</v>
      </c>
      <c r="F29" s="0" t="s">
        <v>3185</v>
      </c>
      <c r="G29" s="0" t="s">
        <v>3185</v>
      </c>
    </row>
    <row r="30" customFormat="false" ht="15" hidden="false" customHeight="false" outlineLevel="0" collapsed="false">
      <c r="A30" s="55" t="s">
        <v>3186</v>
      </c>
      <c r="B30" s="55"/>
      <c r="C30" s="2" t="str">
        <f aca="false">HYPERLINK("[san_automation_info.xlsx]customer_report!AB3","Библиотеки_eng")</f>
        <v>Библиотеки_eng</v>
      </c>
      <c r="D30" s="0" t="str">
        <f aca="false">CONCATENATE("=HYPERLINK(","""[san_automation_info.xlsx]customer_report!",E30,"""",";","""",A30,"""", ")")</f>
        <v>=HYPERLINK("[san_automation_info.xlsx]customer_report!AB3";"Библиотеки_eng")</v>
      </c>
      <c r="E30" s="0" t="str">
        <f aca="false">CONCATENATE(F30,G30,"3")</f>
        <v>AB3</v>
      </c>
      <c r="F30" s="0" t="s">
        <v>3185</v>
      </c>
      <c r="G30" s="0" t="s">
        <v>3187</v>
      </c>
    </row>
    <row r="31" customFormat="false" ht="15" hidden="false" customHeight="false" outlineLevel="0" collapsed="false">
      <c r="A31" s="55" t="s">
        <v>3188</v>
      </c>
      <c r="B31" s="55"/>
      <c r="C31" s="2" t="str">
        <f aca="false">HYPERLINK("[san_automation_info.xlsx]customer_report!AC3","Библиотеки_ru")</f>
        <v>Библиотеки_ru</v>
      </c>
      <c r="D31" s="0" t="str">
        <f aca="false">CONCATENATE("=HYPERLINK(","""[san_automation_info.xlsx]customer_report!",E31,"""",";","""",A31,"""", ")")</f>
        <v>=HYPERLINK("[san_automation_info.xlsx]customer_report!AC3";"Библиотеки_ru")</v>
      </c>
      <c r="E31" s="0" t="str">
        <f aca="false">CONCATENATE(F31,G31,"3")</f>
        <v>AC3</v>
      </c>
      <c r="F31" s="0" t="s">
        <v>3185</v>
      </c>
      <c r="G31" s="0" t="s">
        <v>3189</v>
      </c>
    </row>
    <row r="32" customFormat="false" ht="15" hidden="false" customHeight="false" outlineLevel="0" collapsed="false">
      <c r="A32" s="38" t="s">
        <v>3190</v>
      </c>
      <c r="B32" s="38"/>
      <c r="C32" s="2" t="str">
        <f aca="false">HYPERLINK("[san_automation_info.xlsx]customer_report!AD3","Серверы_eng")</f>
        <v>Серверы_eng</v>
      </c>
      <c r="D32" s="0" t="str">
        <f aca="false">CONCATENATE("=HYPERLINK(","""[san_automation_info.xlsx]customer_report!",E32,"""",";","""",A32,"""", ")")</f>
        <v>=HYPERLINK("[san_automation_info.xlsx]customer_report!AD3";"Серверы_eng")</v>
      </c>
      <c r="E32" s="0" t="str">
        <f aca="false">CONCATENATE(F32,G32,"3")</f>
        <v>AD3</v>
      </c>
      <c r="F32" s="0" t="s">
        <v>3185</v>
      </c>
      <c r="G32" s="0" t="s">
        <v>3191</v>
      </c>
    </row>
    <row r="33" customFormat="false" ht="15" hidden="false" customHeight="false" outlineLevel="0" collapsed="false">
      <c r="A33" s="38" t="s">
        <v>3192</v>
      </c>
      <c r="B33" s="38"/>
      <c r="C33" s="2" t="str">
        <f aca="false">HYPERLINK("[san_automation_info.xlsx]customer_report!AE3","Серверы_ru")</f>
        <v>Серверы_ru</v>
      </c>
      <c r="D33" s="0" t="str">
        <f aca="false">CONCATENATE("=HYPERLINK(","""[san_automation_info.xlsx]customer_report!",E33,"""",";","""",A33,"""", ")")</f>
        <v>=HYPERLINK("[san_automation_info.xlsx]customer_report!AE3";"Серверы_ru")</v>
      </c>
      <c r="E33" s="0" t="str">
        <f aca="false">CONCATENATE(F33,G33,"3")</f>
        <v>AE3</v>
      </c>
      <c r="F33" s="0" t="s">
        <v>3185</v>
      </c>
      <c r="G33" s="0" t="s">
        <v>3193</v>
      </c>
    </row>
    <row r="34" customFormat="false" ht="15" hidden="false" customHeight="false" outlineLevel="0" collapsed="false">
      <c r="A34" s="50" t="s">
        <v>3194</v>
      </c>
      <c r="B34" s="50"/>
      <c r="C34" s="2" t="str">
        <f aca="false">HYPERLINK("[san_automation_info.xlsx]customer_report!AF3","Подключение_массивов_eng")</f>
        <v>Подключение_массивов_eng</v>
      </c>
      <c r="D34" s="0" t="str">
        <f aca="false">CONCATENATE("=HYPERLINK(","""[san_automation_info.xlsx]customer_report!",E34,"""",";","""",A34,"""", ")")</f>
        <v>=HYPERLINK("[san_automation_info.xlsx]customer_report!AF3";"Подключение_массивов_eng")</v>
      </c>
      <c r="E34" s="0" t="str">
        <f aca="false">CONCATENATE(F34,G34,"3")</f>
        <v>AF3</v>
      </c>
      <c r="F34" s="0" t="s">
        <v>3185</v>
      </c>
      <c r="G34" s="0" t="s">
        <v>3195</v>
      </c>
    </row>
    <row r="35" customFormat="false" ht="15" hidden="false" customHeight="false" outlineLevel="0" collapsed="false">
      <c r="A35" s="50" t="s">
        <v>3196</v>
      </c>
      <c r="B35" s="50"/>
      <c r="C35" s="2" t="str">
        <f aca="false">HYPERLINK("[san_automation_info.xlsx]customer_report!AG3","Подключение_массивов_ru")</f>
        <v>Подключение_массивов_ru</v>
      </c>
      <c r="D35" s="0" t="str">
        <f aca="false">CONCATENATE("=HYPERLINK(","""[san_automation_info.xlsx]customer_report!",E35,"""",";","""",A35,"""", ")")</f>
        <v>=HYPERLINK("[san_automation_info.xlsx]customer_report!AG3";"Подключение_массивов_ru")</v>
      </c>
      <c r="E35" s="0" t="str">
        <f aca="false">CONCATENATE(F35,G35,"3")</f>
        <v>AG3</v>
      </c>
      <c r="F35" s="0" t="s">
        <v>3185</v>
      </c>
      <c r="G35" s="0" t="s">
        <v>3197</v>
      </c>
    </row>
    <row r="36" customFormat="false" ht="15" hidden="false" customHeight="false" outlineLevel="0" collapsed="false">
      <c r="A36" s="47" t="s">
        <v>3198</v>
      </c>
      <c r="B36" s="47"/>
      <c r="C36" s="2" t="str">
        <f aca="false">HYPERLINK("[san_automation_info.xlsx]customer_report!AH3","Подключение_библиотек_eng")</f>
        <v>Подключение_библиотек_eng</v>
      </c>
      <c r="D36" s="0" t="str">
        <f aca="false">CONCATENATE("=HYPERLINK(","""[san_automation_info.xlsx]customer_report!",E36,"""",";","""",A36,"""", ")")</f>
        <v>=HYPERLINK("[san_automation_info.xlsx]customer_report!AH3";"Подключение_библиотек_eng")</v>
      </c>
      <c r="E36" s="0" t="str">
        <f aca="false">CONCATENATE(F36,G36,"3")</f>
        <v>AH3</v>
      </c>
      <c r="F36" s="0" t="s">
        <v>3185</v>
      </c>
      <c r="G36" s="0" t="s">
        <v>3199</v>
      </c>
    </row>
    <row r="37" customFormat="false" ht="15" hidden="false" customHeight="false" outlineLevel="0" collapsed="false">
      <c r="A37" s="47" t="s">
        <v>3200</v>
      </c>
      <c r="B37" s="47"/>
      <c r="C37" s="2" t="str">
        <f aca="false">HYPERLINK("[san_automation_info.xlsx]customer_report!AI3","Подключение_библиотек_ru")</f>
        <v>Подключение_библиотек_ru</v>
      </c>
      <c r="D37" s="0" t="str">
        <f aca="false">CONCATENATE("=HYPERLINK(","""[san_automation_info.xlsx]customer_report!",E37,"""",";","""",A37,"""", ")")</f>
        <v>=HYPERLINK("[san_automation_info.xlsx]customer_report!AI3";"Подключение_библиотек_ru")</v>
      </c>
      <c r="E37" s="0" t="str">
        <f aca="false">CONCATENATE(F37,G37,"3")</f>
        <v>AI3</v>
      </c>
      <c r="F37" s="0" t="s">
        <v>3185</v>
      </c>
      <c r="G37" s="0" t="s">
        <v>3201</v>
      </c>
    </row>
    <row r="38" customFormat="false" ht="15" hidden="false" customHeight="false" outlineLevel="0" collapsed="false">
      <c r="A38" s="55" t="s">
        <v>3202</v>
      </c>
      <c r="B38" s="55"/>
      <c r="C38" s="2" t="str">
        <f aca="false">HYPERLINK("[san_automation_info.xlsx]customer_report!AJ3","Подключение_серверов_eng")</f>
        <v>Подключение_серверов_eng</v>
      </c>
      <c r="D38" s="0" t="str">
        <f aca="false">CONCATENATE("=HYPERLINK(","""[san_automation_info.xlsx]customer_report!",E38,"""",";","""",A38,"""", ")")</f>
        <v>=HYPERLINK("[san_automation_info.xlsx]customer_report!AJ3";"Подключение_серверов_eng")</v>
      </c>
      <c r="E38" s="0" t="str">
        <f aca="false">CONCATENATE(F38,G38,"3")</f>
        <v>AJ3</v>
      </c>
      <c r="F38" s="0" t="s">
        <v>3185</v>
      </c>
      <c r="G38" s="0" t="s">
        <v>3203</v>
      </c>
    </row>
    <row r="39" customFormat="false" ht="15" hidden="false" customHeight="false" outlineLevel="0" collapsed="false">
      <c r="A39" s="55" t="s">
        <v>3204</v>
      </c>
      <c r="B39" s="55"/>
      <c r="C39" s="2" t="str">
        <f aca="false">HYPERLINK("[san_automation_info.xlsx]customer_report!AK3","Подключение_серверов_ru")</f>
        <v>Подключение_серверов_ru</v>
      </c>
      <c r="D39" s="0" t="str">
        <f aca="false">CONCATENATE("=HYPERLINK(","""[san_automation_info.xlsx]customer_report!",E39,"""",";","""",A39,"""", ")")</f>
        <v>=HYPERLINK("[san_automation_info.xlsx]customer_report!AK3";"Подключение_серверов_ru")</v>
      </c>
      <c r="E39" s="0" t="str">
        <f aca="false">CONCATENATE(F39,G39,"3")</f>
        <v>AK3</v>
      </c>
      <c r="F39" s="0" t="s">
        <v>3185</v>
      </c>
      <c r="G39" s="0" t="s">
        <v>3205</v>
      </c>
    </row>
    <row r="40" customFormat="false" ht="15" hidden="false" customHeight="false" outlineLevel="0" collapsed="false">
      <c r="A40" s="27" t="s">
        <v>3206</v>
      </c>
      <c r="B40" s="27"/>
      <c r="C40" s="2" t="str">
        <f aca="false">HYPERLINK("[san_automation_info.xlsx]customer_report!AL3","Микрокоды_HBA_eng")</f>
        <v>Микрокоды_HBA_eng</v>
      </c>
      <c r="D40" s="0" t="str">
        <f aca="false">CONCATENATE("=HYPERLINK(","""[san_automation_info.xlsx]customer_report!",E40,"""",";","""",A40,"""", ")")</f>
        <v>=HYPERLINK("[san_automation_info.xlsx]customer_report!AL3";"Микрокоды_HBA_eng")</v>
      </c>
      <c r="E40" s="0" t="str">
        <f aca="false">CONCATENATE(F40,G40,"3")</f>
        <v>AL3</v>
      </c>
      <c r="F40" s="0" t="s">
        <v>3185</v>
      </c>
      <c r="G40" s="0" t="s">
        <v>3207</v>
      </c>
    </row>
    <row r="41" customFormat="false" ht="15" hidden="false" customHeight="false" outlineLevel="0" collapsed="false">
      <c r="A41" s="27" t="s">
        <v>3208</v>
      </c>
      <c r="B41" s="27"/>
      <c r="C41" s="2" t="str">
        <f aca="false">HYPERLINK("[san_automation_info.xlsx]customer_report!AM3","Микрокоды_HBA_ru")</f>
        <v>Микрокоды_HBA_ru</v>
      </c>
      <c r="D41" s="0" t="str">
        <f aca="false">CONCATENATE("=HYPERLINK(","""[san_automation_info.xlsx]customer_report!",E41,"""",";","""",A41,"""", ")")</f>
        <v>=HYPERLINK("[san_automation_info.xlsx]customer_report!AM3";"Микрокоды_HBA_ru")</v>
      </c>
      <c r="E41" s="0" t="str">
        <f aca="false">CONCATENATE(F41,G41,"3")</f>
        <v>AM3</v>
      </c>
      <c r="F41" s="0" t="s">
        <v>3185</v>
      </c>
      <c r="G41" s="0" t="s">
        <v>3209</v>
      </c>
    </row>
    <row r="42" customFormat="false" ht="15" hidden="false" customHeight="false" outlineLevel="0" collapsed="false">
      <c r="A42" s="45" t="s">
        <v>3210</v>
      </c>
      <c r="B42" s="45"/>
      <c r="C42" s="2" t="str">
        <f aca="false">HYPERLINK("[san_automation_info.xlsx]customer_report!AN3","Ошибки_eng")</f>
        <v>Ошибки_eng</v>
      </c>
      <c r="D42" s="0" t="str">
        <f aca="false">CONCATENATE("=HYPERLINK(","""[san_automation_info.xlsx]customer_report!",E42,"""",";","""",A42,"""", ")")</f>
        <v>=HYPERLINK("[san_automation_info.xlsx]customer_report!AN3";"Ошибки_eng")</v>
      </c>
      <c r="E42" s="0" t="str">
        <f aca="false">CONCATENATE(F42,G42,"3")</f>
        <v>AN3</v>
      </c>
      <c r="F42" s="0" t="s">
        <v>3185</v>
      </c>
      <c r="G42" s="0" t="s">
        <v>3211</v>
      </c>
    </row>
    <row r="43" customFormat="false" ht="15" hidden="false" customHeight="false" outlineLevel="0" collapsed="false">
      <c r="A43" s="45" t="s">
        <v>3212</v>
      </c>
      <c r="B43" s="45"/>
      <c r="C43" s="2" t="str">
        <f aca="false">HYPERLINK("[san_automation_info.xlsx]customer_report!AO3","Ошибки_ru")</f>
        <v>Ошибки_ru</v>
      </c>
      <c r="D43" s="0" t="str">
        <f aca="false">CONCATENATE("=HYPERLINK(","""[san_automation_info.xlsx]customer_report!",E43,"""",";","""",A43,"""", ")")</f>
        <v>=HYPERLINK("[san_automation_info.xlsx]customer_report!AO3";"Ошибки_ru")</v>
      </c>
      <c r="E43" s="0" t="str">
        <f aca="false">CONCATENATE(F43,G43,"3")</f>
        <v>AO3</v>
      </c>
      <c r="F43" s="0" t="s">
        <v>3185</v>
      </c>
      <c r="G43" s="0" t="s">
        <v>3213</v>
      </c>
    </row>
    <row r="44" customFormat="false" ht="15" hidden="false" customHeight="false" outlineLevel="0" collapsed="false">
      <c r="A44" s="61" t="s">
        <v>3214</v>
      </c>
      <c r="B44" s="61"/>
      <c r="C44" s="2" t="str">
        <f aca="false">HYPERLINK("[san_automation_info.xlsx]customer_report!AP3","Параметры_SFP_eng")</f>
        <v>Параметры_SFP_eng</v>
      </c>
      <c r="D44" s="0" t="str">
        <f aca="false">CONCATENATE("=HYPERLINK(","""[san_automation_info.xlsx]customer_report!",E44,"""",";","""",A44,"""", ")")</f>
        <v>=HYPERLINK("[san_automation_info.xlsx]customer_report!AP3";"Параметры_SFP_eng")</v>
      </c>
      <c r="E44" s="0" t="str">
        <f aca="false">CONCATENATE(F44,G44,"3")</f>
        <v>AP3</v>
      </c>
      <c r="F44" s="0" t="s">
        <v>3185</v>
      </c>
      <c r="G44" s="0" t="s">
        <v>3215</v>
      </c>
    </row>
    <row r="45" customFormat="false" ht="15" hidden="false" customHeight="false" outlineLevel="0" collapsed="false">
      <c r="A45" s="61" t="s">
        <v>3216</v>
      </c>
      <c r="B45" s="61"/>
      <c r="C45" s="2" t="str">
        <f aca="false">HYPERLINK("[san_automation_info.xlsx]customer_report!AQ3","Параметры_SFP_ru")</f>
        <v>Параметры_SFP_ru</v>
      </c>
      <c r="D45" s="0" t="str">
        <f aca="false">CONCATENATE("=HYPERLINK(","""[san_automation_info.xlsx]customer_report!",E45,"""",";","""",A45,"""", ")")</f>
        <v>=HYPERLINK("[san_automation_info.xlsx]customer_report!AQ3";"Параметры_SFP_ru")</v>
      </c>
      <c r="E45" s="0" t="str">
        <f aca="false">CONCATENATE(F45,G45,"3")</f>
        <v>AQ3</v>
      </c>
      <c r="F45" s="0" t="s">
        <v>3185</v>
      </c>
      <c r="G45" s="0" t="s">
        <v>3217</v>
      </c>
    </row>
    <row r="46" customFormat="false" ht="15" hidden="false" customHeight="false" outlineLevel="0" collapsed="false">
      <c r="A46" s="65" t="s">
        <v>3218</v>
      </c>
      <c r="B46" s="65"/>
      <c r="C46" s="2" t="str">
        <f aca="false">HYPERLINK("[san_automation_info.xlsx]customer_report!AR3","Параметры_портов_eng")</f>
        <v>Параметры_портов_eng</v>
      </c>
      <c r="D46" s="0" t="str">
        <f aca="false">CONCATENATE("=HYPERLINK(","""[san_automation_info.xlsx]customer_report!",E46,"""",";","""",A46,"""", ")")</f>
        <v>=HYPERLINK("[san_automation_info.xlsx]customer_report!AR3";"Параметры_портов_eng")</v>
      </c>
      <c r="E46" s="0" t="str">
        <f aca="false">CONCATENATE(F46,G46,"3")</f>
        <v>AR3</v>
      </c>
      <c r="F46" s="0" t="s">
        <v>3185</v>
      </c>
      <c r="G46" s="0" t="s">
        <v>3219</v>
      </c>
    </row>
    <row r="47" customFormat="false" ht="15" hidden="false" customHeight="false" outlineLevel="0" collapsed="false">
      <c r="A47" s="65" t="s">
        <v>3220</v>
      </c>
      <c r="B47" s="65"/>
      <c r="C47" s="2" t="str">
        <f aca="false">HYPERLINK("[san_automation_info.xlsx]customer_report!AS3","Параметры_портов_ru")</f>
        <v>Параметры_портов_ru</v>
      </c>
      <c r="D47" s="0" t="str">
        <f aca="false">CONCATENATE("=HYPERLINK(","""[san_automation_info.xlsx]customer_report!",E47,"""",";","""",A47,"""", ")")</f>
        <v>=HYPERLINK("[san_automation_info.xlsx]customer_report!AS3";"Параметры_портов_ru")</v>
      </c>
      <c r="E47" s="0" t="str">
        <f aca="false">CONCATENATE(F47,G47,"3")</f>
        <v>AS3</v>
      </c>
      <c r="F47" s="0" t="s">
        <v>3185</v>
      </c>
      <c r="G47" s="0" t="s">
        <v>3221</v>
      </c>
    </row>
    <row r="48" customFormat="false" ht="15" hidden="false" customHeight="false" outlineLevel="0" collapsed="false">
      <c r="A48" s="45" t="s">
        <v>3222</v>
      </c>
      <c r="B48" s="45"/>
      <c r="C48" s="2" t="str">
        <f aca="false">HYPERLINK("[san_automation_info.xlsx]customer_report!AT3","NPIV_порты_eng")</f>
        <v>NPIV_порты_eng</v>
      </c>
      <c r="D48" s="0" t="str">
        <f aca="false">CONCATENATE("=HYPERLINK(","""[san_automation_info.xlsx]customer_report!",E48,"""",";","""",A48,"""", ")")</f>
        <v>=HYPERLINK("[san_automation_info.xlsx]customer_report!AT3";"NPIV_порты_eng")</v>
      </c>
      <c r="E48" s="0" t="str">
        <f aca="false">CONCATENATE(F48,G48,"3")</f>
        <v>AT3</v>
      </c>
      <c r="F48" s="0" t="s">
        <v>3185</v>
      </c>
      <c r="G48" s="0" t="s">
        <v>3223</v>
      </c>
    </row>
    <row r="49" customFormat="false" ht="15" hidden="false" customHeight="false" outlineLevel="0" collapsed="false">
      <c r="A49" s="45" t="s">
        <v>3224</v>
      </c>
      <c r="B49" s="45"/>
      <c r="C49" s="2" t="str">
        <f aca="false">HYPERLINK("[san_automation_info.xlsx]customer_report!AU3","NPIV_порты_ru")</f>
        <v>NPIV_порты_ru</v>
      </c>
      <c r="D49" s="0" t="str">
        <f aca="false">CONCATENATE("=HYPERLINK(","""[san_automation_info.xlsx]customer_report!",E49,"""",";","""",A49,"""", ")")</f>
        <v>=HYPERLINK("[san_automation_info.xlsx]customer_report!AU3";"NPIV_порты_ru")</v>
      </c>
      <c r="E49" s="0" t="str">
        <f aca="false">CONCATENATE(F49,G49,"3")</f>
        <v>AU3</v>
      </c>
      <c r="F49" s="0" t="s">
        <v>3185</v>
      </c>
      <c r="G49" s="0" t="s">
        <v>3225</v>
      </c>
    </row>
    <row r="50" customFormat="false" ht="15" hidden="false" customHeight="false" outlineLevel="0" collapsed="false">
      <c r="A50" s="65" t="s">
        <v>3226</v>
      </c>
      <c r="B50" s="65"/>
      <c r="C50" s="2" t="str">
        <f aca="false">HYPERLINK("[san_automation_info.xlsx]customer_report!AV3","MAPS_порты_eng")</f>
        <v>MAPS_порты_eng</v>
      </c>
      <c r="D50" s="0" t="str">
        <f aca="false">CONCATENATE("=HYPERLINK(","""[san_automation_info.xlsx]customer_report!",E50,"""",";","""",A50,"""", ")")</f>
        <v>=HYPERLINK("[san_automation_info.xlsx]customer_report!AV3";"MAPS_порты_eng")</v>
      </c>
      <c r="E50" s="0" t="str">
        <f aca="false">CONCATENATE(F50,G50,"3")</f>
        <v>AV3</v>
      </c>
      <c r="F50" s="0" t="s">
        <v>3185</v>
      </c>
      <c r="G50" s="0" t="s">
        <v>3227</v>
      </c>
    </row>
    <row r="51" customFormat="false" ht="15" hidden="false" customHeight="false" outlineLevel="0" collapsed="false">
      <c r="A51" s="65" t="s">
        <v>3228</v>
      </c>
      <c r="B51" s="65"/>
      <c r="C51" s="2" t="str">
        <f aca="false">HYPERLINK("[san_automation_info.xlsx]customer_report!AW3","MAPS_порты_ru")</f>
        <v>MAPS_порты_ru</v>
      </c>
      <c r="D51" s="0" t="str">
        <f aca="false">CONCATENATE("=HYPERLINK(","""[san_automation_info.xlsx]customer_report!",E51,"""",";","""",A51,"""", ")")</f>
        <v>=HYPERLINK("[san_automation_info.xlsx]customer_report!AW3";"MAPS_порты_ru")</v>
      </c>
      <c r="E51" s="0" t="str">
        <f aca="false">CONCATENATE(F51,G51,"3")</f>
        <v>AW3</v>
      </c>
      <c r="F51" s="0" t="s">
        <v>3185</v>
      </c>
      <c r="G51" s="0" t="s">
        <v>3229</v>
      </c>
    </row>
    <row r="52" customFormat="false" ht="15" hidden="false" customHeight="false" outlineLevel="0" collapsed="false">
      <c r="A52" s="50" t="s">
        <v>3230</v>
      </c>
      <c r="B52" s="50"/>
      <c r="C52" s="2" t="str">
        <f aca="false">HYPERLINK("[san_automation_info.xlsx]customer_report!AX3","Зонирование_eng")</f>
        <v>Зонирование_eng</v>
      </c>
      <c r="D52" s="0" t="str">
        <f aca="false">CONCATENATE("=HYPERLINK(","""[san_automation_info.xlsx]customer_report!",E52,"""",";","""",A52,"""", ")")</f>
        <v>=HYPERLINK("[san_automation_info.xlsx]customer_report!AX3";"Зонирование_eng")</v>
      </c>
      <c r="E52" s="0" t="str">
        <f aca="false">CONCATENATE(F52,G52,"3")</f>
        <v>AX3</v>
      </c>
      <c r="F52" s="0" t="s">
        <v>3185</v>
      </c>
      <c r="G52" s="0" t="s">
        <v>3231</v>
      </c>
    </row>
    <row r="53" customFormat="false" ht="15" hidden="false" customHeight="false" outlineLevel="0" collapsed="false">
      <c r="A53" s="50" t="s">
        <v>3232</v>
      </c>
      <c r="B53" s="50"/>
      <c r="C53" s="2" t="str">
        <f aca="false">HYPERLINK("[san_automation_info.xlsx]customer_report!AY3","Зонирование_ru")</f>
        <v>Зонирование_ru</v>
      </c>
      <c r="D53" s="0" t="str">
        <f aca="false">CONCATENATE("=HYPERLINK(","""[san_automation_info.xlsx]customer_report!",E53,"""",";","""",A53,"""", ")")</f>
        <v>=HYPERLINK("[san_automation_info.xlsx]customer_report!AY3";"Зонирование_ru")</v>
      </c>
      <c r="E53" s="0" t="str">
        <f aca="false">CONCATENATE(F53,G53,"3")</f>
        <v>AY3</v>
      </c>
      <c r="F53" s="0" t="s">
        <v>3185</v>
      </c>
      <c r="G53" s="0" t="s">
        <v>3233</v>
      </c>
    </row>
    <row r="54" customFormat="false" ht="15" hidden="false" customHeight="false" outlineLevel="0" collapsed="false">
      <c r="A54" s="55" t="s">
        <v>3234</v>
      </c>
      <c r="B54" s="55"/>
      <c r="C54" s="2" t="str">
        <f aca="false">HYPERLINK("[san_automation_info.xlsx]customer_report!AZ3","Псевдонимы_eng")</f>
        <v>Псевдонимы_eng</v>
      </c>
      <c r="D54" s="0" t="str">
        <f aca="false">CONCATENATE("=HYPERLINK(","""[san_automation_info.xlsx]customer_report!",E54,"""",";","""",A54,"""", ")")</f>
        <v>=HYPERLINK("[san_automation_info.xlsx]customer_report!AZ3";"Псевдонимы_eng")</v>
      </c>
      <c r="E54" s="0" t="str">
        <f aca="false">CONCATENATE(F54,G54,"3")</f>
        <v>AZ3</v>
      </c>
      <c r="F54" s="0" t="s">
        <v>3185</v>
      </c>
      <c r="G54" s="0" t="s">
        <v>3235</v>
      </c>
    </row>
    <row r="55" customFormat="false" ht="15" hidden="false" customHeight="false" outlineLevel="0" collapsed="false">
      <c r="A55" s="55" t="s">
        <v>3236</v>
      </c>
      <c r="B55" s="55"/>
      <c r="C55" s="2" t="str">
        <f aca="false">HYPERLINK("[san_automation_info.xlsx]customer_report!BA3","Псевдонимы_ru")</f>
        <v>Псевдонимы_ru</v>
      </c>
      <c r="D55" s="0" t="str">
        <f aca="false">CONCATENATE("=HYPERLINK(","""[san_automation_info.xlsx]customer_report!",E55,"""",";","""",A55,"""", ")")</f>
        <v>=HYPERLINK("[san_automation_info.xlsx]customer_report!BA3";"Псевдонимы_ru")</v>
      </c>
      <c r="E55" s="0" t="str">
        <f aca="false">CONCATENATE(F55,G55,"3")</f>
        <v>BA3</v>
      </c>
      <c r="F55" s="0" t="s">
        <v>3187</v>
      </c>
      <c r="G55" s="0" t="s">
        <v>3185</v>
      </c>
    </row>
    <row r="56" customFormat="false" ht="15" hidden="false" customHeight="false" outlineLevel="0" collapsed="false">
      <c r="A56" s="20" t="s">
        <v>3237</v>
      </c>
      <c r="B56" s="20"/>
      <c r="C56" s="2" t="str">
        <f aca="false">HYPERLINK("[san_automation_info.xlsx]customer_report!BB3","Зонирование_перевод_eng")</f>
        <v>Зонирование_перевод_eng</v>
      </c>
      <c r="D56" s="0" t="str">
        <f aca="false">CONCATENATE("=HYPERLINK(","""[san_automation_info.xlsx]customer_report!",E56,"""",";","""",A56,"""", ")")</f>
        <v>=HYPERLINK("[san_automation_info.xlsx]customer_report!BB3";"Зонирование_перевод_eng")</v>
      </c>
      <c r="E56" s="0" t="str">
        <f aca="false">CONCATENATE(F56,G56,"3")</f>
        <v>BB3</v>
      </c>
      <c r="F56" s="0" t="s">
        <v>3187</v>
      </c>
      <c r="G56" s="0" t="s">
        <v>3187</v>
      </c>
    </row>
    <row r="57" customFormat="false" ht="15" hidden="false" customHeight="false" outlineLevel="0" collapsed="false">
      <c r="A57" s="20" t="s">
        <v>3238</v>
      </c>
      <c r="B57" s="20"/>
      <c r="C57" s="2" t="str">
        <f aca="false">HYPERLINK("[san_automation_info.xlsx]customer_report!BC3","Зонирование_перевод_ru")</f>
        <v>Зонирование_перевод_ru</v>
      </c>
      <c r="D57" s="0" t="str">
        <f aca="false">CONCATENATE("=HYPERLINK(","""[san_automation_info.xlsx]customer_report!",E57,"""",";","""",A57,"""", ")")</f>
        <v>=HYPERLINK("[san_automation_info.xlsx]customer_report!BC3";"Зонирование_перевод_ru")</v>
      </c>
      <c r="E57" s="0" t="str">
        <f aca="false">CONCATENATE(F57,G57,"3")</f>
        <v>BC3</v>
      </c>
      <c r="F57" s="0" t="s">
        <v>3187</v>
      </c>
      <c r="G57" s="0" t="s">
        <v>3189</v>
      </c>
    </row>
    <row r="58" customFormat="false" ht="15" hidden="false" customHeight="false" outlineLevel="0" collapsed="false">
      <c r="A58" s="75" t="s">
        <v>3239</v>
      </c>
      <c r="B58" s="75"/>
      <c r="C58" s="2" t="str">
        <f aca="false">HYPERLINK("[san_automation_info.xlsx]customer_report!BD3","Порты_не_в_зонах_eng")</f>
        <v>Порты_не_в_зонах_eng</v>
      </c>
      <c r="D58" s="0" t="str">
        <f aca="false">CONCATENATE("=HYPERLINK(","""[san_automation_info.xlsx]customer_report!",E58,"""",";","""",A58,"""", ")")</f>
        <v>=HYPERLINK("[san_automation_info.xlsx]customer_report!BD3";"Порты_не_в_зонах_eng")</v>
      </c>
      <c r="E58" s="0" t="str">
        <f aca="false">CONCATENATE(F58,G58,"3")</f>
        <v>BD3</v>
      </c>
      <c r="F58" s="0" t="s">
        <v>3187</v>
      </c>
      <c r="G58" s="0" t="s">
        <v>3191</v>
      </c>
    </row>
    <row r="59" customFormat="false" ht="15" hidden="false" customHeight="false" outlineLevel="0" collapsed="false">
      <c r="A59" s="75" t="s">
        <v>3240</v>
      </c>
      <c r="B59" s="75"/>
      <c r="C59" s="2" t="str">
        <f aca="false">HYPERLINK("[san_automation_info.xlsx]customer_report!BE3","Порты_не_в_зонах_ru")</f>
        <v>Порты_не_в_зонах_ru</v>
      </c>
      <c r="D59" s="0" t="str">
        <f aca="false">CONCATENATE("=HYPERLINK(","""[san_automation_info.xlsx]customer_report!",E59,"""",";","""",A59,"""", ")")</f>
        <v>=HYPERLINK("[san_automation_info.xlsx]customer_report!BE3";"Порты_не_в_зонах_ru")</v>
      </c>
      <c r="E59" s="0" t="str">
        <f aca="false">CONCATENATE(F59,G59,"3")</f>
        <v>BE3</v>
      </c>
      <c r="F59" s="0" t="s">
        <v>3187</v>
      </c>
      <c r="G59" s="0" t="s">
        <v>3193</v>
      </c>
    </row>
    <row r="60" customFormat="false" ht="15" hidden="false" customHeight="false" outlineLevel="0" collapsed="false">
      <c r="A60" s="27" t="s">
        <v>3241</v>
      </c>
      <c r="B60" s="27"/>
      <c r="C60" s="2" t="str">
        <f aca="false">HYPERLINK("[san_automation_info.xlsx]customer_report!BF3","Порты_без_псевдономов_eng")</f>
        <v>Порты_без_псевдономов_eng</v>
      </c>
      <c r="D60" s="0" t="str">
        <f aca="false">CONCATENATE("=HYPERLINK(","""[san_automation_info.xlsx]customer_report!",E60,"""",";","""",A60,"""", ")")</f>
        <v>=HYPERLINK("[san_automation_info.xlsx]customer_report!BF3";"Порты_без_псевдономов_eng")</v>
      </c>
      <c r="E60" s="0" t="str">
        <f aca="false">CONCATENATE(F60,G60,"3")</f>
        <v>BF3</v>
      </c>
      <c r="F60" s="0" t="s">
        <v>3187</v>
      </c>
      <c r="G60" s="0" t="s">
        <v>3195</v>
      </c>
    </row>
    <row r="61" customFormat="false" ht="15" hidden="false" customHeight="false" outlineLevel="0" collapsed="false">
      <c r="A61" s="27" t="s">
        <v>3242</v>
      </c>
      <c r="B61" s="27"/>
      <c r="C61" s="2" t="str">
        <f aca="false">HYPERLINK("[san_automation_info.xlsx]customer_report!BG3","Порты_без_псевдономов_ru")</f>
        <v>Порты_без_псевдономов_ru</v>
      </c>
      <c r="D61" s="0" t="str">
        <f aca="false">CONCATENATE("=HYPERLINK(","""[san_automation_info.xlsx]customer_report!",E61,"""",";","""",A61,"""", ")")</f>
        <v>=HYPERLINK("[san_automation_info.xlsx]customer_report!BG3";"Порты_без_псевдономов_ru")</v>
      </c>
      <c r="E61" s="0" t="str">
        <f aca="false">CONCATENATE(F61,G61,"3")</f>
        <v>BG3</v>
      </c>
      <c r="F61" s="0" t="s">
        <v>3187</v>
      </c>
      <c r="G61" s="0" t="s">
        <v>3197</v>
      </c>
    </row>
    <row r="62" customFormat="false" ht="15" hidden="false" customHeight="false" outlineLevel="0" collapsed="false">
      <c r="A62" s="38" t="s">
        <v>3243</v>
      </c>
      <c r="B62" s="38"/>
      <c r="C62" s="2" t="str">
        <f aca="false">HYPERLINK("[san_automation_info.xlsx]customer_report!BH3","Отсутствуют_в_сети_eng")</f>
        <v>Отсутствуют_в_сети_eng</v>
      </c>
      <c r="D62" s="0" t="str">
        <f aca="false">CONCATENATE("=HYPERLINK(","""[san_automation_info.xlsx]customer_report!",E62,"""",";","""",A62,"""", ")")</f>
        <v>=HYPERLINK("[san_automation_info.xlsx]customer_report!BH3";"Отсутствуют_в_сети_eng")</v>
      </c>
      <c r="E62" s="0" t="str">
        <f aca="false">CONCATENATE(F62,G62,"3")</f>
        <v>BH3</v>
      </c>
      <c r="F62" s="0" t="s">
        <v>3187</v>
      </c>
      <c r="G62" s="0" t="s">
        <v>3199</v>
      </c>
    </row>
    <row r="63" customFormat="false" ht="15" hidden="false" customHeight="false" outlineLevel="0" collapsed="false">
      <c r="A63" s="38" t="s">
        <v>3244</v>
      </c>
      <c r="B63" s="38"/>
      <c r="C63" s="2" t="str">
        <f aca="false">HYPERLINK("[san_automation_info.xlsx]customer_report!BI3","Отсутствуют_в_сети_ru")</f>
        <v>Отсутствуют_в_сети_ru</v>
      </c>
      <c r="D63" s="0" t="str">
        <f aca="false">CONCATENATE("=HYPERLINK(","""[san_automation_info.xlsx]customer_report!",E63,"""",";","""",A63,"""", ")")</f>
        <v>=HYPERLINK("[san_automation_info.xlsx]customer_report!BI3";"Отсутствуют_в_сети_ru")</v>
      </c>
      <c r="E63" s="0" t="str">
        <f aca="false">CONCATENATE(F63,G63,"3")</f>
        <v>BI3</v>
      </c>
      <c r="F63" s="0" t="s">
        <v>3187</v>
      </c>
      <c r="G63" s="0" t="s">
        <v>3201</v>
      </c>
    </row>
    <row r="64" customFormat="false" ht="15" hidden="false" customHeight="false" outlineLevel="0" collapsed="false">
      <c r="A64" s="45" t="s">
        <v>3245</v>
      </c>
      <c r="B64" s="45"/>
      <c r="C64" s="2" t="str">
        <f aca="false">HYPERLINK("[san_automation_info.xlsx]customer_report!BJ3","Статистика_зон_eng")</f>
        <v>Статистика_зон_eng</v>
      </c>
      <c r="D64" s="0" t="str">
        <f aca="false">CONCATENATE("=HYPERLINK(","""[san_automation_info.xlsx]customer_report!",E64,"""",";","""",A64,"""", ")")</f>
        <v>=HYPERLINK("[san_automation_info.xlsx]customer_report!BJ3";"Статистика_зон_eng")</v>
      </c>
      <c r="E64" s="0" t="str">
        <f aca="false">CONCATENATE(F64,G64,"3")</f>
        <v>BJ3</v>
      </c>
      <c r="F64" s="0" t="s">
        <v>3187</v>
      </c>
      <c r="G64" s="0" t="s">
        <v>3203</v>
      </c>
    </row>
    <row r="65" customFormat="false" ht="15" hidden="false" customHeight="false" outlineLevel="0" collapsed="false">
      <c r="A65" s="45" t="s">
        <v>3246</v>
      </c>
      <c r="B65" s="45"/>
      <c r="C65" s="2" t="str">
        <f aca="false">HYPERLINK("[san_automation_info.xlsx]customer_report!BK3","Статистика_зон_ru")</f>
        <v>Статистика_зон_ru</v>
      </c>
      <c r="D65" s="0" t="str">
        <f aca="false">CONCATENATE("=HYPERLINK(","""[san_automation_info.xlsx]customer_report!",E65,"""",";","""",A65,"""", ")")</f>
        <v>=HYPERLINK("[san_automation_info.xlsx]customer_report!BK3";"Статистика_зон_ru")</v>
      </c>
      <c r="E65" s="0" t="str">
        <f aca="false">CONCATENATE(F65,G65,"3")</f>
        <v>BK3</v>
      </c>
      <c r="F65" s="0" t="s">
        <v>3187</v>
      </c>
      <c r="G65" s="0" t="s">
        <v>3205</v>
      </c>
    </row>
    <row r="66" customFormat="false" ht="15" hidden="false" customHeight="false" outlineLevel="0" collapsed="false">
      <c r="A66" s="43" t="s">
        <v>3247</v>
      </c>
      <c r="B66" s="43"/>
      <c r="C66" s="2" t="str">
        <f aca="false">HYPERLINK("[san_automation_info.xlsx]customer_report!BL3","Статистика_псевдонимов_eng")</f>
        <v>Статистика_псевдонимов_eng</v>
      </c>
      <c r="D66" s="0" t="str">
        <f aca="false">CONCATENATE("=HYPERLINK(","""[san_automation_info.xlsx]customer_report!",E66,"""",";","""",A66,"""", ")")</f>
        <v>=HYPERLINK("[san_automation_info.xlsx]customer_report!BL3";"Статистика_псевдонимов_eng")</v>
      </c>
      <c r="E66" s="0" t="str">
        <f aca="false">CONCATENATE(F66,G66,"3")</f>
        <v>BL3</v>
      </c>
      <c r="F66" s="0" t="s">
        <v>3187</v>
      </c>
      <c r="G66" s="0" t="s">
        <v>3207</v>
      </c>
    </row>
    <row r="67" customFormat="false" ht="15" hidden="false" customHeight="false" outlineLevel="0" collapsed="false">
      <c r="A67" s="43" t="s">
        <v>3248</v>
      </c>
      <c r="B67" s="43"/>
      <c r="C67" s="2" t="str">
        <f aca="false">HYPERLINK("[san_automation_info.xlsx]customer_report!BM3","Статистика_псевдонимов_ru")</f>
        <v>Статистика_псевдонимов_ru</v>
      </c>
      <c r="D67" s="0" t="str">
        <f aca="false">CONCATENATE("=HYPERLINK(","""[san_automation_info.xlsx]customer_report!",E67,"""",";","""",A67,"""", ")")</f>
        <v>=HYPERLINK("[san_automation_info.xlsx]customer_report!BM3";"Статистика_псевдонимов_ru")</v>
      </c>
      <c r="E67" s="0" t="str">
        <f aca="false">CONCATENATE(F67,G67,"3")</f>
        <v>BM3</v>
      </c>
      <c r="F67" s="0" t="s">
        <v>3187</v>
      </c>
      <c r="G67" s="0" t="s">
        <v>3209</v>
      </c>
    </row>
    <row r="68" customFormat="false" ht="15" hidden="false" customHeight="false" outlineLevel="0" collapsed="false">
      <c r="A68" s="34" t="s">
        <v>3249</v>
      </c>
      <c r="B68" s="34"/>
      <c r="C68" s="2" t="str">
        <f aca="false">HYPERLINK("[san_automation_info.xlsx]customer_report!BN3","Статистика_конфигурации_eng")</f>
        <v>Статистика_конфигурации_eng</v>
      </c>
      <c r="D68" s="0" t="str">
        <f aca="false">CONCATENATE("=HYPERLINK(","""[san_automation_info.xlsx]customer_report!",E68,"""",";","""",A68,"""", ")")</f>
        <v>=HYPERLINK("[san_automation_info.xlsx]customer_report!BN3";"Статистика_конфигурации_eng")</v>
      </c>
      <c r="E68" s="0" t="str">
        <f aca="false">CONCATENATE(F68,G68,"3")</f>
        <v>BN3</v>
      </c>
      <c r="F68" s="0" t="s">
        <v>3187</v>
      </c>
      <c r="G68" s="0" t="s">
        <v>3211</v>
      </c>
    </row>
    <row r="69" customFormat="false" ht="15" hidden="false" customHeight="false" outlineLevel="0" collapsed="false">
      <c r="A69" s="34" t="s">
        <v>3250</v>
      </c>
      <c r="B69" s="34"/>
      <c r="C69" s="2" t="str">
        <f aca="false">HYPERLINK("[san_automation_info.xlsx]customer_report!BO3","Статистика_конфигурации_ru")</f>
        <v>Статистика_конфигурации_ru</v>
      </c>
      <c r="D69" s="0" t="str">
        <f aca="false">CONCATENATE("=HYPERLINK(","""[san_automation_info.xlsx]customer_report!",E69,"""",";","""",A69,"""", ")")</f>
        <v>=HYPERLINK("[san_automation_info.xlsx]customer_report!BO3";"Статистика_конфигурации_ru")</v>
      </c>
      <c r="E69" s="0" t="str">
        <f aca="false">CONCATENATE(F69,G69,"3")</f>
        <v>BO3</v>
      </c>
      <c r="F69" s="0" t="s">
        <v>3187</v>
      </c>
      <c r="G69" s="0" t="s">
        <v>3213</v>
      </c>
    </row>
    <row r="70" customFormat="false" ht="15" hidden="false" customHeight="false" outlineLevel="0" collapsed="false">
      <c r="A70" s="21" t="s">
        <v>3251</v>
      </c>
      <c r="B70" s="21"/>
      <c r="C70" s="2" t="str">
        <f aca="false">HYPERLINK("[san_automation_info.xlsx]customer_report!BP3","Датчики_eng")</f>
        <v>Датчики_eng</v>
      </c>
      <c r="D70" s="0" t="str">
        <f aca="false">CONCATENATE("=HYPERLINK(","""[san_automation_info.xlsx]customer_report!",E70,"""",";","""",A70,"""", ")")</f>
        <v>=HYPERLINK("[san_automation_info.xlsx]customer_report!BP3";"Датчики_eng")</v>
      </c>
      <c r="E70" s="0" t="str">
        <f aca="false">CONCATENATE(F70,G70,"3")</f>
        <v>BP3</v>
      </c>
      <c r="F70" s="0" t="s">
        <v>3187</v>
      </c>
      <c r="G70" s="0" t="s">
        <v>3215</v>
      </c>
    </row>
    <row r="71" customFormat="false" ht="15" hidden="false" customHeight="false" outlineLevel="0" collapsed="false">
      <c r="A71" s="21" t="s">
        <v>3252</v>
      </c>
      <c r="B71" s="21"/>
      <c r="C71" s="2" t="str">
        <f aca="false">HYPERLINK("[san_automation_info.xlsx]customer_report!BQ3","Датчики_ru")</f>
        <v>Датчики_ru</v>
      </c>
      <c r="D71" s="0" t="str">
        <f aca="false">CONCATENATE("=HYPERLINK(","""[san_automation_info.xlsx]customer_report!",E71,"""",";","""",A71,"""", ")")</f>
        <v>=HYPERLINK("[san_automation_info.xlsx]customer_report!BQ3";"Датчики_ru")</v>
      </c>
      <c r="E71" s="0" t="str">
        <f aca="false">CONCATENATE(F71,G71,"3")</f>
        <v>BQ3</v>
      </c>
      <c r="F71" s="0" t="s">
        <v>3187</v>
      </c>
      <c r="G71" s="0" t="s">
        <v>3217</v>
      </c>
    </row>
    <row r="72" customFormat="false" ht="15" hidden="false" customHeight="false" outlineLevel="0" collapsed="false">
      <c r="A72" s="65" t="s">
        <v>3253</v>
      </c>
      <c r="B72" s="65"/>
      <c r="C72" s="2" t="str">
        <f aca="false">HYPERLINK("[san_automation_info.xlsx]customer_report!BR3","Датчики_перевод_eng")</f>
        <v>Датчики_перевод_eng</v>
      </c>
      <c r="D72" s="0" t="str">
        <f aca="false">CONCATENATE("=HYPERLINK(","""[san_automation_info.xlsx]customer_report!",E72,"""",";","""",A72,"""", ")")</f>
        <v>=HYPERLINK("[san_automation_info.xlsx]customer_report!BR3";"Датчики_перевод_eng")</v>
      </c>
      <c r="E72" s="0" t="str">
        <f aca="false">CONCATENATE(F72,G72,"3")</f>
        <v>BR3</v>
      </c>
      <c r="F72" s="0" t="s">
        <v>3187</v>
      </c>
      <c r="G72" s="0" t="s">
        <v>3219</v>
      </c>
    </row>
    <row r="73" customFormat="false" ht="15" hidden="false" customHeight="false" outlineLevel="0" collapsed="false">
      <c r="A73" s="65" t="s">
        <v>3254</v>
      </c>
      <c r="B73" s="65"/>
      <c r="C73" s="2" t="str">
        <f aca="false">HYPERLINK("[san_automation_info.xlsx]customer_report!BS3","Датчики_перевод_ru")</f>
        <v>Датчики_перевод_ru</v>
      </c>
      <c r="D73" s="0" t="str">
        <f aca="false">CONCATENATE("=HYPERLINK(","""[san_automation_info.xlsx]customer_report!",E73,"""",";","""",A73,"""", ")")</f>
        <v>=HYPERLINK("[san_automation_info.xlsx]customer_report!BS3";"Датчики_перевод_ru")</v>
      </c>
      <c r="E73" s="0" t="str">
        <f aca="false">CONCATENATE(F73,G73,"3")</f>
        <v>BS3</v>
      </c>
      <c r="F73" s="0" t="s">
        <v>3187</v>
      </c>
      <c r="G73" s="0" t="s">
        <v>3221</v>
      </c>
    </row>
    <row r="74" customFormat="false" ht="15" hidden="false" customHeight="false" outlineLevel="0" collapsed="false">
      <c r="A74" s="45" t="s">
        <v>3255</v>
      </c>
      <c r="B74" s="45"/>
      <c r="C74" s="2" t="str">
        <f aca="false">HYPERLINK("[san_automation_info.xlsx]customer_report!BT3","Статистика_подключения_устройств_перевод_eng")</f>
        <v>Статистика_подключения_устройств_перевод_eng</v>
      </c>
      <c r="D74" s="0" t="str">
        <f aca="false">CONCATENATE("=HYPERLINK(","""[san_automation_info.xlsx]customer_report!",E74,"""",";","""",A74,"""", ")")</f>
        <v>=HYPERLINK("[san_automation_info.xlsx]customer_report!BT3";"Статистика_подключения_устройств_перевод_eng")</v>
      </c>
      <c r="E74" s="0" t="str">
        <f aca="false">CONCATENATE(F74,G74,"3")</f>
        <v>BT3</v>
      </c>
      <c r="F74" s="0" t="s">
        <v>3187</v>
      </c>
      <c r="G74" s="0" t="s">
        <v>3223</v>
      </c>
    </row>
    <row r="75" customFormat="false" ht="15" hidden="false" customHeight="false" outlineLevel="0" collapsed="false">
      <c r="A75" s="45" t="s">
        <v>3256</v>
      </c>
      <c r="B75" s="45"/>
      <c r="C75" s="2" t="str">
        <f aca="false">HYPERLINK("[san_automation_info.xlsx]customer_report!BU3","Статистика_подключения_устройств_перевод_ru")</f>
        <v>Статистика_подключения_устройств_перевод_ru</v>
      </c>
      <c r="D75" s="0" t="str">
        <f aca="false">CONCATENATE("=HYPERLINK(","""[san_automation_info.xlsx]customer_report!",E75,"""",";","""",A75,"""", ")")</f>
        <v>=HYPERLINK("[san_automation_info.xlsx]customer_report!BU3";"Статистика_подключения_устройств_перевод_ru")</v>
      </c>
      <c r="E75" s="0" t="str">
        <f aca="false">CONCATENATE(F75,G75,"3")</f>
        <v>BU3</v>
      </c>
      <c r="F75" s="0" t="s">
        <v>3187</v>
      </c>
      <c r="G75" s="0" t="s">
        <v>3225</v>
      </c>
    </row>
    <row r="76" customFormat="false" ht="15" hidden="false" customHeight="false" outlineLevel="0" collapsed="false">
      <c r="A76" s="77" t="s">
        <v>3257</v>
      </c>
      <c r="B76" s="77"/>
      <c r="C76" s="2" t="str">
        <f aca="false">HYPERLINK("[san_automation_info.xlsx]customer_report!BV3","Статистика_ISL_перевод_eng")</f>
        <v>Статистика_ISL_перевод_eng</v>
      </c>
      <c r="D76" s="0" t="str">
        <f aca="false">CONCATENATE("=HYPERLINK(","""[san_automation_info.xlsx]customer_report!",E76,"""",";","""",A76,"""", ")")</f>
        <v>=HYPERLINK("[san_automation_info.xlsx]customer_report!BV3";"Статистика_ISL_перевод_eng")</v>
      </c>
      <c r="E76" s="0" t="str">
        <f aca="false">CONCATENATE(F76,G76,"3")</f>
        <v>BV3</v>
      </c>
      <c r="F76" s="0" t="s">
        <v>3187</v>
      </c>
      <c r="G76" s="0" t="s">
        <v>3227</v>
      </c>
    </row>
    <row r="77" customFormat="false" ht="15" hidden="false" customHeight="false" outlineLevel="0" collapsed="false">
      <c r="A77" s="77" t="s">
        <v>3258</v>
      </c>
      <c r="B77" s="77"/>
      <c r="C77" s="2" t="str">
        <f aca="false">HYPERLINK("[san_automation_info.xlsx]customer_report!BW3","Статистика_ISL_перевод_ru")</f>
        <v>Статистика_ISL_перевод_ru</v>
      </c>
      <c r="D77" s="0" t="str">
        <f aca="false">CONCATENATE("=HYPERLINK(","""[san_automation_info.xlsx]customer_report!",E77,"""",";","""",A77,"""", ")")</f>
        <v>=HYPERLINK("[san_automation_info.xlsx]customer_report!BW3";"Статистика_ISL_перевод_ru")</v>
      </c>
      <c r="E77" s="0" t="str">
        <f aca="false">CONCATENATE(F77,G77,"3")</f>
        <v>BW3</v>
      </c>
      <c r="F77" s="0" t="s">
        <v>3187</v>
      </c>
      <c r="G77" s="0" t="s">
        <v>3229</v>
      </c>
    </row>
    <row r="78" customFormat="false" ht="15" hidden="false" customHeight="false" outlineLevel="0" collapsed="false">
      <c r="A78" s="45" t="s">
        <v>3259</v>
      </c>
      <c r="B78" s="45"/>
      <c r="C78" s="2" t="str">
        <f aca="false">HYPERLINK("[san_automation_info.xlsx]customer_report!BX3","Статистика_соединений_eng")</f>
        <v>Статистика_соединений_eng</v>
      </c>
      <c r="D78" s="0" t="str">
        <f aca="false">CONCATENATE("=HYPERLINK(","""[san_automation_info.xlsx]customer_report!",E78,"""",";","""",A78,"""", ")")</f>
        <v>=HYPERLINK("[san_automation_info.xlsx]customer_report!BX3";"Статистика_соединений_eng")</v>
      </c>
      <c r="E78" s="0" t="str">
        <f aca="false">CONCATENATE(F78,G78,"3")</f>
        <v>BX3</v>
      </c>
      <c r="F78" s="0" t="s">
        <v>3187</v>
      </c>
      <c r="G78" s="0" t="s">
        <v>3231</v>
      </c>
    </row>
    <row r="79" customFormat="false" ht="15" hidden="false" customHeight="false" outlineLevel="0" collapsed="false">
      <c r="A79" s="45" t="s">
        <v>3260</v>
      </c>
      <c r="B79" s="45"/>
      <c r="C79" s="2" t="str">
        <f aca="false">HYPERLINK("[san_automation_info.xlsx]customer_report!BY3","Статистика_соединений_ru")</f>
        <v>Статистика_соединений_ru</v>
      </c>
      <c r="D79" s="0" t="str">
        <f aca="false">CONCATENATE("=HYPERLINK(","""[san_automation_info.xlsx]customer_report!",E79,"""",";","""",A79,"""", ")")</f>
        <v>=HYPERLINK("[san_automation_info.xlsx]customer_report!BY3";"Статистика_соединений_ru")</v>
      </c>
      <c r="E79" s="0" t="str">
        <f aca="false">CONCATENATE(F79,G79,"3")</f>
        <v>BY3</v>
      </c>
      <c r="F79" s="0" t="s">
        <v>3187</v>
      </c>
      <c r="G79" s="0" t="s">
        <v>3233</v>
      </c>
    </row>
    <row r="80" customFormat="false" ht="15" hidden="false" customHeight="false" outlineLevel="0" collapsed="false">
      <c r="A80" s="39" t="s">
        <v>3261</v>
      </c>
      <c r="B80" s="39"/>
      <c r="C80" s="2" t="str">
        <f aca="false">HYPERLINK("[san_automation_info.xlsx]customer_report!BZ3","Журнал_eng")</f>
        <v>Журнал_eng</v>
      </c>
      <c r="D80" s="0" t="str">
        <f aca="false">CONCATENATE("=HYPERLINK(","""[san_automation_info.xlsx]customer_report!",E80,"""",";","""",A80,"""", ")")</f>
        <v>=HYPERLINK("[san_automation_info.xlsx]customer_report!BZ3";"Журнал_eng")</v>
      </c>
      <c r="E80" s="0" t="str">
        <f aca="false">CONCATENATE(F80,G80,"3")</f>
        <v>BZ3</v>
      </c>
      <c r="F80" s="0" t="s">
        <v>3187</v>
      </c>
      <c r="G80" s="0" t="s">
        <v>3235</v>
      </c>
    </row>
    <row r="81" customFormat="false" ht="15" hidden="false" customHeight="false" outlineLevel="0" collapsed="false">
      <c r="A81" s="39" t="s">
        <v>3262</v>
      </c>
      <c r="B81" s="39"/>
      <c r="C81" s="2" t="str">
        <f aca="false">HYPERLINK("[san_automation_info.xlsx]customer_report!CA3","Журнал_ru")</f>
        <v>Журнал_ru</v>
      </c>
      <c r="D81" s="0" t="str">
        <f aca="false">CONCATENATE("=HYPERLINK(","""[san_automation_info.xlsx]customer_report!",E81,"""",";","""",A81,"""", ")")</f>
        <v>=HYPERLINK("[san_automation_info.xlsx]customer_report!CA3";"Журнал_ru")</v>
      </c>
      <c r="E81" s="0" t="str">
        <f aca="false">CONCATENATE(F81,G81,"3")</f>
        <v>CA3</v>
      </c>
      <c r="F81" s="0" t="s">
        <v>3189</v>
      </c>
      <c r="G81" s="0" t="s">
        <v>3185</v>
      </c>
    </row>
    <row r="82" customFormat="false" ht="15" hidden="false" customHeight="false" outlineLevel="0" collapsed="false">
      <c r="A82" s="61" t="s">
        <v>3263</v>
      </c>
      <c r="B82" s="61"/>
      <c r="C82" s="2" t="str">
        <f aca="false">HYPERLINK("[san_automation_info.xlsx]customer_report!CB3","Презентация_eng")</f>
        <v>Презентация_eng</v>
      </c>
      <c r="D82" s="0" t="str">
        <f aca="false">CONCATENATE("=HYPERLINK(","""[san_automation_info.xlsx]customer_report!",E82,"""",";","""",A82,"""", ")")</f>
        <v>=HYPERLINK("[san_automation_info.xlsx]customer_report!CB3";"Презентация_eng")</v>
      </c>
      <c r="E82" s="0" t="str">
        <f aca="false">CONCATENATE(F82,G82,"3")</f>
        <v>CB3</v>
      </c>
      <c r="F82" s="0" t="s">
        <v>3189</v>
      </c>
      <c r="G82" s="0" t="s">
        <v>3187</v>
      </c>
    </row>
    <row r="83" customFormat="false" ht="15" hidden="false" customHeight="false" outlineLevel="0" collapsed="false">
      <c r="A83" s="61" t="s">
        <v>3264</v>
      </c>
      <c r="B83" s="61"/>
      <c r="C83" s="2" t="str">
        <f aca="false">HYPERLINK("[san_automation_info.xlsx]customer_report!CC3","Презентация_ru")</f>
        <v>Презентация_ru</v>
      </c>
      <c r="D83" s="0" t="str">
        <f aca="false">CONCATENATE("=HYPERLINK(","""[san_automation_info.xlsx]customer_report!",E83,"""",";","""",A83,"""", ")")</f>
        <v>=HYPERLINK("[san_automation_info.xlsx]customer_report!CC3";"Презентация_ru")</v>
      </c>
      <c r="E83" s="0" t="str">
        <f aca="false">CONCATENATE(F83,G83,"3")</f>
        <v>CC3</v>
      </c>
      <c r="F83" s="0" t="s">
        <v>3189</v>
      </c>
      <c r="G83" s="0" t="s">
        <v>3189</v>
      </c>
    </row>
    <row r="84" customFormat="false" ht="15" hidden="false" customHeight="false" outlineLevel="0" collapsed="false">
      <c r="G84" s="0" t="s">
        <v>3191</v>
      </c>
    </row>
    <row r="85" customFormat="false" ht="15" hidden="false" customHeight="false" outlineLevel="0" collapsed="false">
      <c r="G85" s="0" t="s">
        <v>3193</v>
      </c>
    </row>
    <row r="86" customFormat="false" ht="15" hidden="false" customHeight="false" outlineLevel="0" collapsed="false">
      <c r="G86" s="0" t="s">
        <v>3195</v>
      </c>
    </row>
    <row r="87" customFormat="false" ht="15" hidden="false" customHeight="false" outlineLevel="0" collapsed="false">
      <c r="G87" s="0" t="s">
        <v>3197</v>
      </c>
    </row>
    <row r="88" customFormat="false" ht="15" hidden="false" customHeight="false" outlineLevel="0" collapsed="false">
      <c r="G88" s="0" t="s">
        <v>3199</v>
      </c>
    </row>
    <row r="89" customFormat="false" ht="15" hidden="false" customHeight="false" outlineLevel="0" collapsed="false">
      <c r="G89" s="0" t="s">
        <v>3201</v>
      </c>
    </row>
    <row r="90" customFormat="false" ht="15" hidden="false" customHeight="false" outlineLevel="0" collapsed="false">
      <c r="G90" s="0" t="s">
        <v>3203</v>
      </c>
    </row>
    <row r="91" customFormat="false" ht="15" hidden="false" customHeight="false" outlineLevel="0" collapsed="false">
      <c r="G91" s="0" t="s">
        <v>3205</v>
      </c>
    </row>
    <row r="92" customFormat="false" ht="15" hidden="false" customHeight="false" outlineLevel="0" collapsed="false">
      <c r="G92" s="0" t="s">
        <v>3207</v>
      </c>
    </row>
    <row r="93" customFormat="false" ht="15" hidden="false" customHeight="false" outlineLevel="0" collapsed="false">
      <c r="G93" s="0" t="s">
        <v>3209</v>
      </c>
    </row>
    <row r="94" customFormat="false" ht="15" hidden="false" customHeight="false" outlineLevel="0" collapsed="false">
      <c r="G94" s="0" t="s">
        <v>3211</v>
      </c>
    </row>
    <row r="95" customFormat="false" ht="15" hidden="false" customHeight="false" outlineLevel="0" collapsed="false">
      <c r="G95" s="0" t="s">
        <v>3213</v>
      </c>
    </row>
    <row r="96" customFormat="false" ht="15" hidden="false" customHeight="false" outlineLevel="0" collapsed="false">
      <c r="G96" s="0" t="s">
        <v>3215</v>
      </c>
    </row>
    <row r="97" customFormat="false" ht="15" hidden="false" customHeight="false" outlineLevel="0" collapsed="false">
      <c r="G97" s="0" t="s">
        <v>3217</v>
      </c>
    </row>
    <row r="98" customFormat="false" ht="15" hidden="false" customHeight="false" outlineLevel="0" collapsed="false">
      <c r="G98" s="0" t="s">
        <v>3219</v>
      </c>
    </row>
    <row r="99" customFormat="false" ht="15" hidden="false" customHeight="false" outlineLevel="0" collapsed="false">
      <c r="G99" s="0" t="s">
        <v>3221</v>
      </c>
    </row>
    <row r="100" customFormat="false" ht="15" hidden="false" customHeight="false" outlineLevel="0" collapsed="false">
      <c r="G100" s="0" t="s">
        <v>3223</v>
      </c>
    </row>
    <row r="101" customFormat="false" ht="15" hidden="false" customHeight="false" outlineLevel="0" collapsed="false">
      <c r="G101" s="0" t="s">
        <v>3225</v>
      </c>
    </row>
    <row r="102" customFormat="false" ht="15" hidden="false" customHeight="false" outlineLevel="0" collapsed="false">
      <c r="G102" s="0" t="s">
        <v>3227</v>
      </c>
    </row>
    <row r="103" customFormat="false" ht="15" hidden="false" customHeight="false" outlineLevel="0" collapsed="false">
      <c r="G103" s="0" t="s">
        <v>3229</v>
      </c>
    </row>
    <row r="104" customFormat="false" ht="15" hidden="false" customHeight="false" outlineLevel="0" collapsed="false">
      <c r="G104" s="0" t="s">
        <v>3231</v>
      </c>
    </row>
    <row r="105" customFormat="false" ht="15" hidden="false" customHeight="false" outlineLevel="0" collapsed="false">
      <c r="G105" s="0" t="s">
        <v>3233</v>
      </c>
    </row>
    <row r="106" customFormat="false" ht="15" hidden="false" customHeight="false" outlineLevel="0" collapsed="false">
      <c r="G106" s="0" t="s">
        <v>3235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2" activeCellId="0" sqref="E2"/>
    </sheetView>
  </sheetViews>
  <sheetFormatPr defaultColWidth="8.6875" defaultRowHeight="15" zeroHeight="false" outlineLevelRow="0" outlineLevelCol="0"/>
  <cols>
    <col collapsed="false" customWidth="true" hidden="false" outlineLevel="0" max="1" min="1" style="0" width="32.15"/>
    <col collapsed="false" customWidth="true" hidden="false" outlineLevel="0" max="2" min="2" style="0" width="43.42"/>
    <col collapsed="false" customWidth="true" hidden="false" outlineLevel="0" max="3" min="3" style="0" width="27.42"/>
    <col collapsed="false" customWidth="true" hidden="false" outlineLevel="0" max="4" min="4" style="0" width="35.42"/>
    <col collapsed="false" customWidth="true" hidden="false" outlineLevel="0" max="5" min="5" style="0" width="28.86"/>
    <col collapsed="false" customWidth="true" hidden="false" outlineLevel="0" max="6" min="6" style="0" width="37.29"/>
    <col collapsed="false" customWidth="true" hidden="false" outlineLevel="0" max="7" min="7" style="0" width="33.14"/>
    <col collapsed="false" customWidth="true" hidden="false" outlineLevel="0" max="8" min="8" style="0" width="39.57"/>
    <col collapsed="false" customWidth="true" hidden="false" outlineLevel="0" max="9" min="9" style="0" width="37.57"/>
    <col collapsed="false" customWidth="true" hidden="false" outlineLevel="0" max="10" min="10" style="0" width="39.43"/>
    <col collapsed="false" customWidth="true" hidden="false" outlineLevel="0" max="11" min="11" style="0" width="34"/>
    <col collapsed="false" customWidth="true" hidden="false" outlineLevel="0" max="14" min="12" style="0" width="33.57"/>
    <col collapsed="false" customWidth="true" hidden="false" outlineLevel="0" max="15" min="15" style="0" width="30.14"/>
    <col collapsed="false" customWidth="true" hidden="false" outlineLevel="0" max="16" min="16" style="0" width="36.57"/>
    <col collapsed="false" customWidth="true" hidden="false" outlineLevel="0" max="17" min="17" style="0" width="40.15"/>
    <col collapsed="false" customWidth="true" hidden="false" outlineLevel="0" max="18" min="18" style="0" width="63.42"/>
    <col collapsed="false" customWidth="true" hidden="false" outlineLevel="0" max="20" min="19" style="0" width="30.14"/>
    <col collapsed="false" customWidth="true" hidden="false" outlineLevel="0" max="21" min="21" style="0" width="42.86"/>
    <col collapsed="false" customWidth="true" hidden="false" outlineLevel="0" max="23" min="22" style="0" width="47.57"/>
    <col collapsed="false" customWidth="true" hidden="false" outlineLevel="0" max="24" min="24" style="0" width="35.71"/>
    <col collapsed="false" customWidth="true" hidden="false" outlineLevel="0" max="25" min="25" style="0" width="37.86"/>
    <col collapsed="false" customWidth="true" hidden="false" outlineLevel="0" max="26" min="26" style="0" width="30.01"/>
    <col collapsed="false" customWidth="true" hidden="false" outlineLevel="0" max="27" min="27" style="0" width="32"/>
    <col collapsed="false" customWidth="true" hidden="false" outlineLevel="0" max="29" min="28" style="0" width="23.15"/>
    <col collapsed="false" customWidth="true" hidden="false" outlineLevel="0" max="30" min="30" style="0" width="20.86"/>
    <col collapsed="false" customWidth="true" hidden="false" outlineLevel="0" max="31" min="31" style="0" width="33.42"/>
    <col collapsed="false" customWidth="true" hidden="false" outlineLevel="0" max="32" min="32" style="0" width="44.71"/>
    <col collapsed="false" customWidth="true" hidden="false" outlineLevel="0" max="33" min="33" style="0" width="50.42"/>
    <col collapsed="false" customWidth="true" hidden="false" outlineLevel="0" max="34" min="34" style="0" width="30.14"/>
    <col collapsed="false" customWidth="true" hidden="false" outlineLevel="0" max="35" min="35" style="0" width="53.42"/>
    <col collapsed="false" customWidth="true" hidden="false" outlineLevel="0" max="36" min="36" style="0" width="32.29"/>
    <col collapsed="false" customWidth="true" hidden="false" outlineLevel="0" max="37" min="37" style="0" width="32"/>
    <col collapsed="false" customWidth="true" hidden="false" outlineLevel="0" max="38" min="38" style="0" width="27.99"/>
    <col collapsed="false" customWidth="true" hidden="false" outlineLevel="0" max="39" min="39" style="0" width="33.86"/>
    <col collapsed="false" customWidth="true" hidden="false" outlineLevel="0" max="40" min="40" style="0" width="19.57"/>
    <col collapsed="false" customWidth="true" hidden="false" outlineLevel="0" max="41" min="41" style="0" width="26.14"/>
    <col collapsed="false" customWidth="true" hidden="false" outlineLevel="0" max="42" min="42" style="0" width="29.42"/>
    <col collapsed="false" customWidth="true" hidden="false" outlineLevel="0" max="43" min="43" style="0" width="26.14"/>
    <col collapsed="false" customWidth="true" hidden="false" outlineLevel="0" max="44" min="44" style="0" width="30.01"/>
    <col collapsed="false" customWidth="true" hidden="false" outlineLevel="0" max="45" min="45" style="0" width="26.42"/>
    <col collapsed="false" customWidth="true" hidden="false" outlineLevel="0" max="46" min="46" style="0" width="37.71"/>
    <col collapsed="false" customWidth="true" hidden="false" outlineLevel="0" max="47" min="47" style="0" width="34.42"/>
    <col collapsed="false" customWidth="true" hidden="false" outlineLevel="0" max="49" min="48" style="0" width="33.57"/>
    <col collapsed="false" customWidth="true" hidden="false" outlineLevel="0" max="50" min="50" style="0" width="56.57"/>
    <col collapsed="false" customWidth="true" hidden="false" outlineLevel="0" max="51" min="51" style="0" width="54.71"/>
    <col collapsed="false" customWidth="true" hidden="false" outlineLevel="0" max="52" min="52" style="0" width="35.58"/>
    <col collapsed="false" customWidth="true" hidden="false" outlineLevel="0" max="53" min="53" style="0" width="49.71"/>
    <col collapsed="false" customWidth="true" hidden="false" outlineLevel="0" max="54" min="54" style="0" width="37.71"/>
    <col collapsed="false" customWidth="true" hidden="false" outlineLevel="0" max="55" min="55" style="0" width="44.99"/>
    <col collapsed="false" customWidth="true" hidden="false" outlineLevel="0" max="58" min="56" style="0" width="34.58"/>
    <col collapsed="false" customWidth="true" hidden="false" outlineLevel="0" max="61" min="59" style="0" width="39.7"/>
    <col collapsed="false" customWidth="true" hidden="false" outlineLevel="0" max="62" min="62" style="0" width="45.29"/>
    <col collapsed="false" customWidth="true" hidden="false" outlineLevel="0" max="63" min="63" style="0" width="47.86"/>
    <col collapsed="false" customWidth="true" hidden="false" outlineLevel="0" max="64" min="64" style="0" width="44.85"/>
    <col collapsed="false" customWidth="true" hidden="false" outlineLevel="0" max="65" min="65" style="0" width="62.29"/>
    <col collapsed="false" customWidth="true" hidden="false" outlineLevel="0" max="66" min="66" style="0" width="44.85"/>
    <col collapsed="false" customWidth="true" hidden="false" outlineLevel="0" max="67" min="67" style="0" width="55.43"/>
    <col collapsed="false" customWidth="true" hidden="false" outlineLevel="0" max="68" min="68" style="0" width="35.14"/>
    <col collapsed="false" customWidth="true" hidden="false" outlineLevel="0" max="69" min="69" style="0" width="23.01"/>
    <col collapsed="false" customWidth="true" hidden="false" outlineLevel="0" max="71" min="70" style="0" width="31.28"/>
    <col collapsed="false" customWidth="true" hidden="false" outlineLevel="0" max="72" min="72" style="0" width="57.71"/>
    <col collapsed="false" customWidth="true" hidden="false" outlineLevel="0" max="73" min="73" style="0" width="58.29"/>
    <col collapsed="false" customWidth="true" hidden="false" outlineLevel="0" max="74" min="74" style="0" width="52.42"/>
    <col collapsed="false" customWidth="true" hidden="false" outlineLevel="0" max="75" min="75" style="0" width="69.71"/>
    <col collapsed="false" customWidth="true" hidden="false" outlineLevel="0" max="76" min="76" style="0" width="109.57"/>
    <col collapsed="false" customWidth="true" hidden="false" outlineLevel="0" max="77" min="77" style="0" width="73.28"/>
    <col collapsed="false" customWidth="true" hidden="false" outlineLevel="0" max="78" min="78" style="0" width="30.28"/>
    <col collapsed="false" customWidth="true" hidden="false" outlineLevel="0" max="79" min="79" style="0" width="36"/>
    <col collapsed="false" customWidth="true" hidden="false" outlineLevel="0" max="80" min="80" style="0" width="36.85"/>
    <col collapsed="false" customWidth="true" hidden="false" outlineLevel="0" max="81" min="81" style="0" width="58.71"/>
    <col collapsed="false" customWidth="true" hidden="false" outlineLevel="0" max="84" min="84" style="0" width="32.29"/>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customFormat="false" ht="15" hidden="false" customHeight="false" outlineLevel="0" collapsed="false">
      <c r="A2" s="1" t="s">
        <v>49</v>
      </c>
      <c r="B2" s="2" t="s">
        <v>3265</v>
      </c>
      <c r="C2" s="2" t="s">
        <v>3265</v>
      </c>
      <c r="D2" s="2" t="s">
        <v>3265</v>
      </c>
      <c r="E2" s="2" t="s">
        <v>3265</v>
      </c>
      <c r="F2" s="2" t="s">
        <v>3265</v>
      </c>
      <c r="G2" s="2" t="s">
        <v>3265</v>
      </c>
      <c r="H2" s="2" t="s">
        <v>3265</v>
      </c>
      <c r="I2" s="2" t="s">
        <v>3265</v>
      </c>
      <c r="J2" s="2" t="s">
        <v>3265</v>
      </c>
      <c r="K2" s="2" t="s">
        <v>3265</v>
      </c>
      <c r="L2" s="2" t="s">
        <v>3265</v>
      </c>
      <c r="M2" s="2" t="s">
        <v>3265</v>
      </c>
      <c r="N2" s="2" t="s">
        <v>3265</v>
      </c>
      <c r="O2" s="2" t="s">
        <v>3265</v>
      </c>
      <c r="P2" s="2" t="s">
        <v>3265</v>
      </c>
      <c r="Q2" s="2" t="s">
        <v>3265</v>
      </c>
      <c r="R2" s="2" t="s">
        <v>3265</v>
      </c>
      <c r="S2" s="2" t="s">
        <v>3265</v>
      </c>
      <c r="T2" s="2" t="s">
        <v>3265</v>
      </c>
      <c r="U2" s="2" t="s">
        <v>3265</v>
      </c>
      <c r="V2" s="2" t="s">
        <v>3265</v>
      </c>
      <c r="W2" s="2" t="s">
        <v>3265</v>
      </c>
      <c r="X2" s="2" t="s">
        <v>3265</v>
      </c>
      <c r="Y2" s="2" t="s">
        <v>3265</v>
      </c>
      <c r="Z2" s="2" t="s">
        <v>3265</v>
      </c>
      <c r="AA2" s="2" t="s">
        <v>3265</v>
      </c>
      <c r="AB2" s="2" t="s">
        <v>3265</v>
      </c>
      <c r="AC2" s="2" t="s">
        <v>3265</v>
      </c>
      <c r="AD2" s="2" t="s">
        <v>3265</v>
      </c>
      <c r="AE2" s="2" t="s">
        <v>3265</v>
      </c>
      <c r="AF2" s="2" t="s">
        <v>3265</v>
      </c>
      <c r="AG2" s="2" t="s">
        <v>3265</v>
      </c>
      <c r="AH2" s="2" t="s">
        <v>3265</v>
      </c>
      <c r="AI2" s="2" t="s">
        <v>3265</v>
      </c>
      <c r="AJ2" s="2" t="s">
        <v>3265</v>
      </c>
      <c r="AK2" s="2" t="s">
        <v>3265</v>
      </c>
      <c r="AL2" s="2" t="s">
        <v>3265</v>
      </c>
      <c r="AM2" s="2" t="s">
        <v>3265</v>
      </c>
      <c r="AN2" s="2" t="s">
        <v>3265</v>
      </c>
      <c r="AO2" s="2" t="s">
        <v>3265</v>
      </c>
      <c r="AP2" s="2" t="s">
        <v>3265</v>
      </c>
      <c r="AQ2" s="2" t="s">
        <v>3265</v>
      </c>
      <c r="AR2" s="2" t="s">
        <v>3265</v>
      </c>
      <c r="AS2" s="2" t="s">
        <v>3265</v>
      </c>
      <c r="AT2" s="2" t="s">
        <v>3265</v>
      </c>
      <c r="AU2" s="2" t="s">
        <v>3265</v>
      </c>
      <c r="AV2" s="2" t="s">
        <v>3265</v>
      </c>
      <c r="AW2" s="2" t="s">
        <v>3265</v>
      </c>
      <c r="AX2" s="2" t="s">
        <v>3265</v>
      </c>
      <c r="AY2" s="2" t="s">
        <v>3265</v>
      </c>
      <c r="AZ2" s="2" t="s">
        <v>3265</v>
      </c>
      <c r="BA2" s="2" t="s">
        <v>3265</v>
      </c>
      <c r="BB2" s="2" t="s">
        <v>3265</v>
      </c>
      <c r="BC2" s="2" t="s">
        <v>3265</v>
      </c>
      <c r="BD2" s="2" t="s">
        <v>3265</v>
      </c>
      <c r="BE2" s="2" t="s">
        <v>3265</v>
      </c>
      <c r="BF2" s="2" t="s">
        <v>3265</v>
      </c>
      <c r="BG2" s="2" t="s">
        <v>3265</v>
      </c>
      <c r="BH2" s="2" t="s">
        <v>3265</v>
      </c>
      <c r="BI2" s="2" t="s">
        <v>3265</v>
      </c>
      <c r="BJ2" s="2" t="s">
        <v>3265</v>
      </c>
      <c r="BK2" s="2" t="s">
        <v>3265</v>
      </c>
      <c r="BL2" s="2" t="s">
        <v>3265</v>
      </c>
      <c r="BM2" s="2" t="s">
        <v>3265</v>
      </c>
      <c r="BN2" s="2" t="s">
        <v>3265</v>
      </c>
      <c r="BO2" s="2" t="s">
        <v>3265</v>
      </c>
      <c r="BP2" s="2" t="s">
        <v>3265</v>
      </c>
      <c r="BQ2" s="2" t="s">
        <v>3265</v>
      </c>
      <c r="BR2" s="2" t="s">
        <v>3265</v>
      </c>
      <c r="BS2" s="2" t="s">
        <v>3265</v>
      </c>
      <c r="BT2" s="2" t="s">
        <v>3265</v>
      </c>
      <c r="BU2" s="2" t="s">
        <v>3265</v>
      </c>
      <c r="BV2" s="2" t="s">
        <v>3265</v>
      </c>
      <c r="BW2" s="2" t="s">
        <v>3265</v>
      </c>
      <c r="BX2" s="2" t="s">
        <v>3265</v>
      </c>
      <c r="BY2" s="2" t="s">
        <v>3265</v>
      </c>
      <c r="BZ2" s="2" t="s">
        <v>3265</v>
      </c>
      <c r="CA2" s="2" t="s">
        <v>3265</v>
      </c>
      <c r="CB2" s="2" t="s">
        <v>3265</v>
      </c>
      <c r="CC2" s="2" t="s">
        <v>3265</v>
      </c>
    </row>
    <row r="3" customFormat="false" ht="15" hidden="false" customHeight="false" outlineLevel="0" collapsed="false">
      <c r="A3" s="41" t="s">
        <v>3156</v>
      </c>
      <c r="B3" s="41" t="s">
        <v>3158</v>
      </c>
      <c r="C3" s="68" t="s">
        <v>3160</v>
      </c>
      <c r="D3" s="68" t="s">
        <v>3161</v>
      </c>
      <c r="E3" s="20" t="s">
        <v>3162</v>
      </c>
      <c r="F3" s="20" t="s">
        <v>3163</v>
      </c>
      <c r="G3" s="43" t="s">
        <v>3164</v>
      </c>
      <c r="H3" s="43" t="s">
        <v>3165</v>
      </c>
      <c r="I3" s="53" t="s">
        <v>3166</v>
      </c>
      <c r="J3" s="53" t="s">
        <v>3167</v>
      </c>
      <c r="K3" s="36" t="s">
        <v>3168</v>
      </c>
      <c r="L3" s="36" t="s">
        <v>3169</v>
      </c>
      <c r="M3" s="47" t="s">
        <v>3170</v>
      </c>
      <c r="N3" s="47" t="s">
        <v>3171</v>
      </c>
      <c r="O3" s="43" t="s">
        <v>3172</v>
      </c>
      <c r="P3" s="43" t="s">
        <v>3173</v>
      </c>
      <c r="Q3" s="28" t="s">
        <v>3174</v>
      </c>
      <c r="R3" s="28" t="s">
        <v>3175</v>
      </c>
      <c r="S3" s="34" t="s">
        <v>3176</v>
      </c>
      <c r="T3" s="34" t="s">
        <v>3177</v>
      </c>
      <c r="U3" s="41" t="s">
        <v>3178</v>
      </c>
      <c r="V3" s="41" t="s">
        <v>3179</v>
      </c>
      <c r="W3" s="30" t="s">
        <v>3180</v>
      </c>
      <c r="X3" s="30" t="s">
        <v>3181</v>
      </c>
      <c r="Y3" s="30" t="s">
        <v>3182</v>
      </c>
      <c r="Z3" s="43" t="s">
        <v>3183</v>
      </c>
      <c r="AA3" s="43" t="s">
        <v>3184</v>
      </c>
      <c r="AB3" s="55" t="s">
        <v>3186</v>
      </c>
      <c r="AC3" s="55" t="s">
        <v>3188</v>
      </c>
      <c r="AD3" s="38" t="s">
        <v>3190</v>
      </c>
      <c r="AE3" s="38" t="s">
        <v>3192</v>
      </c>
      <c r="AF3" s="50" t="s">
        <v>3194</v>
      </c>
      <c r="AG3" s="50" t="s">
        <v>3196</v>
      </c>
      <c r="AH3" s="47" t="s">
        <v>3198</v>
      </c>
      <c r="AI3" s="47" t="s">
        <v>3200</v>
      </c>
      <c r="AJ3" s="55" t="s">
        <v>3202</v>
      </c>
      <c r="AK3" s="55" t="s">
        <v>3204</v>
      </c>
      <c r="AL3" s="27" t="s">
        <v>3206</v>
      </c>
      <c r="AM3" s="27" t="s">
        <v>3208</v>
      </c>
      <c r="AN3" s="45" t="s">
        <v>3210</v>
      </c>
      <c r="AO3" s="45" t="s">
        <v>3212</v>
      </c>
      <c r="AP3" s="61" t="s">
        <v>3214</v>
      </c>
      <c r="AQ3" s="61" t="s">
        <v>3216</v>
      </c>
      <c r="AR3" s="65" t="s">
        <v>3218</v>
      </c>
      <c r="AS3" s="65" t="s">
        <v>3220</v>
      </c>
      <c r="AT3" s="45" t="s">
        <v>3222</v>
      </c>
      <c r="AU3" s="45" t="s">
        <v>3224</v>
      </c>
      <c r="AV3" s="65" t="s">
        <v>3226</v>
      </c>
      <c r="AW3" s="65" t="s">
        <v>3228</v>
      </c>
      <c r="AX3" s="50" t="s">
        <v>3230</v>
      </c>
      <c r="AY3" s="50" t="s">
        <v>3232</v>
      </c>
      <c r="AZ3" s="55" t="s">
        <v>3234</v>
      </c>
      <c r="BA3" s="55" t="s">
        <v>3236</v>
      </c>
      <c r="BB3" s="20" t="s">
        <v>3237</v>
      </c>
      <c r="BC3" s="20" t="s">
        <v>3238</v>
      </c>
      <c r="BD3" s="75" t="s">
        <v>3239</v>
      </c>
      <c r="BE3" s="75" t="s">
        <v>3240</v>
      </c>
      <c r="BF3" s="27" t="s">
        <v>3241</v>
      </c>
      <c r="BG3" s="27" t="s">
        <v>3242</v>
      </c>
      <c r="BH3" s="38" t="s">
        <v>3243</v>
      </c>
      <c r="BI3" s="38" t="s">
        <v>3244</v>
      </c>
      <c r="BJ3" s="45" t="s">
        <v>3245</v>
      </c>
      <c r="BK3" s="45" t="s">
        <v>3246</v>
      </c>
      <c r="BL3" s="43" t="s">
        <v>3247</v>
      </c>
      <c r="BM3" s="43" t="s">
        <v>3248</v>
      </c>
      <c r="BN3" s="34" t="s">
        <v>3249</v>
      </c>
      <c r="BO3" s="34" t="s">
        <v>3250</v>
      </c>
      <c r="BP3" s="21" t="s">
        <v>3251</v>
      </c>
      <c r="BQ3" s="21" t="s">
        <v>3252</v>
      </c>
      <c r="BR3" s="65" t="s">
        <v>3253</v>
      </c>
      <c r="BS3" s="65" t="s">
        <v>3254</v>
      </c>
      <c r="BT3" s="45" t="s">
        <v>3255</v>
      </c>
      <c r="BU3" s="45" t="s">
        <v>3256</v>
      </c>
      <c r="BV3" s="77" t="s">
        <v>3257</v>
      </c>
      <c r="BW3" s="77" t="s">
        <v>3258</v>
      </c>
      <c r="BX3" s="45" t="s">
        <v>3259</v>
      </c>
      <c r="BY3" s="45" t="s">
        <v>3260</v>
      </c>
      <c r="BZ3" s="39" t="s">
        <v>3261</v>
      </c>
      <c r="CA3" s="39" t="s">
        <v>3262</v>
      </c>
      <c r="CB3" s="61" t="s">
        <v>3263</v>
      </c>
      <c r="CC3" s="61" t="s">
        <v>3264</v>
      </c>
    </row>
    <row r="4" customFormat="false" ht="15" hidden="false" customHeight="false" outlineLevel="0" collapsed="false">
      <c r="A4" s="3" t="s">
        <v>2733</v>
      </c>
      <c r="B4" s="3" t="s">
        <v>3266</v>
      </c>
      <c r="C4" s="3" t="s">
        <v>3267</v>
      </c>
      <c r="D4" s="12" t="s">
        <v>3268</v>
      </c>
      <c r="E4" s="0" t="s">
        <v>3267</v>
      </c>
      <c r="F4" s="12" t="s">
        <v>3268</v>
      </c>
      <c r="G4" s="12" t="s">
        <v>3269</v>
      </c>
      <c r="H4" s="12" t="s">
        <v>3270</v>
      </c>
      <c r="I4" s="0" t="s">
        <v>3267</v>
      </c>
      <c r="J4" s="0" t="s">
        <v>3268</v>
      </c>
      <c r="K4" s="0" t="s">
        <v>3267</v>
      </c>
      <c r="L4" s="12" t="s">
        <v>3268</v>
      </c>
      <c r="M4" s="0" t="s">
        <v>3267</v>
      </c>
      <c r="N4" s="12" t="s">
        <v>3268</v>
      </c>
      <c r="O4" s="0" t="s">
        <v>3267</v>
      </c>
      <c r="P4" s="12" t="s">
        <v>3268</v>
      </c>
      <c r="Q4" s="0" t="s">
        <v>3267</v>
      </c>
      <c r="R4" s="12" t="s">
        <v>3268</v>
      </c>
      <c r="S4" s="0" t="s">
        <v>3267</v>
      </c>
      <c r="T4" s="0" t="s">
        <v>3268</v>
      </c>
      <c r="U4" s="0" t="s">
        <v>3267</v>
      </c>
      <c r="V4" s="12" t="s">
        <v>3268</v>
      </c>
      <c r="W4" s="0" t="s">
        <v>900</v>
      </c>
      <c r="X4" s="0" t="s">
        <v>3267</v>
      </c>
      <c r="Y4" s="12" t="s">
        <v>3268</v>
      </c>
      <c r="Z4" s="3" t="s">
        <v>3267</v>
      </c>
      <c r="AA4" s="3" t="s">
        <v>3268</v>
      </c>
      <c r="AB4" s="3" t="s">
        <v>3267</v>
      </c>
      <c r="AC4" s="3" t="s">
        <v>3268</v>
      </c>
      <c r="AD4" s="3" t="s">
        <v>3267</v>
      </c>
      <c r="AE4" s="3" t="s">
        <v>3268</v>
      </c>
      <c r="AF4" s="0" t="s">
        <v>3267</v>
      </c>
      <c r="AG4" s="0" t="s">
        <v>3268</v>
      </c>
      <c r="AH4" s="0" t="s">
        <v>3267</v>
      </c>
      <c r="AI4" s="0" t="s">
        <v>3268</v>
      </c>
      <c r="AJ4" s="0" t="s">
        <v>3267</v>
      </c>
      <c r="AK4" s="0" t="s">
        <v>3268</v>
      </c>
      <c r="AL4" s="0" t="s">
        <v>3267</v>
      </c>
      <c r="AM4" s="12" t="s">
        <v>3268</v>
      </c>
      <c r="AN4" s="0" t="s">
        <v>3267</v>
      </c>
      <c r="AO4" s="0" t="s">
        <v>3268</v>
      </c>
      <c r="AP4" s="0" t="s">
        <v>3267</v>
      </c>
      <c r="AQ4" s="0" t="s">
        <v>3268</v>
      </c>
      <c r="AR4" s="0" t="s">
        <v>3267</v>
      </c>
      <c r="AS4" s="0" t="s">
        <v>3268</v>
      </c>
      <c r="AT4" s="0" t="s">
        <v>3267</v>
      </c>
      <c r="AU4" s="0" t="s">
        <v>3268</v>
      </c>
      <c r="AV4" s="78" t="s">
        <v>3267</v>
      </c>
      <c r="AW4" s="12" t="s">
        <v>3268</v>
      </c>
      <c r="AX4" s="0" t="s">
        <v>3267</v>
      </c>
      <c r="AY4" s="0" t="s">
        <v>3268</v>
      </c>
      <c r="AZ4" s="0" t="s">
        <v>3267</v>
      </c>
      <c r="BA4" s="0" t="s">
        <v>3268</v>
      </c>
      <c r="BB4" s="0" t="s">
        <v>3271</v>
      </c>
      <c r="BC4" s="0" t="s">
        <v>3272</v>
      </c>
      <c r="BD4" s="0" t="s">
        <v>3267</v>
      </c>
      <c r="BE4" s="0" t="s">
        <v>3268</v>
      </c>
      <c r="BF4" s="0" t="s">
        <v>3267</v>
      </c>
      <c r="BG4" s="0" t="s">
        <v>3268</v>
      </c>
      <c r="BH4" s="0" t="s">
        <v>3267</v>
      </c>
      <c r="BI4" s="0" t="s">
        <v>3268</v>
      </c>
      <c r="BJ4" s="0" t="s">
        <v>3267</v>
      </c>
      <c r="BK4" s="0" t="s">
        <v>3268</v>
      </c>
      <c r="BL4" s="0" t="s">
        <v>3267</v>
      </c>
      <c r="BM4" s="0" t="s">
        <v>3268</v>
      </c>
      <c r="BN4" s="0" t="s">
        <v>3267</v>
      </c>
      <c r="BO4" s="0" t="s">
        <v>3268</v>
      </c>
      <c r="BP4" s="0" t="s">
        <v>3267</v>
      </c>
      <c r="BQ4" s="0" t="s">
        <v>3268</v>
      </c>
      <c r="BR4" s="0" t="s">
        <v>1806</v>
      </c>
      <c r="BS4" s="0" t="s">
        <v>3273</v>
      </c>
      <c r="BT4" s="0" t="s">
        <v>3267</v>
      </c>
      <c r="BU4" s="0" t="s">
        <v>3268</v>
      </c>
      <c r="BV4" s="0" t="s">
        <v>3267</v>
      </c>
      <c r="BW4" s="0" t="s">
        <v>3268</v>
      </c>
      <c r="BX4" s="0" t="s">
        <v>3267</v>
      </c>
      <c r="BY4" s="0" t="s">
        <v>3268</v>
      </c>
      <c r="BZ4" s="0" t="s">
        <v>3267</v>
      </c>
      <c r="CA4" s="0" t="s">
        <v>3268</v>
      </c>
      <c r="CB4" s="0" t="s">
        <v>2896</v>
      </c>
      <c r="CC4" s="0" t="s">
        <v>3274</v>
      </c>
    </row>
    <row r="5" customFormat="false" ht="15" hidden="false" customHeight="false" outlineLevel="0" collapsed="false">
      <c r="A5" s="3" t="s">
        <v>2731</v>
      </c>
      <c r="B5" s="3" t="s">
        <v>3275</v>
      </c>
      <c r="C5" s="3" t="s">
        <v>3276</v>
      </c>
      <c r="D5" s="12" t="s">
        <v>3277</v>
      </c>
      <c r="E5" s="0" t="s">
        <v>3276</v>
      </c>
      <c r="F5" s="12" t="s">
        <v>3277</v>
      </c>
      <c r="G5" s="12" t="s">
        <v>3278</v>
      </c>
      <c r="H5" s="12" t="s">
        <v>3279</v>
      </c>
      <c r="I5" s="0" t="s">
        <v>3276</v>
      </c>
      <c r="J5" s="0" t="s">
        <v>3277</v>
      </c>
      <c r="K5" s="0" t="s">
        <v>3276</v>
      </c>
      <c r="L5" s="12" t="s">
        <v>3277</v>
      </c>
      <c r="M5" s="0" t="s">
        <v>3276</v>
      </c>
      <c r="N5" s="12" t="s">
        <v>3277</v>
      </c>
      <c r="O5" s="0" t="s">
        <v>3276</v>
      </c>
      <c r="P5" s="12" t="s">
        <v>3277</v>
      </c>
      <c r="Q5" s="0" t="s">
        <v>3276</v>
      </c>
      <c r="R5" s="12" t="s">
        <v>3277</v>
      </c>
      <c r="S5" s="0" t="s">
        <v>3276</v>
      </c>
      <c r="T5" s="0" t="s">
        <v>3277</v>
      </c>
      <c r="U5" s="0" t="s">
        <v>3276</v>
      </c>
      <c r="V5" s="12" t="s">
        <v>3277</v>
      </c>
      <c r="W5" s="0" t="s">
        <v>911</v>
      </c>
      <c r="X5" s="0" t="s">
        <v>3276</v>
      </c>
      <c r="Y5" s="12" t="s">
        <v>3277</v>
      </c>
      <c r="Z5" s="3" t="s">
        <v>3280</v>
      </c>
      <c r="AA5" s="3" t="s">
        <v>3281</v>
      </c>
      <c r="AB5" s="3" t="s">
        <v>3280</v>
      </c>
      <c r="AC5" s="3" t="s">
        <v>3281</v>
      </c>
      <c r="AD5" s="3" t="s">
        <v>3280</v>
      </c>
      <c r="AE5" s="3" t="s">
        <v>3281</v>
      </c>
      <c r="AF5" s="0" t="s">
        <v>3276</v>
      </c>
      <c r="AG5" s="0" t="s">
        <v>3277</v>
      </c>
      <c r="AH5" s="0" t="s">
        <v>3276</v>
      </c>
      <c r="AI5" s="0" t="s">
        <v>3277</v>
      </c>
      <c r="AJ5" s="0" t="s">
        <v>3276</v>
      </c>
      <c r="AK5" s="0" t="s">
        <v>3277</v>
      </c>
      <c r="AL5" s="0" t="s">
        <v>3276</v>
      </c>
      <c r="AM5" s="12" t="s">
        <v>3277</v>
      </c>
      <c r="AN5" s="0" t="s">
        <v>3276</v>
      </c>
      <c r="AO5" s="0" t="s">
        <v>3277</v>
      </c>
      <c r="AP5" s="0" t="s">
        <v>3276</v>
      </c>
      <c r="AQ5" s="0" t="s">
        <v>3277</v>
      </c>
      <c r="AR5" s="0" t="s">
        <v>3276</v>
      </c>
      <c r="AS5" s="0" t="s">
        <v>3277</v>
      </c>
      <c r="AT5" s="0" t="s">
        <v>3276</v>
      </c>
      <c r="AU5" s="0" t="s">
        <v>3277</v>
      </c>
      <c r="AV5" s="78" t="s">
        <v>3276</v>
      </c>
      <c r="AW5" s="12" t="s">
        <v>3277</v>
      </c>
      <c r="AX5" s="0" t="s">
        <v>3276</v>
      </c>
      <c r="AY5" s="0" t="s">
        <v>3277</v>
      </c>
      <c r="AZ5" s="0" t="s">
        <v>3276</v>
      </c>
      <c r="BA5" s="0" t="s">
        <v>3277</v>
      </c>
      <c r="BB5" s="0" t="s">
        <v>3282</v>
      </c>
      <c r="BC5" s="0" t="s">
        <v>3283</v>
      </c>
      <c r="BD5" s="0" t="s">
        <v>3276</v>
      </c>
      <c r="BE5" s="0" t="s">
        <v>3277</v>
      </c>
      <c r="BF5" s="0" t="s">
        <v>3276</v>
      </c>
      <c r="BG5" s="0" t="s">
        <v>3277</v>
      </c>
      <c r="BH5" s="0" t="s">
        <v>3276</v>
      </c>
      <c r="BI5" s="0" t="s">
        <v>3277</v>
      </c>
      <c r="BJ5" s="0" t="s">
        <v>3276</v>
      </c>
      <c r="BK5" s="0" t="s">
        <v>3277</v>
      </c>
      <c r="BL5" s="0" t="s">
        <v>3276</v>
      </c>
      <c r="BM5" s="0" t="s">
        <v>3277</v>
      </c>
      <c r="BN5" s="0" t="s">
        <v>3276</v>
      </c>
      <c r="BO5" s="0" t="s">
        <v>3277</v>
      </c>
      <c r="BP5" s="0" t="s">
        <v>3276</v>
      </c>
      <c r="BQ5" s="0" t="s">
        <v>3277</v>
      </c>
      <c r="BR5" s="0" t="s">
        <v>3284</v>
      </c>
      <c r="BS5" s="0" t="s">
        <v>3285</v>
      </c>
      <c r="BT5" s="0" t="s">
        <v>3286</v>
      </c>
      <c r="BU5" s="0" t="s">
        <v>3287</v>
      </c>
      <c r="BV5" s="0" t="s">
        <v>3276</v>
      </c>
      <c r="BW5" s="0" t="s">
        <v>3277</v>
      </c>
      <c r="BX5" s="0" t="s">
        <v>3276</v>
      </c>
      <c r="BY5" s="0" t="s">
        <v>3277</v>
      </c>
      <c r="BZ5" s="0" t="s">
        <v>3276</v>
      </c>
      <c r="CA5" s="0" t="s">
        <v>3277</v>
      </c>
      <c r="CB5" s="0" t="s">
        <v>3288</v>
      </c>
      <c r="CC5" s="0" t="s">
        <v>3289</v>
      </c>
    </row>
    <row r="6" customFormat="false" ht="15" hidden="false" customHeight="false" outlineLevel="0" collapsed="false">
      <c r="A6" s="3" t="s">
        <v>2735</v>
      </c>
      <c r="B6" s="3" t="s">
        <v>3290</v>
      </c>
      <c r="C6" s="3" t="s">
        <v>911</v>
      </c>
      <c r="D6" s="12" t="s">
        <v>3291</v>
      </c>
      <c r="E6" s="0" t="s">
        <v>911</v>
      </c>
      <c r="F6" s="12" t="s">
        <v>3291</v>
      </c>
      <c r="G6" s="12" t="s">
        <v>3292</v>
      </c>
      <c r="H6" s="12" t="s">
        <v>3293</v>
      </c>
      <c r="I6" s="0" t="s">
        <v>1112</v>
      </c>
      <c r="J6" s="0" t="s">
        <v>1112</v>
      </c>
      <c r="K6" s="0" t="s">
        <v>911</v>
      </c>
      <c r="L6" s="12" t="s">
        <v>3291</v>
      </c>
      <c r="M6" s="0" t="s">
        <v>911</v>
      </c>
      <c r="N6" s="12" t="s">
        <v>3291</v>
      </c>
      <c r="O6" s="0" t="s">
        <v>911</v>
      </c>
      <c r="P6" s="12" t="s">
        <v>3291</v>
      </c>
      <c r="Q6" s="0" t="s">
        <v>3294</v>
      </c>
      <c r="R6" s="0" t="s">
        <v>3295</v>
      </c>
      <c r="S6" s="0" t="s">
        <v>911</v>
      </c>
      <c r="T6" s="0" t="s">
        <v>3291</v>
      </c>
      <c r="U6" s="0" t="s">
        <v>911</v>
      </c>
      <c r="V6" s="0" t="s">
        <v>3291</v>
      </c>
      <c r="W6" s="0" t="s">
        <v>1074</v>
      </c>
      <c r="X6" s="26" t="s">
        <v>2383</v>
      </c>
      <c r="Y6" s="0" t="s">
        <v>3296</v>
      </c>
      <c r="Z6" s="3" t="s">
        <v>3297</v>
      </c>
      <c r="AA6" s="3" t="s">
        <v>3298</v>
      </c>
      <c r="AB6" s="3" t="s">
        <v>3297</v>
      </c>
      <c r="AC6" s="3" t="s">
        <v>3298</v>
      </c>
      <c r="AD6" s="3" t="s">
        <v>2777</v>
      </c>
      <c r="AE6" s="3" t="s">
        <v>3299</v>
      </c>
      <c r="AF6" s="0" t="s">
        <v>3280</v>
      </c>
      <c r="AG6" s="0" t="s">
        <v>3281</v>
      </c>
      <c r="AH6" s="0" t="s">
        <v>3280</v>
      </c>
      <c r="AI6" s="0" t="s">
        <v>3281</v>
      </c>
      <c r="AJ6" s="0" t="s">
        <v>3280</v>
      </c>
      <c r="AK6" s="0" t="s">
        <v>3281</v>
      </c>
      <c r="AL6" s="0" t="s">
        <v>3280</v>
      </c>
      <c r="AM6" s="0" t="s">
        <v>3281</v>
      </c>
      <c r="AN6" s="0" t="s">
        <v>911</v>
      </c>
      <c r="AO6" s="0" t="s">
        <v>3291</v>
      </c>
      <c r="AP6" s="0" t="s">
        <v>911</v>
      </c>
      <c r="AQ6" s="0" t="s">
        <v>3291</v>
      </c>
      <c r="AR6" s="0" t="s">
        <v>911</v>
      </c>
      <c r="AS6" s="0" t="s">
        <v>3291</v>
      </c>
      <c r="AT6" s="0" t="s">
        <v>3280</v>
      </c>
      <c r="AU6" s="0" t="s">
        <v>3281</v>
      </c>
      <c r="AV6" s="78" t="s">
        <v>911</v>
      </c>
      <c r="AW6" s="12" t="s">
        <v>3291</v>
      </c>
      <c r="AX6" s="0" t="s">
        <v>2596</v>
      </c>
      <c r="AY6" s="0" t="s">
        <v>3300</v>
      </c>
      <c r="AZ6" s="0" t="s">
        <v>3301</v>
      </c>
      <c r="BA6" s="0" t="s">
        <v>3302</v>
      </c>
      <c r="BB6" s="0" t="s">
        <v>3303</v>
      </c>
      <c r="BC6" s="0" t="s">
        <v>3304</v>
      </c>
      <c r="BD6" s="0" t="s">
        <v>1491</v>
      </c>
      <c r="BE6" s="0" t="s">
        <v>3305</v>
      </c>
      <c r="BF6" s="0" t="s">
        <v>1491</v>
      </c>
      <c r="BG6" s="0" t="s">
        <v>3305</v>
      </c>
      <c r="BH6" s="0" t="s">
        <v>3301</v>
      </c>
      <c r="BI6" s="0" t="s">
        <v>3302</v>
      </c>
      <c r="BJ6" s="0" t="s">
        <v>2596</v>
      </c>
      <c r="BK6" s="0" t="s">
        <v>3300</v>
      </c>
      <c r="BL6" s="0" t="s">
        <v>3306</v>
      </c>
      <c r="BM6" s="0" t="s">
        <v>3307</v>
      </c>
      <c r="BN6" s="0" t="s">
        <v>3308</v>
      </c>
      <c r="BO6" s="0" t="s">
        <v>3309</v>
      </c>
      <c r="BP6" s="0" t="s">
        <v>911</v>
      </c>
      <c r="BQ6" s="0" t="s">
        <v>3291</v>
      </c>
      <c r="BR6" s="0" t="s">
        <v>3310</v>
      </c>
      <c r="BS6" s="0" t="s">
        <v>3311</v>
      </c>
      <c r="BT6" s="0" t="s">
        <v>3312</v>
      </c>
      <c r="BU6" s="0" t="s">
        <v>3313</v>
      </c>
      <c r="BV6" s="0" t="s">
        <v>911</v>
      </c>
      <c r="BW6" s="0" t="s">
        <v>3291</v>
      </c>
      <c r="BX6" s="0" t="s">
        <v>911</v>
      </c>
      <c r="BY6" s="0" t="s">
        <v>3291</v>
      </c>
      <c r="BZ6" s="0" t="s">
        <v>911</v>
      </c>
      <c r="CA6" s="0" t="s">
        <v>3291</v>
      </c>
      <c r="CB6" s="0" t="s">
        <v>1958</v>
      </c>
      <c r="CC6" s="0" t="s">
        <v>3314</v>
      </c>
    </row>
    <row r="7" customFormat="false" ht="15" hidden="false" customHeight="false" outlineLevel="0" collapsed="false">
      <c r="A7" s="3" t="s">
        <v>2741</v>
      </c>
      <c r="B7" s="3" t="s">
        <v>3315</v>
      </c>
      <c r="C7" s="3" t="s">
        <v>918</v>
      </c>
      <c r="D7" s="3" t="s">
        <v>3316</v>
      </c>
      <c r="E7" s="0" t="s">
        <v>1078</v>
      </c>
      <c r="F7" s="12" t="s">
        <v>3317</v>
      </c>
      <c r="G7" s="13" t="s">
        <v>3318</v>
      </c>
      <c r="H7" s="13" t="s">
        <v>3319</v>
      </c>
      <c r="I7" s="0" t="s">
        <v>1113</v>
      </c>
      <c r="J7" s="0" t="s">
        <v>1113</v>
      </c>
      <c r="K7" s="0" t="s">
        <v>1078</v>
      </c>
      <c r="L7" s="12" t="s">
        <v>3317</v>
      </c>
      <c r="M7" s="0" t="s">
        <v>1078</v>
      </c>
      <c r="N7" s="12" t="s">
        <v>3317</v>
      </c>
      <c r="O7" s="0" t="s">
        <v>1078</v>
      </c>
      <c r="P7" s="12" t="s">
        <v>3317</v>
      </c>
      <c r="Q7" s="0" t="s">
        <v>3320</v>
      </c>
      <c r="R7" s="0" t="s">
        <v>3321</v>
      </c>
      <c r="S7" s="0" t="s">
        <v>1077</v>
      </c>
      <c r="T7" s="0" t="s">
        <v>3317</v>
      </c>
      <c r="U7" s="0" t="s">
        <v>1078</v>
      </c>
      <c r="V7" s="0" t="s">
        <v>3317</v>
      </c>
      <c r="W7" s="0" t="s">
        <v>1078</v>
      </c>
      <c r="X7" s="0" t="s">
        <v>911</v>
      </c>
      <c r="Y7" s="0" t="s">
        <v>3322</v>
      </c>
      <c r="Z7" s="3" t="s">
        <v>2777</v>
      </c>
      <c r="AA7" s="3" t="s">
        <v>3299</v>
      </c>
      <c r="AB7" s="3" t="s">
        <v>2777</v>
      </c>
      <c r="AC7" s="3" t="s">
        <v>3299</v>
      </c>
      <c r="AD7" s="3" t="s">
        <v>2778</v>
      </c>
      <c r="AE7" s="3" t="s">
        <v>3323</v>
      </c>
      <c r="AF7" s="3" t="s">
        <v>3297</v>
      </c>
      <c r="AG7" s="3" t="s">
        <v>3298</v>
      </c>
      <c r="AH7" s="3" t="s">
        <v>3297</v>
      </c>
      <c r="AI7" s="3" t="s">
        <v>3298</v>
      </c>
      <c r="AJ7" s="0" t="s">
        <v>2034</v>
      </c>
      <c r="AK7" s="0" t="s">
        <v>3324</v>
      </c>
      <c r="AL7" s="0" t="s">
        <v>1994</v>
      </c>
      <c r="AM7" s="0" t="s">
        <v>3325</v>
      </c>
      <c r="AN7" s="0" t="s">
        <v>1077</v>
      </c>
      <c r="AO7" s="0" t="s">
        <v>3317</v>
      </c>
      <c r="AP7" s="0" t="s">
        <v>1077</v>
      </c>
      <c r="AQ7" s="0" t="s">
        <v>3317</v>
      </c>
      <c r="AR7" s="0" t="s">
        <v>1077</v>
      </c>
      <c r="AS7" s="0" t="s">
        <v>3317</v>
      </c>
      <c r="AT7" s="0" t="s">
        <v>3326</v>
      </c>
      <c r="AU7" s="0" t="s">
        <v>3327</v>
      </c>
      <c r="AV7" s="78" t="s">
        <v>1077</v>
      </c>
      <c r="AW7" s="12" t="s">
        <v>3317</v>
      </c>
      <c r="AX7" s="0" t="s">
        <v>3301</v>
      </c>
      <c r="AY7" s="0" t="s">
        <v>3302</v>
      </c>
      <c r="AZ7" s="0" t="s">
        <v>2443</v>
      </c>
      <c r="BA7" s="0" t="s">
        <v>3328</v>
      </c>
      <c r="BB7" s="0" t="s">
        <v>3329</v>
      </c>
      <c r="BC7" s="0" t="s">
        <v>3330</v>
      </c>
      <c r="BD7" s="0" t="s">
        <v>3280</v>
      </c>
      <c r="BE7" s="0" t="s">
        <v>3281</v>
      </c>
      <c r="BF7" s="0" t="s">
        <v>3280</v>
      </c>
      <c r="BG7" s="0" t="s">
        <v>3281</v>
      </c>
      <c r="BH7" s="0" t="s">
        <v>2596</v>
      </c>
      <c r="BI7" s="0" t="s">
        <v>3300</v>
      </c>
      <c r="BJ7" s="0" t="s">
        <v>3301</v>
      </c>
      <c r="BK7" s="0" t="s">
        <v>3302</v>
      </c>
      <c r="BL7" s="0" t="s">
        <v>3331</v>
      </c>
      <c r="BM7" s="0" t="s">
        <v>3332</v>
      </c>
      <c r="BN7" s="0" t="s">
        <v>3333</v>
      </c>
      <c r="BO7" s="0" t="s">
        <v>3334</v>
      </c>
      <c r="BP7" s="0" t="s">
        <v>1077</v>
      </c>
      <c r="BQ7" s="0" t="s">
        <v>3317</v>
      </c>
      <c r="BR7" s="0" t="s">
        <v>3335</v>
      </c>
      <c r="BS7" s="0" t="s">
        <v>3336</v>
      </c>
      <c r="BT7" s="0" t="s">
        <v>3337</v>
      </c>
      <c r="BU7" s="0" t="s">
        <v>3338</v>
      </c>
      <c r="BV7" s="0" t="s">
        <v>1078</v>
      </c>
      <c r="BW7" s="0" t="s">
        <v>3317</v>
      </c>
      <c r="BX7" s="0" t="s">
        <v>1078</v>
      </c>
      <c r="BY7" s="0" t="s">
        <v>3317</v>
      </c>
      <c r="BZ7" s="0" t="s">
        <v>1077</v>
      </c>
      <c r="CA7" s="0" t="s">
        <v>3317</v>
      </c>
      <c r="CB7" s="0" t="s">
        <v>2964</v>
      </c>
      <c r="CC7" s="0" t="s">
        <v>3339</v>
      </c>
    </row>
    <row r="8" customFormat="false" ht="15" hidden="false" customHeight="false" outlineLevel="0" collapsed="false">
      <c r="A8" s="3" t="s">
        <v>3267</v>
      </c>
      <c r="B8" s="12" t="s">
        <v>3268</v>
      </c>
      <c r="C8" s="3" t="s">
        <v>1078</v>
      </c>
      <c r="D8" s="12" t="s">
        <v>3317</v>
      </c>
      <c r="E8" s="0" t="s">
        <v>3340</v>
      </c>
      <c r="F8" s="0" t="s">
        <v>3323</v>
      </c>
      <c r="I8" s="0" t="s">
        <v>1114</v>
      </c>
      <c r="J8" s="0" t="s">
        <v>1114</v>
      </c>
      <c r="K8" s="0" t="s">
        <v>1009</v>
      </c>
      <c r="L8" s="78" t="s">
        <v>1009</v>
      </c>
      <c r="M8" s="0" t="s">
        <v>1109</v>
      </c>
      <c r="N8" s="78" t="s">
        <v>3341</v>
      </c>
      <c r="O8" s="0" t="s">
        <v>3342</v>
      </c>
      <c r="P8" s="0" t="s">
        <v>3343</v>
      </c>
      <c r="Q8" s="0" t="s">
        <v>3344</v>
      </c>
      <c r="R8" s="0" t="s">
        <v>3345</v>
      </c>
      <c r="S8" s="0" t="s">
        <v>3346</v>
      </c>
      <c r="T8" s="0" t="s">
        <v>3347</v>
      </c>
      <c r="U8" s="3" t="s">
        <v>3348</v>
      </c>
      <c r="V8" s="3" t="s">
        <v>3349</v>
      </c>
      <c r="W8" s="0" t="s">
        <v>917</v>
      </c>
      <c r="X8" s="0" t="s">
        <v>1078</v>
      </c>
      <c r="Y8" s="0" t="s">
        <v>3350</v>
      </c>
      <c r="Z8" s="3" t="s">
        <v>2778</v>
      </c>
      <c r="AA8" s="3" t="s">
        <v>3323</v>
      </c>
      <c r="AB8" s="3" t="s">
        <v>2778</v>
      </c>
      <c r="AC8" s="3" t="s">
        <v>3323</v>
      </c>
      <c r="AD8" s="3" t="s">
        <v>2780</v>
      </c>
      <c r="AE8" s="3" t="s">
        <v>3351</v>
      </c>
      <c r="AF8" s="0" t="s">
        <v>2244</v>
      </c>
      <c r="AG8" s="0" t="s">
        <v>3352</v>
      </c>
      <c r="AH8" s="0" t="s">
        <v>2244</v>
      </c>
      <c r="AI8" s="0" t="s">
        <v>3352</v>
      </c>
      <c r="AJ8" s="0" t="s">
        <v>1960</v>
      </c>
      <c r="AK8" s="0" t="s">
        <v>3353</v>
      </c>
      <c r="AL8" s="0" t="s">
        <v>1491</v>
      </c>
      <c r="AM8" s="0" t="s">
        <v>3305</v>
      </c>
      <c r="AN8" s="0" t="s">
        <v>1189</v>
      </c>
      <c r="AO8" s="0" t="s">
        <v>3354</v>
      </c>
      <c r="AP8" s="0" t="s">
        <v>1189</v>
      </c>
      <c r="AQ8" s="0" t="s">
        <v>3354</v>
      </c>
      <c r="AR8" s="0" t="s">
        <v>1189</v>
      </c>
      <c r="AS8" s="0" t="s">
        <v>3354</v>
      </c>
      <c r="AT8" s="3" t="s">
        <v>3355</v>
      </c>
      <c r="AU8" s="3" t="s">
        <v>3356</v>
      </c>
      <c r="AV8" s="78" t="s">
        <v>3357</v>
      </c>
      <c r="AW8" s="78" t="s">
        <v>3358</v>
      </c>
      <c r="AX8" s="0" t="s">
        <v>2438</v>
      </c>
      <c r="AY8" s="0" t="s">
        <v>3359</v>
      </c>
      <c r="AZ8" s="0" t="s">
        <v>3360</v>
      </c>
      <c r="BA8" s="0" t="s">
        <v>3361</v>
      </c>
      <c r="BB8" s="0" t="s">
        <v>3362</v>
      </c>
      <c r="BC8" s="0" t="s">
        <v>3363</v>
      </c>
      <c r="BD8" s="0" t="s">
        <v>3297</v>
      </c>
      <c r="BE8" s="3" t="s">
        <v>3298</v>
      </c>
      <c r="BF8" s="0" t="s">
        <v>2244</v>
      </c>
      <c r="BG8" s="0" t="s">
        <v>3352</v>
      </c>
      <c r="BH8" s="0" t="s">
        <v>2443</v>
      </c>
      <c r="BI8" s="0" t="s">
        <v>3328</v>
      </c>
      <c r="BJ8" s="0" t="s">
        <v>2438</v>
      </c>
      <c r="BK8" s="0" t="s">
        <v>3359</v>
      </c>
      <c r="BL8" s="0" t="s">
        <v>2622</v>
      </c>
      <c r="BM8" s="0" t="s">
        <v>3364</v>
      </c>
      <c r="BN8" s="0" t="s">
        <v>3365</v>
      </c>
      <c r="BO8" s="0" t="s">
        <v>3366</v>
      </c>
      <c r="BP8" s="0" t="s">
        <v>2515</v>
      </c>
      <c r="BQ8" s="0" t="s">
        <v>3367</v>
      </c>
      <c r="BR8" s="0" t="s">
        <v>3368</v>
      </c>
      <c r="BS8" s="79" t="s">
        <v>3369</v>
      </c>
      <c r="BT8" s="0" t="s">
        <v>3280</v>
      </c>
      <c r="BU8" s="0" t="s">
        <v>3281</v>
      </c>
      <c r="BV8" s="0" t="s">
        <v>1077</v>
      </c>
      <c r="BW8" s="0" t="s">
        <v>3317</v>
      </c>
      <c r="BX8" s="3" t="s">
        <v>3348</v>
      </c>
      <c r="BY8" s="3" t="s">
        <v>3349</v>
      </c>
      <c r="BZ8" s="0" t="s">
        <v>908</v>
      </c>
      <c r="CA8" s="0" t="s">
        <v>3370</v>
      </c>
      <c r="CB8" s="0" t="s">
        <v>2944</v>
      </c>
      <c r="CC8" s="0" t="s">
        <v>3371</v>
      </c>
    </row>
    <row r="9" customFormat="false" ht="15" hidden="false" customHeight="false" outlineLevel="0" collapsed="false">
      <c r="A9" s="3" t="s">
        <v>3276</v>
      </c>
      <c r="B9" s="12" t="s">
        <v>3277</v>
      </c>
      <c r="C9" s="3" t="s">
        <v>910</v>
      </c>
      <c r="D9" s="3" t="s">
        <v>3351</v>
      </c>
      <c r="E9" s="0" t="s">
        <v>1168</v>
      </c>
      <c r="F9" s="0" t="s">
        <v>3372</v>
      </c>
      <c r="I9" s="0" t="s">
        <v>1115</v>
      </c>
      <c r="J9" s="0" t="s">
        <v>1115</v>
      </c>
      <c r="K9" s="0" t="s">
        <v>1102</v>
      </c>
      <c r="L9" s="78" t="s">
        <v>3373</v>
      </c>
      <c r="M9" s="0" t="s">
        <v>955</v>
      </c>
      <c r="N9" s="78" t="s">
        <v>3374</v>
      </c>
      <c r="O9" s="0" t="s">
        <v>1016</v>
      </c>
      <c r="P9" s="0" t="s">
        <v>3375</v>
      </c>
      <c r="Q9" s="0" t="s">
        <v>3376</v>
      </c>
      <c r="R9" s="78" t="s">
        <v>3377</v>
      </c>
      <c r="S9" s="0" t="s">
        <v>3378</v>
      </c>
      <c r="T9" s="0" t="s">
        <v>3378</v>
      </c>
      <c r="U9" s="0" t="s">
        <v>1189</v>
      </c>
      <c r="V9" s="0" t="s">
        <v>3354</v>
      </c>
      <c r="W9" s="0" t="s">
        <v>1083</v>
      </c>
      <c r="X9" s="3" t="s">
        <v>3348</v>
      </c>
      <c r="Y9" s="3" t="s">
        <v>3349</v>
      </c>
      <c r="Z9" s="3" t="s">
        <v>2780</v>
      </c>
      <c r="AA9" s="3" t="s">
        <v>3351</v>
      </c>
      <c r="AB9" s="3" t="s">
        <v>2780</v>
      </c>
      <c r="AC9" s="3" t="s">
        <v>3351</v>
      </c>
      <c r="AD9" s="3" t="s">
        <v>2783</v>
      </c>
      <c r="AE9" s="3" t="s">
        <v>3379</v>
      </c>
      <c r="AF9" s="3" t="s">
        <v>2946</v>
      </c>
      <c r="AG9" s="3" t="s">
        <v>3380</v>
      </c>
      <c r="AH9" s="0" t="s">
        <v>2034</v>
      </c>
      <c r="AI9" s="0" t="s">
        <v>3324</v>
      </c>
      <c r="AJ9" s="0" t="s">
        <v>1491</v>
      </c>
      <c r="AK9" s="0" t="s">
        <v>3305</v>
      </c>
      <c r="AL9" s="0" t="s">
        <v>1974</v>
      </c>
      <c r="AM9" s="0" t="s">
        <v>3299</v>
      </c>
      <c r="AN9" s="0" t="s">
        <v>1035</v>
      </c>
      <c r="AO9" s="0" t="s">
        <v>3381</v>
      </c>
      <c r="AP9" s="0" t="s">
        <v>1035</v>
      </c>
      <c r="AQ9" s="0" t="s">
        <v>3381</v>
      </c>
      <c r="AR9" s="0" t="s">
        <v>1035</v>
      </c>
      <c r="AS9" s="0" t="s">
        <v>3381</v>
      </c>
      <c r="AT9" s="0" t="s">
        <v>2244</v>
      </c>
      <c r="AU9" s="0" t="s">
        <v>3352</v>
      </c>
      <c r="AV9" s="0" t="s">
        <v>1189</v>
      </c>
      <c r="AW9" s="0" t="s">
        <v>3354</v>
      </c>
      <c r="AX9" s="0" t="s">
        <v>3382</v>
      </c>
      <c r="AY9" s="0" t="s">
        <v>3383</v>
      </c>
      <c r="AZ9" s="0" t="s">
        <v>2619</v>
      </c>
      <c r="BA9" s="0" t="s">
        <v>3384</v>
      </c>
      <c r="BB9" s="0" t="s">
        <v>3385</v>
      </c>
      <c r="BC9" s="0" t="s">
        <v>3386</v>
      </c>
      <c r="BD9" s="0" t="s">
        <v>2616</v>
      </c>
      <c r="BE9" s="0" t="s">
        <v>3328</v>
      </c>
      <c r="BF9" s="0" t="s">
        <v>911</v>
      </c>
      <c r="BG9" s="0" t="s">
        <v>3291</v>
      </c>
      <c r="BH9" s="0" t="s">
        <v>2619</v>
      </c>
      <c r="BI9" s="0" t="s">
        <v>3384</v>
      </c>
      <c r="BJ9" s="0" t="s">
        <v>3387</v>
      </c>
      <c r="BK9" s="0" t="s">
        <v>3388</v>
      </c>
      <c r="BL9" s="0" t="s">
        <v>2203</v>
      </c>
      <c r="BM9" s="0" t="s">
        <v>3389</v>
      </c>
      <c r="BN9" s="0" t="s">
        <v>3390</v>
      </c>
      <c r="BO9" s="0" t="s">
        <v>3391</v>
      </c>
      <c r="BP9" s="0" t="s">
        <v>2021</v>
      </c>
      <c r="BQ9" s="0" t="s">
        <v>3392</v>
      </c>
      <c r="BR9" s="0" t="s">
        <v>3393</v>
      </c>
      <c r="BS9" s="0" t="s">
        <v>3394</v>
      </c>
      <c r="BT9" s="0" t="s">
        <v>3326</v>
      </c>
      <c r="BU9" s="0" t="s">
        <v>3327</v>
      </c>
      <c r="BV9" s="0" t="s">
        <v>3395</v>
      </c>
      <c r="BW9" s="0" t="s">
        <v>3396</v>
      </c>
      <c r="BX9" s="0" t="s">
        <v>3397</v>
      </c>
      <c r="BY9" s="0" t="s">
        <v>3398</v>
      </c>
      <c r="BZ9" s="0" t="s">
        <v>1293</v>
      </c>
      <c r="CA9" s="0" t="s">
        <v>3399</v>
      </c>
      <c r="CB9" s="0" t="s">
        <v>3400</v>
      </c>
      <c r="CC9" s="0" t="s">
        <v>3401</v>
      </c>
    </row>
    <row r="10" customFormat="false" ht="15" hidden="false" customHeight="false" outlineLevel="0" collapsed="false">
      <c r="A10" s="3" t="s">
        <v>2748</v>
      </c>
      <c r="B10" s="3" t="s">
        <v>3402</v>
      </c>
      <c r="C10" s="3" t="s">
        <v>1083</v>
      </c>
      <c r="D10" s="3" t="s">
        <v>3403</v>
      </c>
      <c r="E10" s="0" t="s">
        <v>1085</v>
      </c>
      <c r="F10" s="0" t="s">
        <v>1084</v>
      </c>
      <c r="I10" s="0" t="s">
        <v>1116</v>
      </c>
      <c r="J10" s="0" t="s">
        <v>1116</v>
      </c>
      <c r="K10" s="0" t="s">
        <v>941</v>
      </c>
      <c r="L10" s="78" t="s">
        <v>3404</v>
      </c>
      <c r="M10" s="0" t="s">
        <v>1111</v>
      </c>
      <c r="N10" s="78" t="s">
        <v>3405</v>
      </c>
      <c r="O10" s="0" t="s">
        <v>3406</v>
      </c>
      <c r="P10" s="78" t="s">
        <v>3407</v>
      </c>
      <c r="Q10" s="0" t="s">
        <v>3408</v>
      </c>
      <c r="R10" s="78" t="s">
        <v>3409</v>
      </c>
      <c r="S10" s="0" t="s">
        <v>3410</v>
      </c>
      <c r="T10" s="78" t="s">
        <v>3411</v>
      </c>
      <c r="U10" s="0" t="s">
        <v>1035</v>
      </c>
      <c r="V10" s="0" t="s">
        <v>3381</v>
      </c>
      <c r="W10" s="0" t="s">
        <v>2455</v>
      </c>
      <c r="X10" s="0" t="s">
        <v>1189</v>
      </c>
      <c r="Y10" s="0" t="s">
        <v>3412</v>
      </c>
      <c r="Z10" s="3" t="s">
        <v>2783</v>
      </c>
      <c r="AA10" s="3" t="s">
        <v>3379</v>
      </c>
      <c r="AB10" s="3" t="s">
        <v>2783</v>
      </c>
      <c r="AC10" s="3" t="s">
        <v>3379</v>
      </c>
      <c r="AD10" s="3" t="s">
        <v>1994</v>
      </c>
      <c r="AE10" s="3" t="s">
        <v>3325</v>
      </c>
      <c r="AF10" s="3" t="s">
        <v>2949</v>
      </c>
      <c r="AG10" s="3" t="s">
        <v>3413</v>
      </c>
      <c r="AH10" s="0" t="s">
        <v>1960</v>
      </c>
      <c r="AI10" s="0" t="s">
        <v>3353</v>
      </c>
      <c r="AJ10" s="0" t="s">
        <v>2616</v>
      </c>
      <c r="AK10" s="0" t="s">
        <v>3328</v>
      </c>
      <c r="AL10" s="0" t="s">
        <v>1980</v>
      </c>
      <c r="AM10" s="0" t="s">
        <v>3323</v>
      </c>
      <c r="AN10" s="0" t="s">
        <v>1194</v>
      </c>
      <c r="AO10" s="0" t="s">
        <v>3414</v>
      </c>
      <c r="AP10" s="0" t="s">
        <v>1194</v>
      </c>
      <c r="AQ10" s="0" t="s">
        <v>3414</v>
      </c>
      <c r="AR10" s="0" t="s">
        <v>1194</v>
      </c>
      <c r="AS10" s="0" t="s">
        <v>3414</v>
      </c>
      <c r="AT10" s="0" t="s">
        <v>2034</v>
      </c>
      <c r="AU10" s="0" t="s">
        <v>3324</v>
      </c>
      <c r="AV10" s="0" t="s">
        <v>1035</v>
      </c>
      <c r="AW10" s="0" t="s">
        <v>3381</v>
      </c>
      <c r="AX10" s="0" t="s">
        <v>2443</v>
      </c>
      <c r="AY10" s="0" t="s">
        <v>3328</v>
      </c>
      <c r="AZ10" s="0" t="s">
        <v>3415</v>
      </c>
      <c r="BA10" s="0" t="s">
        <v>3416</v>
      </c>
      <c r="BB10" s="0" t="s">
        <v>3417</v>
      </c>
      <c r="BC10" s="0" t="s">
        <v>3418</v>
      </c>
      <c r="BD10" s="0" t="s">
        <v>2244</v>
      </c>
      <c r="BE10" s="0" t="s">
        <v>3352</v>
      </c>
      <c r="BF10" s="0" t="s">
        <v>1077</v>
      </c>
      <c r="BG10" s="0" t="s">
        <v>3317</v>
      </c>
      <c r="BH10" s="0" t="s">
        <v>3419</v>
      </c>
      <c r="BI10" s="0" t="s">
        <v>3420</v>
      </c>
      <c r="BJ10" s="0" t="s">
        <v>3417</v>
      </c>
      <c r="BK10" s="0" t="s">
        <v>3421</v>
      </c>
      <c r="BL10" s="0" t="s">
        <v>3417</v>
      </c>
      <c r="BM10" s="0" t="s">
        <v>3422</v>
      </c>
      <c r="BN10" s="0" t="s">
        <v>3423</v>
      </c>
      <c r="BO10" s="0" t="s">
        <v>3424</v>
      </c>
      <c r="BP10" s="0" t="s">
        <v>2518</v>
      </c>
      <c r="BQ10" s="0" t="s">
        <v>3425</v>
      </c>
      <c r="BR10" s="0" t="s">
        <v>3426</v>
      </c>
      <c r="BS10" s="0" t="s">
        <v>3427</v>
      </c>
      <c r="BT10" s="0" t="s">
        <v>3428</v>
      </c>
      <c r="BU10" s="0" t="s">
        <v>3429</v>
      </c>
      <c r="BV10" s="3" t="s">
        <v>3348</v>
      </c>
      <c r="BW10" s="3" t="s">
        <v>3349</v>
      </c>
      <c r="BX10" s="0" t="s">
        <v>3430</v>
      </c>
      <c r="BY10" s="0" t="s">
        <v>3431</v>
      </c>
      <c r="BZ10" s="0" t="s">
        <v>1296</v>
      </c>
      <c r="CA10" s="0" t="s">
        <v>3432</v>
      </c>
      <c r="CB10" s="0" t="s">
        <v>3267</v>
      </c>
      <c r="CC10" s="0" t="s">
        <v>3268</v>
      </c>
    </row>
    <row r="11" customFormat="false" ht="15" hidden="false" customHeight="false" outlineLevel="0" collapsed="false">
      <c r="A11" s="3" t="s">
        <v>2750</v>
      </c>
      <c r="B11" s="0" t="s">
        <v>3433</v>
      </c>
      <c r="C11" s="3" t="s">
        <v>50</v>
      </c>
      <c r="D11" s="3" t="s">
        <v>3434</v>
      </c>
      <c r="E11" s="0" t="s">
        <v>2543</v>
      </c>
      <c r="F11" s="0" t="s">
        <v>3435</v>
      </c>
      <c r="I11" s="0" t="s">
        <v>1117</v>
      </c>
      <c r="J11" s="0" t="s">
        <v>1117</v>
      </c>
      <c r="K11" s="0" t="s">
        <v>3436</v>
      </c>
      <c r="L11" s="78" t="s">
        <v>3437</v>
      </c>
      <c r="M11" s="0" t="s">
        <v>1224</v>
      </c>
      <c r="N11" s="78" t="s">
        <v>3438</v>
      </c>
      <c r="O11" s="0" t="s">
        <v>3439</v>
      </c>
      <c r="P11" s="78" t="s">
        <v>3440</v>
      </c>
      <c r="Q11" s="0" t="s">
        <v>3441</v>
      </c>
      <c r="R11" s="80" t="s">
        <v>3442</v>
      </c>
      <c r="S11" s="78" t="s">
        <v>3443</v>
      </c>
      <c r="T11" s="78" t="s">
        <v>3444</v>
      </c>
      <c r="U11" s="0" t="s">
        <v>1194</v>
      </c>
      <c r="V11" s="0" t="s">
        <v>3414</v>
      </c>
      <c r="W11" s="0" t="s">
        <v>2283</v>
      </c>
      <c r="X11" s="0" t="s">
        <v>1035</v>
      </c>
      <c r="Y11" s="0" t="s">
        <v>3445</v>
      </c>
      <c r="Z11" s="3" t="s">
        <v>57</v>
      </c>
      <c r="AA11" s="3" t="s">
        <v>3446</v>
      </c>
      <c r="AB11" s="3" t="s">
        <v>57</v>
      </c>
      <c r="AC11" s="3" t="s">
        <v>3446</v>
      </c>
      <c r="AD11" s="3" t="s">
        <v>3312</v>
      </c>
      <c r="AE11" s="3" t="s">
        <v>3313</v>
      </c>
      <c r="AF11" s="0" t="s">
        <v>2034</v>
      </c>
      <c r="AG11" s="0" t="s">
        <v>3324</v>
      </c>
      <c r="AH11" s="0" t="s">
        <v>1491</v>
      </c>
      <c r="AI11" s="0" t="s">
        <v>3305</v>
      </c>
      <c r="AJ11" s="0" t="s">
        <v>911</v>
      </c>
      <c r="AK11" s="0" t="s">
        <v>3291</v>
      </c>
      <c r="AL11" s="0" t="s">
        <v>1982</v>
      </c>
      <c r="AM11" s="0" t="s">
        <v>3447</v>
      </c>
      <c r="AN11" s="0" t="s">
        <v>1485</v>
      </c>
      <c r="AO11" s="0" t="s">
        <v>3448</v>
      </c>
      <c r="AP11" s="0" t="s">
        <v>1485</v>
      </c>
      <c r="AQ11" s="0" t="s">
        <v>3448</v>
      </c>
      <c r="AR11" s="0" t="s">
        <v>1485</v>
      </c>
      <c r="AS11" s="0" t="s">
        <v>3448</v>
      </c>
      <c r="AT11" s="0" t="s">
        <v>1960</v>
      </c>
      <c r="AU11" s="0" t="s">
        <v>3353</v>
      </c>
      <c r="AV11" s="0" t="s">
        <v>1194</v>
      </c>
      <c r="AW11" s="0" t="s">
        <v>3414</v>
      </c>
      <c r="AX11" s="0" t="s">
        <v>2619</v>
      </c>
      <c r="AY11" s="0" t="s">
        <v>3384</v>
      </c>
      <c r="AZ11" s="0" t="s">
        <v>3449</v>
      </c>
      <c r="BA11" s="0" t="s">
        <v>3450</v>
      </c>
      <c r="BB11" s="0" t="s">
        <v>3387</v>
      </c>
      <c r="BC11" s="0" t="s">
        <v>3451</v>
      </c>
      <c r="BD11" s="0" t="s">
        <v>911</v>
      </c>
      <c r="BE11" s="0" t="s">
        <v>3291</v>
      </c>
      <c r="BF11" s="0" t="s">
        <v>1189</v>
      </c>
      <c r="BG11" s="0" t="s">
        <v>3354</v>
      </c>
      <c r="BH11" s="0" t="s">
        <v>3452</v>
      </c>
      <c r="BI11" s="0" t="s">
        <v>3453</v>
      </c>
      <c r="BJ11" s="0" t="s">
        <v>3454</v>
      </c>
      <c r="BK11" s="0" t="s">
        <v>3455</v>
      </c>
      <c r="BL11" s="0" t="s">
        <v>3456</v>
      </c>
      <c r="BM11" s="0" t="s">
        <v>3457</v>
      </c>
      <c r="BN11" s="0" t="s">
        <v>3417</v>
      </c>
      <c r="BO11" s="0" t="s">
        <v>3458</v>
      </c>
      <c r="BP11" s="0" t="s">
        <v>2524</v>
      </c>
      <c r="BQ11" s="0" t="s">
        <v>3459</v>
      </c>
      <c r="BT11" s="0" t="s">
        <v>3460</v>
      </c>
      <c r="BU11" s="0" t="s">
        <v>3358</v>
      </c>
      <c r="BV11" s="3" t="s">
        <v>3355</v>
      </c>
      <c r="BW11" s="3" t="s">
        <v>3461</v>
      </c>
      <c r="BX11" s="0" t="s">
        <v>3462</v>
      </c>
      <c r="BY11" s="0" t="s">
        <v>3463</v>
      </c>
      <c r="BZ11" s="0" t="s">
        <v>1302</v>
      </c>
      <c r="CA11" s="0" t="s">
        <v>3464</v>
      </c>
      <c r="CB11" s="0" t="s">
        <v>3276</v>
      </c>
      <c r="CC11" s="0" t="s">
        <v>3277</v>
      </c>
    </row>
    <row r="12" customFormat="false" ht="15" hidden="false" customHeight="false" outlineLevel="0" collapsed="false">
      <c r="A12" s="3" t="s">
        <v>2752</v>
      </c>
      <c r="B12" s="3" t="s">
        <v>3281</v>
      </c>
      <c r="C12" s="3" t="s">
        <v>52</v>
      </c>
      <c r="D12" s="3" t="s">
        <v>3465</v>
      </c>
      <c r="E12" s="3" t="s">
        <v>3348</v>
      </c>
      <c r="F12" s="3" t="s">
        <v>3349</v>
      </c>
      <c r="I12" s="0" t="s">
        <v>1118</v>
      </c>
      <c r="J12" s="0" t="s">
        <v>1118</v>
      </c>
      <c r="K12" s="0" t="s">
        <v>936</v>
      </c>
      <c r="L12" s="78" t="s">
        <v>3466</v>
      </c>
      <c r="M12" s="0" t="s">
        <v>1228</v>
      </c>
      <c r="N12" s="0" t="s">
        <v>1227</v>
      </c>
      <c r="O12" s="78"/>
      <c r="Q12" s="0" t="s">
        <v>3467</v>
      </c>
      <c r="R12" s="80" t="s">
        <v>3468</v>
      </c>
      <c r="S12" s="0" t="s">
        <v>3469</v>
      </c>
      <c r="T12" s="0" t="s">
        <v>3470</v>
      </c>
      <c r="U12" s="0" t="s">
        <v>2357</v>
      </c>
      <c r="V12" s="0" t="s">
        <v>3471</v>
      </c>
      <c r="W12" s="0" t="s">
        <v>3472</v>
      </c>
      <c r="X12" s="0" t="s">
        <v>1194</v>
      </c>
      <c r="Y12" s="0" t="s">
        <v>3473</v>
      </c>
      <c r="Z12" s="3" t="s">
        <v>3474</v>
      </c>
      <c r="AA12" s="3" t="s">
        <v>3475</v>
      </c>
      <c r="AB12" s="3" t="s">
        <v>3474</v>
      </c>
      <c r="AC12" s="3" t="s">
        <v>3475</v>
      </c>
      <c r="AD12" s="3" t="s">
        <v>57</v>
      </c>
      <c r="AE12" s="3" t="s">
        <v>3446</v>
      </c>
      <c r="AF12" s="0" t="s">
        <v>1960</v>
      </c>
      <c r="AG12" s="0" t="s">
        <v>3353</v>
      </c>
      <c r="AH12" s="0" t="s">
        <v>2616</v>
      </c>
      <c r="AI12" s="0" t="s">
        <v>3328</v>
      </c>
      <c r="AJ12" s="0" t="s">
        <v>1090</v>
      </c>
      <c r="AK12" s="3" t="s">
        <v>3476</v>
      </c>
      <c r="AL12" s="0" t="s">
        <v>1992</v>
      </c>
      <c r="AM12" s="0" t="s">
        <v>3475</v>
      </c>
      <c r="AN12" s="0" t="s">
        <v>3280</v>
      </c>
      <c r="AO12" s="0" t="s">
        <v>3281</v>
      </c>
      <c r="AP12" s="0" t="s">
        <v>3280</v>
      </c>
      <c r="AQ12" s="0" t="s">
        <v>3281</v>
      </c>
      <c r="AR12" s="0" t="s">
        <v>3280</v>
      </c>
      <c r="AS12" s="0" t="s">
        <v>3281</v>
      </c>
      <c r="AT12" s="0" t="s">
        <v>1491</v>
      </c>
      <c r="AU12" s="0" t="s">
        <v>3305</v>
      </c>
      <c r="AV12" s="0" t="s">
        <v>1485</v>
      </c>
      <c r="AW12" s="0" t="s">
        <v>3448</v>
      </c>
      <c r="AX12" s="0" t="s">
        <v>2613</v>
      </c>
      <c r="AY12" s="0" t="s">
        <v>3477</v>
      </c>
      <c r="AZ12" s="0" t="s">
        <v>3452</v>
      </c>
      <c r="BA12" s="0" t="s">
        <v>3453</v>
      </c>
      <c r="BB12" s="0" t="s">
        <v>3454</v>
      </c>
      <c r="BC12" s="0" t="s">
        <v>3478</v>
      </c>
      <c r="BD12" s="0" t="s">
        <v>1077</v>
      </c>
      <c r="BE12" s="0" t="s">
        <v>3317</v>
      </c>
      <c r="BF12" s="0" t="s">
        <v>1035</v>
      </c>
      <c r="BG12" s="0" t="s">
        <v>3381</v>
      </c>
      <c r="BH12" s="0" t="s">
        <v>3479</v>
      </c>
      <c r="BI12" s="0" t="s">
        <v>3480</v>
      </c>
      <c r="BJ12" s="0" t="s">
        <v>3456</v>
      </c>
      <c r="BK12" s="0" t="s">
        <v>3481</v>
      </c>
      <c r="BL12" s="0" t="s">
        <v>3387</v>
      </c>
      <c r="BM12" s="0" t="s">
        <v>3482</v>
      </c>
      <c r="BN12" s="0" t="s">
        <v>3456</v>
      </c>
      <c r="BO12" s="0" t="s">
        <v>3483</v>
      </c>
      <c r="BP12" s="0" t="s">
        <v>2522</v>
      </c>
      <c r="BQ12" s="0" t="s">
        <v>3484</v>
      </c>
      <c r="BT12" s="0" t="s">
        <v>3485</v>
      </c>
      <c r="BU12" s="0" t="s">
        <v>3485</v>
      </c>
      <c r="BV12" s="0" t="s">
        <v>3280</v>
      </c>
      <c r="BW12" s="0" t="s">
        <v>3486</v>
      </c>
      <c r="BX12" s="0" t="s">
        <v>3487</v>
      </c>
      <c r="BY12" s="0" t="s">
        <v>3488</v>
      </c>
      <c r="BZ12" s="0" t="s">
        <v>2977</v>
      </c>
      <c r="CA12" s="0" t="s">
        <v>3489</v>
      </c>
      <c r="CB12" s="0" t="s">
        <v>3490</v>
      </c>
      <c r="CC12" s="0" t="s">
        <v>3491</v>
      </c>
    </row>
    <row r="13" customFormat="false" ht="30" hidden="false" customHeight="false" outlineLevel="0" collapsed="false">
      <c r="A13" s="3" t="s">
        <v>2754</v>
      </c>
      <c r="B13" s="3" t="s">
        <v>3492</v>
      </c>
      <c r="C13" s="3" t="s">
        <v>51</v>
      </c>
      <c r="D13" s="3" t="s">
        <v>3493</v>
      </c>
      <c r="E13" s="0" t="s">
        <v>1089</v>
      </c>
      <c r="F13" s="0" t="s">
        <v>3494</v>
      </c>
      <c r="I13" s="0" t="s">
        <v>1119</v>
      </c>
      <c r="J13" s="0" t="s">
        <v>1119</v>
      </c>
      <c r="K13" s="0" t="s">
        <v>927</v>
      </c>
      <c r="L13" s="78" t="s">
        <v>3495</v>
      </c>
      <c r="M13" s="0" t="s">
        <v>1230</v>
      </c>
      <c r="N13" s="0" t="s">
        <v>1229</v>
      </c>
      <c r="O13" s="78"/>
      <c r="P13" s="78"/>
      <c r="Q13" s="0" t="s">
        <v>3496</v>
      </c>
      <c r="R13" s="80" t="s">
        <v>3497</v>
      </c>
      <c r="S13" s="0" t="s">
        <v>3498</v>
      </c>
      <c r="T13" s="0" t="s">
        <v>3499</v>
      </c>
      <c r="U13" s="0" t="s">
        <v>342</v>
      </c>
      <c r="V13" s="0" t="s">
        <v>3500</v>
      </c>
      <c r="W13" s="0" t="s">
        <v>2285</v>
      </c>
      <c r="X13" s="0" t="s">
        <v>1197</v>
      </c>
      <c r="Y13" s="0" t="s">
        <v>3501</v>
      </c>
      <c r="Z13" s="3" t="s">
        <v>3502</v>
      </c>
      <c r="AA13" s="3" t="s">
        <v>3503</v>
      </c>
      <c r="AB13" s="3" t="s">
        <v>3502</v>
      </c>
      <c r="AC13" s="3" t="s">
        <v>3503</v>
      </c>
      <c r="AD13" s="3" t="s">
        <v>3286</v>
      </c>
      <c r="AE13" s="3" t="s">
        <v>3287</v>
      </c>
      <c r="AF13" s="0" t="s">
        <v>1491</v>
      </c>
      <c r="AG13" s="0" t="s">
        <v>3305</v>
      </c>
      <c r="AH13" s="0" t="s">
        <v>911</v>
      </c>
      <c r="AI13" s="0" t="s">
        <v>3291</v>
      </c>
      <c r="AJ13" s="0" t="s">
        <v>1077</v>
      </c>
      <c r="AK13" s="0" t="s">
        <v>3317</v>
      </c>
      <c r="AL13" s="0" t="s">
        <v>1986</v>
      </c>
      <c r="AM13" s="0" t="s">
        <v>3504</v>
      </c>
      <c r="AN13" s="3" t="s">
        <v>3297</v>
      </c>
      <c r="AO13" s="3" t="s">
        <v>3298</v>
      </c>
      <c r="AP13" s="3" t="s">
        <v>3297</v>
      </c>
      <c r="AQ13" s="3" t="s">
        <v>3298</v>
      </c>
      <c r="AR13" s="3" t="s">
        <v>3297</v>
      </c>
      <c r="AS13" s="3" t="s">
        <v>3298</v>
      </c>
      <c r="AT13" s="0" t="s">
        <v>3505</v>
      </c>
      <c r="AU13" s="0" t="s">
        <v>3506</v>
      </c>
      <c r="AV13" s="78" t="s">
        <v>3507</v>
      </c>
      <c r="AW13" s="78" t="s">
        <v>3508</v>
      </c>
      <c r="AX13" s="0" t="s">
        <v>3415</v>
      </c>
      <c r="AY13" s="0" t="s">
        <v>3416</v>
      </c>
      <c r="AZ13" s="0" t="s">
        <v>3479</v>
      </c>
      <c r="BA13" s="0" t="s">
        <v>3480</v>
      </c>
      <c r="BB13" s="0" t="s">
        <v>3456</v>
      </c>
      <c r="BC13" s="0" t="s">
        <v>3509</v>
      </c>
      <c r="BD13" s="0" t="s">
        <v>1189</v>
      </c>
      <c r="BE13" s="0" t="s">
        <v>3354</v>
      </c>
      <c r="BF13" s="0" t="s">
        <v>1194</v>
      </c>
      <c r="BG13" s="0" t="s">
        <v>3414</v>
      </c>
      <c r="BH13" s="0" t="s">
        <v>2438</v>
      </c>
      <c r="BI13" s="0" t="s">
        <v>3359</v>
      </c>
      <c r="BJ13" s="0" t="s">
        <v>3510</v>
      </c>
      <c r="BK13" s="0" t="s">
        <v>3511</v>
      </c>
      <c r="BL13" s="0" t="s">
        <v>3454</v>
      </c>
      <c r="BM13" s="0" t="s">
        <v>3512</v>
      </c>
      <c r="BN13" s="0" t="s">
        <v>3387</v>
      </c>
      <c r="BO13" s="0" t="s">
        <v>3513</v>
      </c>
      <c r="BT13" s="0" t="s">
        <v>3514</v>
      </c>
      <c r="BU13" s="0" t="s">
        <v>3515</v>
      </c>
      <c r="BV13" s="0" t="s">
        <v>3516</v>
      </c>
      <c r="BW13" s="0" t="s">
        <v>3486</v>
      </c>
      <c r="BX13" s="0" t="s">
        <v>3517</v>
      </c>
      <c r="BY13" s="0" t="s">
        <v>3518</v>
      </c>
      <c r="BZ13" s="0" t="s">
        <v>3519</v>
      </c>
      <c r="CA13" s="0" t="s">
        <v>3519</v>
      </c>
      <c r="CB13" s="0" t="s">
        <v>3520</v>
      </c>
      <c r="CC13" s="0" t="s">
        <v>3521</v>
      </c>
    </row>
    <row r="14" customFormat="false" ht="30" hidden="false" customHeight="false" outlineLevel="0" collapsed="false">
      <c r="A14" s="3" t="s">
        <v>2755</v>
      </c>
      <c r="B14" s="3" t="s">
        <v>3522</v>
      </c>
      <c r="C14" s="3" t="s">
        <v>53</v>
      </c>
      <c r="D14" s="3" t="s">
        <v>3523</v>
      </c>
      <c r="E14" s="0" t="s">
        <v>970</v>
      </c>
      <c r="F14" s="0" t="s">
        <v>3524</v>
      </c>
      <c r="I14" s="0" t="s">
        <v>1120</v>
      </c>
      <c r="J14" s="0" t="s">
        <v>1120</v>
      </c>
      <c r="K14" s="0" t="s">
        <v>1100</v>
      </c>
      <c r="L14" s="78" t="s">
        <v>3525</v>
      </c>
      <c r="M14" s="0" t="s">
        <v>1232</v>
      </c>
      <c r="N14" s="0" t="s">
        <v>1231</v>
      </c>
      <c r="O14" s="78"/>
      <c r="P14" s="78"/>
      <c r="S14" s="0" t="s">
        <v>3526</v>
      </c>
      <c r="T14" s="78" t="s">
        <v>3527</v>
      </c>
      <c r="U14" s="0" t="s">
        <v>1772</v>
      </c>
      <c r="V14" s="0" t="s">
        <v>3528</v>
      </c>
      <c r="W14" s="0" t="s">
        <v>2464</v>
      </c>
      <c r="X14" s="0" t="s">
        <v>1201</v>
      </c>
      <c r="Y14" s="0" t="s">
        <v>3529</v>
      </c>
      <c r="Z14" s="3" t="s">
        <v>3530</v>
      </c>
      <c r="AA14" s="3" t="s">
        <v>3531</v>
      </c>
      <c r="AB14" s="3" t="s">
        <v>3530</v>
      </c>
      <c r="AC14" s="3" t="s">
        <v>3531</v>
      </c>
      <c r="AD14" s="3" t="s">
        <v>3337</v>
      </c>
      <c r="AE14" s="3" t="s">
        <v>3338</v>
      </c>
      <c r="AF14" s="0" t="s">
        <v>2616</v>
      </c>
      <c r="AG14" s="0" t="s">
        <v>3328</v>
      </c>
      <c r="AH14" s="0" t="s">
        <v>1090</v>
      </c>
      <c r="AI14" s="3" t="s">
        <v>3476</v>
      </c>
      <c r="AJ14" s="0" t="s">
        <v>1189</v>
      </c>
      <c r="AK14" s="0" t="s">
        <v>3354</v>
      </c>
      <c r="AL14" s="0" t="s">
        <v>3502</v>
      </c>
      <c r="AM14" s="0" t="s">
        <v>3503</v>
      </c>
      <c r="AN14" s="0" t="s">
        <v>2244</v>
      </c>
      <c r="AO14" s="0" t="s">
        <v>3352</v>
      </c>
      <c r="AP14" s="0" t="s">
        <v>2244</v>
      </c>
      <c r="AQ14" s="0" t="s">
        <v>3352</v>
      </c>
      <c r="AR14" s="0" t="s">
        <v>2244</v>
      </c>
      <c r="AS14" s="0" t="s">
        <v>3352</v>
      </c>
      <c r="AT14" s="0" t="s">
        <v>3532</v>
      </c>
      <c r="AU14" s="0" t="s">
        <v>3533</v>
      </c>
      <c r="AV14" s="78" t="s">
        <v>1496</v>
      </c>
      <c r="AW14" s="9" t="s">
        <v>3534</v>
      </c>
      <c r="AX14" s="0" t="s">
        <v>3449</v>
      </c>
      <c r="AY14" s="0" t="s">
        <v>3450</v>
      </c>
      <c r="AZ14" s="0" t="s">
        <v>3280</v>
      </c>
      <c r="BA14" s="0" t="s">
        <v>3281</v>
      </c>
      <c r="BB14" s="0" t="s">
        <v>3510</v>
      </c>
      <c r="BC14" s="0" t="s">
        <v>3535</v>
      </c>
      <c r="BD14" s="0" t="s">
        <v>1035</v>
      </c>
      <c r="BE14" s="0" t="s">
        <v>3381</v>
      </c>
      <c r="BF14" s="0" t="s">
        <v>1485</v>
      </c>
      <c r="BG14" s="0" t="s">
        <v>3448</v>
      </c>
      <c r="BJ14" s="0" t="s">
        <v>3536</v>
      </c>
      <c r="BK14" s="0" t="s">
        <v>3537</v>
      </c>
      <c r="BL14" s="0" t="s">
        <v>3510</v>
      </c>
      <c r="BM14" s="0" t="s">
        <v>3538</v>
      </c>
      <c r="BN14" s="0" t="s">
        <v>3454</v>
      </c>
      <c r="BO14" s="0" t="s">
        <v>3512</v>
      </c>
      <c r="BT14" s="0" t="s">
        <v>3539</v>
      </c>
      <c r="BU14" s="0" t="s">
        <v>3540</v>
      </c>
      <c r="BV14" s="0" t="s">
        <v>3397</v>
      </c>
      <c r="BW14" s="0" t="s">
        <v>3398</v>
      </c>
      <c r="BX14" s="0" t="s">
        <v>3541</v>
      </c>
      <c r="BY14" s="0" t="s">
        <v>3542</v>
      </c>
      <c r="BZ14" s="0" t="s">
        <v>2978</v>
      </c>
      <c r="CA14" s="0" t="s">
        <v>3543</v>
      </c>
      <c r="CB14" s="0" t="s">
        <v>2966</v>
      </c>
      <c r="CC14" s="0" t="s">
        <v>3544</v>
      </c>
      <c r="CJ14" s="0" t="s">
        <v>1189</v>
      </c>
      <c r="CK14" s="0" t="s">
        <v>3354</v>
      </c>
    </row>
    <row r="15" customFormat="false" ht="15" hidden="false" customHeight="false" outlineLevel="0" collapsed="false">
      <c r="A15" s="3" t="s">
        <v>2757</v>
      </c>
      <c r="B15" s="3" t="s">
        <v>3545</v>
      </c>
      <c r="C15" s="3" t="s">
        <v>55</v>
      </c>
      <c r="D15" s="3" t="s">
        <v>3447</v>
      </c>
      <c r="E15" s="0" t="s">
        <v>921</v>
      </c>
      <c r="F15" s="0" t="s">
        <v>3475</v>
      </c>
      <c r="G15" s="3"/>
      <c r="H15" s="3"/>
      <c r="I15" s="0" t="s">
        <v>1121</v>
      </c>
      <c r="J15" s="0" t="s">
        <v>1121</v>
      </c>
      <c r="K15" s="0" t="s">
        <v>951</v>
      </c>
      <c r="L15" s="78" t="s">
        <v>3546</v>
      </c>
      <c r="M15" s="0" t="s">
        <v>1110</v>
      </c>
      <c r="N15" s="78" t="s">
        <v>3547</v>
      </c>
      <c r="O15" s="78"/>
      <c r="P15" s="78"/>
      <c r="S15" s="78" t="s">
        <v>3548</v>
      </c>
      <c r="T15" s="78" t="s">
        <v>3549</v>
      </c>
      <c r="U15" s="0" t="s">
        <v>3406</v>
      </c>
      <c r="V15" s="0" t="s">
        <v>3550</v>
      </c>
      <c r="W15" s="0" t="s">
        <v>3395</v>
      </c>
      <c r="X15" s="0" t="s">
        <v>2455</v>
      </c>
      <c r="Y15" s="0" t="s">
        <v>3551</v>
      </c>
      <c r="Z15" s="3" t="s">
        <v>3312</v>
      </c>
      <c r="AA15" s="3" t="s">
        <v>3313</v>
      </c>
      <c r="AB15" s="3" t="s">
        <v>3312</v>
      </c>
      <c r="AC15" s="3" t="s">
        <v>3313</v>
      </c>
      <c r="AF15" s="0" t="s">
        <v>911</v>
      </c>
      <c r="AG15" s="0" t="s">
        <v>3291</v>
      </c>
      <c r="AH15" s="0" t="s">
        <v>1077</v>
      </c>
      <c r="AI15" s="0" t="s">
        <v>3317</v>
      </c>
      <c r="AJ15" s="0" t="s">
        <v>1035</v>
      </c>
      <c r="AK15" s="0" t="s">
        <v>3381</v>
      </c>
      <c r="AL15" s="0" t="s">
        <v>3530</v>
      </c>
      <c r="AM15" s="0" t="s">
        <v>3531</v>
      </c>
      <c r="AN15" s="0" t="s">
        <v>2616</v>
      </c>
      <c r="AO15" s="0" t="s">
        <v>3328</v>
      </c>
      <c r="AP15" s="0" t="s">
        <v>2616</v>
      </c>
      <c r="AQ15" s="0" t="s">
        <v>3328</v>
      </c>
      <c r="AR15" s="0" t="s">
        <v>2616</v>
      </c>
      <c r="AS15" s="0" t="s">
        <v>3328</v>
      </c>
      <c r="AT15" s="0" t="s">
        <v>3552</v>
      </c>
      <c r="AU15" s="0" t="s">
        <v>3553</v>
      </c>
      <c r="AV15" s="78" t="s">
        <v>3280</v>
      </c>
      <c r="AW15" s="0" t="s">
        <v>3281</v>
      </c>
      <c r="AX15" s="0" t="s">
        <v>3452</v>
      </c>
      <c r="AY15" s="0" t="s">
        <v>3453</v>
      </c>
      <c r="AZ15" s="0" t="s">
        <v>3297</v>
      </c>
      <c r="BA15" s="0" t="s">
        <v>3298</v>
      </c>
      <c r="BB15" s="0" t="s">
        <v>3536</v>
      </c>
      <c r="BC15" s="0" t="s">
        <v>3554</v>
      </c>
      <c r="BD15" s="0" t="s">
        <v>1194</v>
      </c>
      <c r="BE15" s="0" t="s">
        <v>3414</v>
      </c>
      <c r="BF15" s="0" t="s">
        <v>3312</v>
      </c>
      <c r="BG15" s="0" t="s">
        <v>3313</v>
      </c>
      <c r="BJ15" s="0" t="s">
        <v>3555</v>
      </c>
      <c r="BK15" s="0" t="s">
        <v>3556</v>
      </c>
      <c r="BL15" s="0" t="s">
        <v>3536</v>
      </c>
      <c r="BM15" s="0" t="s">
        <v>3557</v>
      </c>
      <c r="BN15" s="0" t="s">
        <v>3510</v>
      </c>
      <c r="BO15" s="0" t="s">
        <v>3538</v>
      </c>
      <c r="BT15" s="0" t="s">
        <v>3558</v>
      </c>
      <c r="BU15" s="0" t="s">
        <v>3559</v>
      </c>
      <c r="BV15" s="0" t="s">
        <v>3560</v>
      </c>
      <c r="BW15" s="0" t="s">
        <v>3561</v>
      </c>
      <c r="BX15" s="0" t="s">
        <v>3562</v>
      </c>
      <c r="BY15" s="0" t="s">
        <v>3563</v>
      </c>
      <c r="BZ15" s="0" t="s">
        <v>2783</v>
      </c>
      <c r="CA15" s="0" t="s">
        <v>3564</v>
      </c>
      <c r="CB15" s="0" t="s">
        <v>3565</v>
      </c>
      <c r="CC15" s="0" t="s">
        <v>3566</v>
      </c>
      <c r="CJ15" s="0" t="s">
        <v>1035</v>
      </c>
      <c r="CK15" s="0" t="s">
        <v>3381</v>
      </c>
    </row>
    <row r="16" customFormat="false" ht="30" hidden="false" customHeight="false" outlineLevel="0" collapsed="false">
      <c r="A16" s="3" t="s">
        <v>2761</v>
      </c>
      <c r="B16" s="3" t="s">
        <v>3567</v>
      </c>
      <c r="C16" s="3" t="s">
        <v>3568</v>
      </c>
      <c r="D16" s="3" t="s">
        <v>3370</v>
      </c>
      <c r="E16" s="0" t="s">
        <v>3502</v>
      </c>
      <c r="F16" s="3" t="s">
        <v>3503</v>
      </c>
      <c r="I16" s="0" t="s">
        <v>1122</v>
      </c>
      <c r="J16" s="0" t="s">
        <v>1122</v>
      </c>
      <c r="K16" s="0" t="s">
        <v>948</v>
      </c>
      <c r="L16" s="78" t="s">
        <v>3569</v>
      </c>
      <c r="M16" s="0" t="s">
        <v>956</v>
      </c>
      <c r="N16" s="78" t="s">
        <v>3570</v>
      </c>
      <c r="O16" s="78"/>
      <c r="P16" s="78"/>
      <c r="S16" s="78" t="s">
        <v>3571</v>
      </c>
      <c r="T16" s="78" t="s">
        <v>3572</v>
      </c>
      <c r="U16" s="0" t="s">
        <v>1853</v>
      </c>
      <c r="V16" s="0" t="s">
        <v>3573</v>
      </c>
      <c r="W16" s="0" t="s">
        <v>1189</v>
      </c>
      <c r="X16" s="0" t="s">
        <v>3395</v>
      </c>
      <c r="Y16" s="0" t="s">
        <v>3574</v>
      </c>
      <c r="Z16" s="3" t="s">
        <v>3286</v>
      </c>
      <c r="AA16" s="3" t="s">
        <v>3287</v>
      </c>
      <c r="AB16" s="3" t="s">
        <v>3286</v>
      </c>
      <c r="AC16" s="3" t="s">
        <v>3287</v>
      </c>
      <c r="AF16" s="0" t="s">
        <v>1090</v>
      </c>
      <c r="AG16" s="3" t="s">
        <v>3476</v>
      </c>
      <c r="AH16" s="0" t="s">
        <v>1189</v>
      </c>
      <c r="AI16" s="0" t="s">
        <v>3354</v>
      </c>
      <c r="AJ16" s="0" t="s">
        <v>1194</v>
      </c>
      <c r="AK16" s="0" t="s">
        <v>3414</v>
      </c>
      <c r="AL16" s="3" t="s">
        <v>3575</v>
      </c>
      <c r="AM16" s="0" t="s">
        <v>3576</v>
      </c>
      <c r="AN16" s="0" t="s">
        <v>3312</v>
      </c>
      <c r="AO16" s="0" t="s">
        <v>3313</v>
      </c>
      <c r="AP16" s="0" t="s">
        <v>3312</v>
      </c>
      <c r="AQ16" s="0" t="s">
        <v>3313</v>
      </c>
      <c r="AR16" s="0" t="s">
        <v>3312</v>
      </c>
      <c r="AS16" s="0" t="s">
        <v>3313</v>
      </c>
      <c r="AT16" s="0" t="s">
        <v>3577</v>
      </c>
      <c r="AU16" s="0" t="s">
        <v>3578</v>
      </c>
      <c r="AV16" s="78" t="s">
        <v>2244</v>
      </c>
      <c r="AW16" s="0" t="s">
        <v>3579</v>
      </c>
      <c r="AX16" s="0" t="s">
        <v>3479</v>
      </c>
      <c r="AY16" s="0" t="s">
        <v>3480</v>
      </c>
      <c r="AZ16" s="0" t="s">
        <v>2244</v>
      </c>
      <c r="BA16" s="0" t="s">
        <v>3352</v>
      </c>
      <c r="BB16" s="0" t="s">
        <v>3580</v>
      </c>
      <c r="BC16" s="0" t="s">
        <v>3581</v>
      </c>
      <c r="BD16" s="0" t="s">
        <v>1485</v>
      </c>
      <c r="BE16" s="0" t="s">
        <v>3448</v>
      </c>
      <c r="BF16" s="0" t="s">
        <v>3286</v>
      </c>
      <c r="BG16" s="0" t="s">
        <v>3287</v>
      </c>
      <c r="BJ16" s="0" t="s">
        <v>3582</v>
      </c>
      <c r="BK16" s="0" t="s">
        <v>3583</v>
      </c>
      <c r="BL16" s="0" t="s">
        <v>3584</v>
      </c>
      <c r="BM16" s="0" t="s">
        <v>3585</v>
      </c>
      <c r="BN16" s="0" t="s">
        <v>3536</v>
      </c>
      <c r="BO16" s="0" t="s">
        <v>3557</v>
      </c>
      <c r="BT16" s="0" t="s">
        <v>3586</v>
      </c>
      <c r="BU16" s="0" t="s">
        <v>3587</v>
      </c>
      <c r="BV16" s="0" t="s">
        <v>3588</v>
      </c>
      <c r="BW16" s="0" t="s">
        <v>3589</v>
      </c>
      <c r="BX16" s="0" t="s">
        <v>3590</v>
      </c>
      <c r="BY16" s="0" t="s">
        <v>3591</v>
      </c>
      <c r="BZ16" s="0" t="s">
        <v>3592</v>
      </c>
      <c r="CA16" s="0" t="s">
        <v>3593</v>
      </c>
      <c r="CB16" s="0" t="s">
        <v>3594</v>
      </c>
      <c r="CC16" s="0" t="s">
        <v>3595</v>
      </c>
      <c r="CJ16" s="0" t="s">
        <v>1194</v>
      </c>
      <c r="CK16" s="0" t="s">
        <v>3414</v>
      </c>
    </row>
    <row r="17" customFormat="false" ht="30" hidden="false" customHeight="false" outlineLevel="0" collapsed="false">
      <c r="A17" s="3" t="s">
        <v>3502</v>
      </c>
      <c r="B17" s="3" t="s">
        <v>3596</v>
      </c>
      <c r="C17" s="3" t="s">
        <v>57</v>
      </c>
      <c r="D17" s="3" t="s">
        <v>3596</v>
      </c>
      <c r="E17" s="0" t="s">
        <v>56</v>
      </c>
      <c r="F17" s="0" t="s">
        <v>3531</v>
      </c>
      <c r="I17" s="0" t="s">
        <v>1123</v>
      </c>
      <c r="J17" s="0" t="s">
        <v>1123</v>
      </c>
      <c r="K17" s="0" t="s">
        <v>1095</v>
      </c>
      <c r="L17" s="78" t="s">
        <v>3597</v>
      </c>
      <c r="M17" s="0" t="s">
        <v>1108</v>
      </c>
      <c r="N17" s="78" t="s">
        <v>3598</v>
      </c>
      <c r="O17" s="78"/>
      <c r="P17" s="78"/>
      <c r="S17" s="78" t="s">
        <v>3599</v>
      </c>
      <c r="T17" s="78" t="s">
        <v>3600</v>
      </c>
      <c r="U17" s="0" t="s">
        <v>1855</v>
      </c>
      <c r="V17" s="0" t="s">
        <v>3601</v>
      </c>
      <c r="W17" s="0" t="s">
        <v>1035</v>
      </c>
      <c r="X17" s="3" t="s">
        <v>3355</v>
      </c>
      <c r="Y17" s="3" t="s">
        <v>3461</v>
      </c>
      <c r="Z17" s="3" t="s">
        <v>3337</v>
      </c>
      <c r="AA17" s="3" t="s">
        <v>3338</v>
      </c>
      <c r="AB17" s="3" t="s">
        <v>3337</v>
      </c>
      <c r="AC17" s="3" t="s">
        <v>3338</v>
      </c>
      <c r="AF17" s="0" t="s">
        <v>1077</v>
      </c>
      <c r="AG17" s="0" t="s">
        <v>3317</v>
      </c>
      <c r="AH17" s="0" t="s">
        <v>1035</v>
      </c>
      <c r="AI17" s="0" t="s">
        <v>3381</v>
      </c>
      <c r="AJ17" s="0" t="s">
        <v>1197</v>
      </c>
      <c r="AK17" s="0" t="s">
        <v>3501</v>
      </c>
      <c r="AL17" s="3" t="s">
        <v>3312</v>
      </c>
      <c r="AM17" s="0" t="s">
        <v>3313</v>
      </c>
      <c r="AN17" s="3" t="s">
        <v>1197</v>
      </c>
      <c r="AO17" s="0" t="s">
        <v>3501</v>
      </c>
      <c r="AP17" s="0" t="s">
        <v>1197</v>
      </c>
      <c r="AQ17" s="0" t="s">
        <v>3501</v>
      </c>
      <c r="AR17" s="0" t="s">
        <v>1197</v>
      </c>
      <c r="AS17" s="0" t="s">
        <v>3501</v>
      </c>
      <c r="AT17" s="0" t="s">
        <v>3602</v>
      </c>
      <c r="AU17" s="0" t="s">
        <v>3603</v>
      </c>
      <c r="AV17" s="78" t="s">
        <v>2616</v>
      </c>
      <c r="AW17" s="9" t="s">
        <v>3328</v>
      </c>
      <c r="AX17" s="0" t="s">
        <v>3280</v>
      </c>
      <c r="AY17" s="0" t="s">
        <v>3281</v>
      </c>
      <c r="AZ17" s="0" t="s">
        <v>2034</v>
      </c>
      <c r="BA17" s="0" t="s">
        <v>3324</v>
      </c>
      <c r="BB17" s="0" t="s">
        <v>3604</v>
      </c>
      <c r="BC17" s="0" t="s">
        <v>3605</v>
      </c>
      <c r="BD17" s="0" t="s">
        <v>3312</v>
      </c>
      <c r="BE17" s="0" t="s">
        <v>3313</v>
      </c>
      <c r="BF17" s="0" t="s">
        <v>3337</v>
      </c>
      <c r="BG17" s="0" t="s">
        <v>3338</v>
      </c>
      <c r="BJ17" s="0" t="s">
        <v>3606</v>
      </c>
      <c r="BK17" s="0" t="s">
        <v>3607</v>
      </c>
      <c r="BL17" s="0" t="s">
        <v>3608</v>
      </c>
      <c r="BM17" s="0" t="s">
        <v>3609</v>
      </c>
      <c r="BN17" s="0" t="s">
        <v>3271</v>
      </c>
      <c r="BO17" s="0" t="s">
        <v>3610</v>
      </c>
      <c r="BT17" s="0" t="s">
        <v>3611</v>
      </c>
      <c r="BU17" s="0" t="s">
        <v>3612</v>
      </c>
      <c r="BV17" s="0" t="s">
        <v>3613</v>
      </c>
      <c r="BW17" s="0" t="s">
        <v>3614</v>
      </c>
      <c r="BX17" s="0" t="s">
        <v>3615</v>
      </c>
      <c r="BY17" s="0" t="s">
        <v>3616</v>
      </c>
      <c r="BZ17" s="0" t="s">
        <v>1485</v>
      </c>
      <c r="CA17" s="0" t="s">
        <v>3448</v>
      </c>
      <c r="CB17" s="0" t="s">
        <v>3617</v>
      </c>
      <c r="CC17" s="0" t="s">
        <v>3618</v>
      </c>
    </row>
    <row r="18" customFormat="false" ht="15" hidden="false" customHeight="false" outlineLevel="0" collapsed="false">
      <c r="A18" s="3" t="s">
        <v>3619</v>
      </c>
      <c r="B18" s="0" t="s">
        <v>3531</v>
      </c>
      <c r="C18" s="3" t="s">
        <v>3312</v>
      </c>
      <c r="D18" s="0" t="s">
        <v>3313</v>
      </c>
      <c r="E18" s="0" t="s">
        <v>1146</v>
      </c>
      <c r="F18" s="0" t="s">
        <v>3620</v>
      </c>
      <c r="I18" s="0" t="s">
        <v>1124</v>
      </c>
      <c r="J18" s="0" t="s">
        <v>1124</v>
      </c>
      <c r="K18" s="0" t="s">
        <v>1103</v>
      </c>
      <c r="L18" s="78" t="s">
        <v>3621</v>
      </c>
      <c r="M18" s="78" t="s">
        <v>1226</v>
      </c>
      <c r="N18" s="78" t="s">
        <v>1225</v>
      </c>
      <c r="O18" s="78"/>
      <c r="P18" s="78"/>
      <c r="S18" s="78" t="s">
        <v>3622</v>
      </c>
      <c r="T18" s="78" t="s">
        <v>3623</v>
      </c>
      <c r="U18" s="0" t="s">
        <v>1531</v>
      </c>
      <c r="V18" s="0" t="s">
        <v>3624</v>
      </c>
      <c r="W18" s="0" t="s">
        <v>1194</v>
      </c>
      <c r="X18" s="0" t="s">
        <v>2283</v>
      </c>
      <c r="Y18" s="0" t="s">
        <v>3625</v>
      </c>
      <c r="AF18" s="0" t="s">
        <v>1189</v>
      </c>
      <c r="AG18" s="0" t="s">
        <v>3354</v>
      </c>
      <c r="AH18" s="0" t="s">
        <v>1194</v>
      </c>
      <c r="AI18" s="0" t="s">
        <v>3414</v>
      </c>
      <c r="AJ18" s="0" t="s">
        <v>1485</v>
      </c>
      <c r="AK18" s="0" t="s">
        <v>3448</v>
      </c>
      <c r="AL18" s="3" t="s">
        <v>3286</v>
      </c>
      <c r="AM18" s="0" t="s">
        <v>3287</v>
      </c>
      <c r="AN18" s="0" t="s">
        <v>1201</v>
      </c>
      <c r="AO18" s="0" t="s">
        <v>3626</v>
      </c>
      <c r="AP18" s="0" t="s">
        <v>1201</v>
      </c>
      <c r="AQ18" s="0" t="s">
        <v>3626</v>
      </c>
      <c r="AR18" s="0" t="s">
        <v>1201</v>
      </c>
      <c r="AS18" s="0" t="s">
        <v>3626</v>
      </c>
      <c r="AT18" s="0" t="s">
        <v>911</v>
      </c>
      <c r="AU18" s="0" t="s">
        <v>3291</v>
      </c>
      <c r="AV18" s="78" t="s">
        <v>1491</v>
      </c>
      <c r="AW18" s="0" t="s">
        <v>3305</v>
      </c>
      <c r="AX18" s="0" t="s">
        <v>3297</v>
      </c>
      <c r="AY18" s="0" t="s">
        <v>3298</v>
      </c>
      <c r="AZ18" s="0" t="s">
        <v>3286</v>
      </c>
      <c r="BA18" s="0" t="s">
        <v>3287</v>
      </c>
      <c r="BB18" s="0" t="s">
        <v>3627</v>
      </c>
      <c r="BC18" s="0" t="s">
        <v>3628</v>
      </c>
      <c r="BD18" s="0" t="s">
        <v>3286</v>
      </c>
      <c r="BE18" s="0" t="s">
        <v>3287</v>
      </c>
      <c r="BF18" s="0" t="s">
        <v>3301</v>
      </c>
      <c r="BG18" s="0" t="s">
        <v>3302</v>
      </c>
      <c r="BJ18" s="0" t="s">
        <v>3629</v>
      </c>
      <c r="BK18" s="0" t="s">
        <v>3630</v>
      </c>
      <c r="BL18" s="0" t="s">
        <v>3629</v>
      </c>
      <c r="BM18" s="0" t="s">
        <v>3631</v>
      </c>
      <c r="BN18" s="0" t="s">
        <v>3282</v>
      </c>
      <c r="BO18" s="0" t="s">
        <v>3632</v>
      </c>
      <c r="BT18" s="0" t="s">
        <v>3633</v>
      </c>
      <c r="BU18" s="0" t="s">
        <v>3634</v>
      </c>
      <c r="BV18" s="0" t="s">
        <v>3635</v>
      </c>
      <c r="BW18" s="0" t="s">
        <v>3636</v>
      </c>
      <c r="BX18" s="0" t="s">
        <v>3637</v>
      </c>
      <c r="BY18" s="0" t="s">
        <v>3638</v>
      </c>
      <c r="BZ18" s="0" t="s">
        <v>1496</v>
      </c>
      <c r="CA18" s="9" t="s">
        <v>3534</v>
      </c>
      <c r="CB18" s="0" t="s">
        <v>911</v>
      </c>
      <c r="CC18" s="0" t="s">
        <v>3291</v>
      </c>
    </row>
    <row r="19" customFormat="false" ht="15" hidden="false" customHeight="false" outlineLevel="0" collapsed="false">
      <c r="A19" s="3" t="s">
        <v>3639</v>
      </c>
      <c r="B19" s="3" t="s">
        <v>3640</v>
      </c>
      <c r="C19" s="3"/>
      <c r="E19" s="0" t="s">
        <v>1090</v>
      </c>
      <c r="F19" s="0" t="s">
        <v>3641</v>
      </c>
      <c r="I19" s="0" t="s">
        <v>1125</v>
      </c>
      <c r="J19" s="0" t="s">
        <v>1125</v>
      </c>
      <c r="K19" s="0" t="s">
        <v>1099</v>
      </c>
      <c r="L19" s="78" t="s">
        <v>3642</v>
      </c>
      <c r="M19" s="78" t="s">
        <v>1234</v>
      </c>
      <c r="N19" s="78" t="s">
        <v>1233</v>
      </c>
      <c r="O19" s="78"/>
      <c r="P19" s="78"/>
      <c r="S19" s="78"/>
      <c r="T19" s="78"/>
      <c r="U19" s="0" t="s">
        <v>3395</v>
      </c>
      <c r="V19" s="0" t="s">
        <v>3396</v>
      </c>
      <c r="W19" s="0" t="s">
        <v>1197</v>
      </c>
      <c r="X19" s="0" t="s">
        <v>3643</v>
      </c>
      <c r="Y19" s="0" t="s">
        <v>3644</v>
      </c>
      <c r="AF19" s="0" t="s">
        <v>1035</v>
      </c>
      <c r="AG19" s="0" t="s">
        <v>3381</v>
      </c>
      <c r="AH19" s="0" t="s">
        <v>1197</v>
      </c>
      <c r="AI19" s="0" t="s">
        <v>3501</v>
      </c>
      <c r="AJ19" s="0" t="s">
        <v>3645</v>
      </c>
      <c r="AK19" s="0" t="s">
        <v>3646</v>
      </c>
      <c r="AL19" s="3" t="s">
        <v>3337</v>
      </c>
      <c r="AM19" s="0" t="s">
        <v>3338</v>
      </c>
      <c r="AN19" s="0" t="s">
        <v>1496</v>
      </c>
      <c r="AO19" s="9" t="s">
        <v>3647</v>
      </c>
      <c r="AP19" s="0" t="s">
        <v>1496</v>
      </c>
      <c r="AQ19" s="9" t="s">
        <v>3647</v>
      </c>
      <c r="AR19" s="0" t="s">
        <v>1496</v>
      </c>
      <c r="AS19" s="9" t="s">
        <v>3647</v>
      </c>
      <c r="AT19" s="0" t="s">
        <v>1077</v>
      </c>
      <c r="AU19" s="0" t="s">
        <v>3317</v>
      </c>
      <c r="AV19" s="0" t="s">
        <v>1197</v>
      </c>
      <c r="AW19" s="0" t="s">
        <v>3501</v>
      </c>
      <c r="AX19" s="0" t="s">
        <v>2244</v>
      </c>
      <c r="AY19" s="0" t="s">
        <v>3352</v>
      </c>
      <c r="AZ19" s="0" t="s">
        <v>3337</v>
      </c>
      <c r="BA19" s="0" t="s">
        <v>3338</v>
      </c>
      <c r="BB19" s="0" t="s">
        <v>3648</v>
      </c>
      <c r="BC19" s="0" t="s">
        <v>3649</v>
      </c>
      <c r="BD19" s="0" t="s">
        <v>3337</v>
      </c>
      <c r="BE19" s="0" t="s">
        <v>3338</v>
      </c>
      <c r="BJ19" s="0" t="s">
        <v>3650</v>
      </c>
      <c r="BK19" s="0" t="s">
        <v>3651</v>
      </c>
      <c r="BL19" s="0" t="s">
        <v>3650</v>
      </c>
      <c r="BM19" s="0" t="s">
        <v>3652</v>
      </c>
      <c r="BN19" s="0" t="s">
        <v>3653</v>
      </c>
      <c r="BO19" s="0" t="s">
        <v>3654</v>
      </c>
      <c r="BT19" s="0" t="s">
        <v>3655</v>
      </c>
      <c r="BU19" s="0" t="s">
        <v>3656</v>
      </c>
      <c r="BV19" s="0" t="s">
        <v>3657</v>
      </c>
      <c r="BW19" s="0" t="s">
        <v>3658</v>
      </c>
      <c r="BX19" s="0" t="s">
        <v>3659</v>
      </c>
      <c r="BY19" s="0" t="s">
        <v>3660</v>
      </c>
      <c r="BZ19" s="0" t="s">
        <v>1201</v>
      </c>
      <c r="CA19" s="0" t="s">
        <v>3661</v>
      </c>
      <c r="CB19" s="0" t="s">
        <v>1077</v>
      </c>
      <c r="CC19" s="0" t="s">
        <v>3317</v>
      </c>
    </row>
    <row r="20" customFormat="false" ht="15" hidden="false" customHeight="false" outlineLevel="0" collapsed="false">
      <c r="A20" s="3" t="s">
        <v>3662</v>
      </c>
      <c r="B20" s="0" t="s">
        <v>3663</v>
      </c>
      <c r="C20" s="3"/>
      <c r="E20" s="0" t="s">
        <v>3342</v>
      </c>
      <c r="F20" s="0" t="s">
        <v>3343</v>
      </c>
      <c r="I20" s="0" t="s">
        <v>1126</v>
      </c>
      <c r="J20" s="0" t="s">
        <v>1126</v>
      </c>
      <c r="K20" s="0" t="s">
        <v>1096</v>
      </c>
      <c r="L20" s="78" t="s">
        <v>3664</v>
      </c>
      <c r="M20" s="78" t="s">
        <v>1248</v>
      </c>
      <c r="N20" s="78" t="s">
        <v>3665</v>
      </c>
      <c r="O20" s="78"/>
      <c r="S20" s="78"/>
      <c r="T20" s="78"/>
      <c r="U20" s="3" t="s">
        <v>3355</v>
      </c>
      <c r="V20" s="3" t="s">
        <v>3461</v>
      </c>
      <c r="W20" s="0" t="s">
        <v>1201</v>
      </c>
      <c r="X20" s="0" t="s">
        <v>3666</v>
      </c>
      <c r="Y20" s="0" t="s">
        <v>3667</v>
      </c>
      <c r="AC20" s="81"/>
      <c r="AF20" s="0" t="s">
        <v>1194</v>
      </c>
      <c r="AG20" s="0" t="s">
        <v>3414</v>
      </c>
      <c r="AH20" s="0" t="s">
        <v>1485</v>
      </c>
      <c r="AI20" s="0" t="s">
        <v>3448</v>
      </c>
      <c r="AJ20" s="0" t="s">
        <v>2041</v>
      </c>
      <c r="AK20" s="0" t="s">
        <v>2041</v>
      </c>
      <c r="AL20" s="12"/>
      <c r="AN20" s="0" t="s">
        <v>1498</v>
      </c>
      <c r="AO20" s="9" t="s">
        <v>3668</v>
      </c>
      <c r="AP20" s="0" t="s">
        <v>1498</v>
      </c>
      <c r="AQ20" s="9" t="s">
        <v>3668</v>
      </c>
      <c r="AR20" s="0" t="s">
        <v>1498</v>
      </c>
      <c r="AS20" s="9" t="s">
        <v>3668</v>
      </c>
      <c r="AT20" s="3" t="s">
        <v>3348</v>
      </c>
      <c r="AU20" s="3" t="s">
        <v>3349</v>
      </c>
      <c r="AV20" s="78" t="s">
        <v>2043</v>
      </c>
      <c r="AW20" s="0" t="s">
        <v>3669</v>
      </c>
      <c r="AX20" s="0" t="s">
        <v>2034</v>
      </c>
      <c r="AY20" s="0" t="s">
        <v>3324</v>
      </c>
      <c r="AZ20" s="0" t="s">
        <v>1201</v>
      </c>
      <c r="BA20" s="0" t="s">
        <v>3626</v>
      </c>
      <c r="BB20" s="0" t="s">
        <v>3548</v>
      </c>
      <c r="BC20" s="0" t="s">
        <v>3295</v>
      </c>
      <c r="BD20" s="0" t="s">
        <v>3301</v>
      </c>
      <c r="BE20" s="0" t="s">
        <v>3302</v>
      </c>
      <c r="BJ20" s="20" t="s">
        <v>3670</v>
      </c>
      <c r="BK20" s="20" t="s">
        <v>3671</v>
      </c>
      <c r="BL20" s="0" t="s">
        <v>3449</v>
      </c>
      <c r="BM20" s="0" t="s">
        <v>3672</v>
      </c>
      <c r="BN20" s="0" t="s">
        <v>3673</v>
      </c>
      <c r="BO20" s="0" t="s">
        <v>3674</v>
      </c>
      <c r="BT20" s="0" t="s">
        <v>3675</v>
      </c>
      <c r="BU20" s="0" t="s">
        <v>3676</v>
      </c>
      <c r="BV20" s="0" t="s">
        <v>3677</v>
      </c>
      <c r="BW20" s="0" t="s">
        <v>3678</v>
      </c>
      <c r="BX20" s="0" t="s">
        <v>1146</v>
      </c>
      <c r="BY20" s="0" t="s">
        <v>3620</v>
      </c>
      <c r="BZ20" s="0" t="s">
        <v>1197</v>
      </c>
      <c r="CA20" s="0" t="s">
        <v>3501</v>
      </c>
      <c r="CB20" s="0" t="s">
        <v>3592</v>
      </c>
      <c r="CC20" s="0" t="s">
        <v>3414</v>
      </c>
    </row>
    <row r="21" customFormat="false" ht="15" hidden="false" customHeight="false" outlineLevel="0" collapsed="false">
      <c r="E21" s="3" t="s">
        <v>3312</v>
      </c>
      <c r="F21" s="0" t="s">
        <v>3313</v>
      </c>
      <c r="I21" s="0" t="s">
        <v>1127</v>
      </c>
      <c r="J21" s="0" t="s">
        <v>1127</v>
      </c>
      <c r="K21" s="0" t="s">
        <v>1098</v>
      </c>
      <c r="L21" s="78" t="s">
        <v>3679</v>
      </c>
      <c r="M21" s="78" t="s">
        <v>1238</v>
      </c>
      <c r="N21" s="78" t="s">
        <v>1237</v>
      </c>
      <c r="O21" s="78"/>
      <c r="S21" s="78"/>
      <c r="T21" s="78"/>
      <c r="U21" s="0" t="s">
        <v>2283</v>
      </c>
      <c r="V21" s="0" t="s">
        <v>3680</v>
      </c>
      <c r="W21" s="0" t="s">
        <v>3643</v>
      </c>
      <c r="X21" s="0" t="s">
        <v>3505</v>
      </c>
      <c r="Y21" s="0" t="s">
        <v>3681</v>
      </c>
      <c r="AF21" s="0" t="s">
        <v>1197</v>
      </c>
      <c r="AG21" s="0" t="s">
        <v>3501</v>
      </c>
      <c r="AH21" s="0" t="s">
        <v>3645</v>
      </c>
      <c r="AI21" s="0" t="s">
        <v>3646</v>
      </c>
      <c r="AJ21" s="0" t="s">
        <v>2043</v>
      </c>
      <c r="AK21" s="0" t="s">
        <v>3669</v>
      </c>
      <c r="AL21" s="12"/>
      <c r="AN21" s="0" t="s">
        <v>1507</v>
      </c>
      <c r="AO21" s="9" t="s">
        <v>3682</v>
      </c>
      <c r="AP21" s="0" t="s">
        <v>1507</v>
      </c>
      <c r="AQ21" s="9" t="s">
        <v>3682</v>
      </c>
      <c r="AR21" s="0" t="s">
        <v>1507</v>
      </c>
      <c r="AS21" s="9" t="s">
        <v>3682</v>
      </c>
      <c r="AT21" s="0" t="s">
        <v>1189</v>
      </c>
      <c r="AU21" s="0" t="s">
        <v>3354</v>
      </c>
      <c r="AV21" s="78" t="s">
        <v>2047</v>
      </c>
      <c r="AW21" s="0" t="s">
        <v>3683</v>
      </c>
      <c r="AX21" s="0" t="s">
        <v>3286</v>
      </c>
      <c r="AY21" s="0" t="s">
        <v>3287</v>
      </c>
      <c r="AZ21" s="0" t="s">
        <v>2949</v>
      </c>
      <c r="BA21" s="3" t="s">
        <v>3413</v>
      </c>
      <c r="BB21" s="0" t="s">
        <v>3684</v>
      </c>
      <c r="BC21" s="0" t="s">
        <v>160</v>
      </c>
      <c r="BJ21" s="20" t="s">
        <v>3685</v>
      </c>
      <c r="BK21" s="20" t="s">
        <v>3686</v>
      </c>
      <c r="BL21" s="0" t="s">
        <v>3687</v>
      </c>
      <c r="BM21" s="0" t="s">
        <v>3688</v>
      </c>
      <c r="BN21" s="0" t="s">
        <v>3689</v>
      </c>
      <c r="BO21" s="0" t="s">
        <v>3690</v>
      </c>
      <c r="BT21" s="0" t="s">
        <v>3691</v>
      </c>
      <c r="BU21" s="0" t="s">
        <v>3692</v>
      </c>
      <c r="BV21" s="0" t="s">
        <v>2677</v>
      </c>
      <c r="BW21" s="0" t="s">
        <v>3693</v>
      </c>
      <c r="BX21" s="0" t="s">
        <v>921</v>
      </c>
      <c r="BY21" s="0" t="s">
        <v>3475</v>
      </c>
      <c r="BZ21" s="0" t="s">
        <v>3694</v>
      </c>
      <c r="CA21" s="0" t="s">
        <v>3694</v>
      </c>
      <c r="CB21" s="0" t="s">
        <v>1485</v>
      </c>
      <c r="CC21" s="0" t="s">
        <v>3448</v>
      </c>
    </row>
    <row r="22" customFormat="false" ht="15" hidden="false" customHeight="false" outlineLevel="0" collapsed="false">
      <c r="E22" s="0" t="s">
        <v>3695</v>
      </c>
      <c r="F22" s="0" t="s">
        <v>3696</v>
      </c>
      <c r="I22" s="0" t="s">
        <v>1128</v>
      </c>
      <c r="J22" s="0" t="s">
        <v>1128</v>
      </c>
      <c r="K22" s="0" t="s">
        <v>1097</v>
      </c>
      <c r="L22" s="78" t="s">
        <v>3697</v>
      </c>
      <c r="M22" s="78" t="s">
        <v>1240</v>
      </c>
      <c r="N22" s="78" t="s">
        <v>1239</v>
      </c>
      <c r="O22" s="78"/>
      <c r="S22" s="78"/>
      <c r="T22" s="78"/>
      <c r="U22" s="0" t="s">
        <v>3643</v>
      </c>
      <c r="V22" s="0" t="s">
        <v>3698</v>
      </c>
      <c r="W22" s="0" t="s">
        <v>3666</v>
      </c>
      <c r="X22" s="0" t="s">
        <v>3699</v>
      </c>
      <c r="Y22" s="0" t="s">
        <v>3700</v>
      </c>
      <c r="AF22" s="0" t="s">
        <v>1485</v>
      </c>
      <c r="AG22" s="0" t="s">
        <v>3448</v>
      </c>
      <c r="AH22" s="0" t="s">
        <v>2041</v>
      </c>
      <c r="AI22" s="0" t="s">
        <v>2041</v>
      </c>
      <c r="AJ22" s="0" t="s">
        <v>2047</v>
      </c>
      <c r="AK22" s="0" t="s">
        <v>3683</v>
      </c>
      <c r="AN22" s="0" t="s">
        <v>1960</v>
      </c>
      <c r="AO22" s="0" t="s">
        <v>3701</v>
      </c>
      <c r="AP22" s="0" t="s">
        <v>1531</v>
      </c>
      <c r="AQ22" s="0" t="s">
        <v>3702</v>
      </c>
      <c r="AR22" s="0" t="s">
        <v>1531</v>
      </c>
      <c r="AS22" s="0" t="s">
        <v>3702</v>
      </c>
      <c r="AT22" s="0" t="s">
        <v>1035</v>
      </c>
      <c r="AU22" s="0" t="s">
        <v>3381</v>
      </c>
      <c r="AV22" s="78" t="s">
        <v>1607</v>
      </c>
      <c r="AW22" s="78" t="s">
        <v>1607</v>
      </c>
      <c r="AX22" s="0" t="s">
        <v>3337</v>
      </c>
      <c r="AY22" s="0" t="s">
        <v>3338</v>
      </c>
      <c r="AZ22" s="0" t="s">
        <v>1962</v>
      </c>
      <c r="BA22" s="0" t="s">
        <v>3305</v>
      </c>
      <c r="BB22" s="0" t="s">
        <v>3703</v>
      </c>
      <c r="BC22" s="0" t="s">
        <v>66</v>
      </c>
      <c r="BJ22" s="20" t="s">
        <v>3704</v>
      </c>
      <c r="BK22" s="20" t="s">
        <v>3705</v>
      </c>
      <c r="BL22" s="0" t="s">
        <v>3706</v>
      </c>
      <c r="BM22" s="0" t="s">
        <v>3707</v>
      </c>
      <c r="BN22" s="0" t="s">
        <v>3303</v>
      </c>
      <c r="BO22" s="0" t="s">
        <v>3708</v>
      </c>
      <c r="BT22" s="0" t="s">
        <v>3709</v>
      </c>
      <c r="BU22" s="0" t="s">
        <v>3710</v>
      </c>
      <c r="BV22" s="0" t="s">
        <v>3711</v>
      </c>
      <c r="BW22" s="0" t="s">
        <v>3712</v>
      </c>
      <c r="BX22" s="0" t="s">
        <v>3713</v>
      </c>
      <c r="BY22" s="0" t="s">
        <v>3714</v>
      </c>
      <c r="BZ22" s="0" t="s">
        <v>3715</v>
      </c>
      <c r="CA22" s="0" t="s">
        <v>3715</v>
      </c>
      <c r="CB22" s="0" t="s">
        <v>3716</v>
      </c>
      <c r="CC22" s="0" t="s">
        <v>3717</v>
      </c>
    </row>
    <row r="23" customFormat="false" ht="15" hidden="false" customHeight="false" outlineLevel="0" collapsed="false">
      <c r="E23" s="3" t="s">
        <v>3718</v>
      </c>
      <c r="F23" s="0" t="s">
        <v>3719</v>
      </c>
      <c r="I23" s="0" t="s">
        <v>1129</v>
      </c>
      <c r="J23" s="0" t="s">
        <v>1129</v>
      </c>
      <c r="K23" s="0" t="s">
        <v>1101</v>
      </c>
      <c r="L23" s="78" t="s">
        <v>3720</v>
      </c>
      <c r="M23" s="0" t="s">
        <v>1242</v>
      </c>
      <c r="N23" s="0" t="s">
        <v>1241</v>
      </c>
      <c r="O23" s="78"/>
      <c r="P23" s="78"/>
      <c r="R23" s="9"/>
      <c r="S23" s="78"/>
      <c r="T23" s="78"/>
      <c r="U23" s="0" t="s">
        <v>3666</v>
      </c>
      <c r="V23" s="0" t="s">
        <v>3721</v>
      </c>
      <c r="W23" s="0" t="s">
        <v>3505</v>
      </c>
      <c r="X23" s="0" t="s">
        <v>3722</v>
      </c>
      <c r="Y23" s="0" t="s">
        <v>3723</v>
      </c>
      <c r="AF23" s="0" t="s">
        <v>3645</v>
      </c>
      <c r="AG23" s="0" t="s">
        <v>3646</v>
      </c>
      <c r="AH23" s="0" t="s">
        <v>2043</v>
      </c>
      <c r="AI23" s="0" t="s">
        <v>3669</v>
      </c>
      <c r="AJ23" s="0" t="s">
        <v>2049</v>
      </c>
      <c r="AK23" s="0" t="s">
        <v>2049</v>
      </c>
      <c r="AN23" s="0" t="s">
        <v>1962</v>
      </c>
      <c r="AO23" s="0" t="s">
        <v>3305</v>
      </c>
      <c r="AP23" s="0" t="s">
        <v>1763</v>
      </c>
      <c r="AQ23" s="0" t="s">
        <v>1761</v>
      </c>
      <c r="AR23" s="0" t="s">
        <v>1534</v>
      </c>
      <c r="AS23" s="0" t="s">
        <v>1534</v>
      </c>
      <c r="AT23" s="0" t="s">
        <v>1194</v>
      </c>
      <c r="AU23" s="0" t="s">
        <v>3414</v>
      </c>
      <c r="AV23" s="78" t="s">
        <v>1608</v>
      </c>
      <c r="AW23" s="78" t="s">
        <v>1608</v>
      </c>
      <c r="AX23" s="0" t="s">
        <v>1201</v>
      </c>
      <c r="AY23" s="0" t="s">
        <v>3626</v>
      </c>
      <c r="AZ23" s="0" t="s">
        <v>3724</v>
      </c>
      <c r="BA23" s="0" t="s">
        <v>3725</v>
      </c>
      <c r="BB23" s="0" t="s">
        <v>3726</v>
      </c>
      <c r="BC23" s="0" t="s">
        <v>3727</v>
      </c>
      <c r="BJ23" s="0" t="s">
        <v>3728</v>
      </c>
      <c r="BK23" s="0" t="s">
        <v>3729</v>
      </c>
      <c r="BL23" s="0" t="s">
        <v>3730</v>
      </c>
      <c r="BM23" s="0" t="s">
        <v>3731</v>
      </c>
      <c r="BN23" s="0" t="s">
        <v>3329</v>
      </c>
      <c r="BO23" s="0" t="s">
        <v>3732</v>
      </c>
      <c r="BR23" s="70"/>
      <c r="BT23" s="0" t="s">
        <v>3733</v>
      </c>
      <c r="BU23" s="0" t="s">
        <v>3734</v>
      </c>
      <c r="BV23" s="0" t="s">
        <v>3735</v>
      </c>
      <c r="BW23" s="0" t="s">
        <v>3736</v>
      </c>
      <c r="BX23" s="0" t="s">
        <v>1100</v>
      </c>
      <c r="BY23" s="78" t="s">
        <v>3525</v>
      </c>
      <c r="BZ23" s="0" t="s">
        <v>3737</v>
      </c>
      <c r="CA23" s="0" t="s">
        <v>3737</v>
      </c>
      <c r="CB23" s="0" t="s">
        <v>3280</v>
      </c>
      <c r="CC23" s="0" t="s">
        <v>3738</v>
      </c>
    </row>
    <row r="24" customFormat="false" ht="15" hidden="false" customHeight="false" outlineLevel="0" collapsed="false">
      <c r="E24" s="0" t="s">
        <v>3739</v>
      </c>
      <c r="F24" s="0" t="s">
        <v>3740</v>
      </c>
      <c r="I24" s="0" t="s">
        <v>1130</v>
      </c>
      <c r="J24" s="0" t="s">
        <v>1130</v>
      </c>
      <c r="K24" s="0" t="s">
        <v>950</v>
      </c>
      <c r="L24" s="0" t="s">
        <v>3741</v>
      </c>
      <c r="M24" s="78" t="s">
        <v>1244</v>
      </c>
      <c r="N24" s="78" t="s">
        <v>1243</v>
      </c>
      <c r="O24" s="78"/>
      <c r="P24" s="78"/>
      <c r="R24" s="9"/>
      <c r="S24" s="78"/>
      <c r="T24" s="78"/>
      <c r="U24" s="0" t="s">
        <v>3742</v>
      </c>
      <c r="V24" s="0" t="s">
        <v>3743</v>
      </c>
      <c r="W24" s="0" t="s">
        <v>3699</v>
      </c>
      <c r="X24" s="0" t="s">
        <v>2306</v>
      </c>
      <c r="Y24" s="0" t="s">
        <v>2306</v>
      </c>
      <c r="AF24" s="0" t="s">
        <v>2041</v>
      </c>
      <c r="AG24" s="0" t="s">
        <v>2041</v>
      </c>
      <c r="AH24" s="0" t="s">
        <v>2047</v>
      </c>
      <c r="AI24" s="0" t="s">
        <v>3683</v>
      </c>
      <c r="AJ24" s="0" t="s">
        <v>2059</v>
      </c>
      <c r="AK24" s="0" t="s">
        <v>3744</v>
      </c>
      <c r="AN24" s="0" t="s">
        <v>1531</v>
      </c>
      <c r="AO24" s="0" t="s">
        <v>3702</v>
      </c>
      <c r="AP24" s="0" t="s">
        <v>342</v>
      </c>
      <c r="AQ24" s="0" t="s">
        <v>3500</v>
      </c>
      <c r="AR24" s="0" t="s">
        <v>1536</v>
      </c>
      <c r="AS24" s="0" t="s">
        <v>1536</v>
      </c>
      <c r="AT24" s="0" t="s">
        <v>1197</v>
      </c>
      <c r="AU24" s="0" t="s">
        <v>3501</v>
      </c>
      <c r="AV24" s="78" t="s">
        <v>1645</v>
      </c>
      <c r="AW24" s="78" t="s">
        <v>1645</v>
      </c>
      <c r="AX24" s="0" t="s">
        <v>2949</v>
      </c>
      <c r="AY24" s="3" t="s">
        <v>3413</v>
      </c>
      <c r="AZ24" s="0" t="s">
        <v>1960</v>
      </c>
      <c r="BA24" s="0" t="s">
        <v>3353</v>
      </c>
      <c r="BJ24" s="0" t="s">
        <v>3745</v>
      </c>
      <c r="BK24" s="0" t="s">
        <v>3746</v>
      </c>
      <c r="BL24" s="0" t="s">
        <v>3747</v>
      </c>
      <c r="BM24" s="0" t="s">
        <v>3748</v>
      </c>
      <c r="BN24" s="0" t="s">
        <v>3362</v>
      </c>
      <c r="BO24" s="0" t="s">
        <v>3749</v>
      </c>
      <c r="BT24" s="0" t="s">
        <v>3750</v>
      </c>
      <c r="BU24" s="0" t="s">
        <v>3751</v>
      </c>
      <c r="BV24" s="0" t="s">
        <v>3752</v>
      </c>
      <c r="BW24" s="0" t="s">
        <v>3753</v>
      </c>
      <c r="BX24" s="0" t="s">
        <v>3754</v>
      </c>
      <c r="BY24" s="0" t="s">
        <v>3755</v>
      </c>
      <c r="BZ24" s="0" t="s">
        <v>3756</v>
      </c>
      <c r="CA24" s="0" t="s">
        <v>3756</v>
      </c>
      <c r="CB24" s="0" t="s">
        <v>2244</v>
      </c>
      <c r="CC24" s="0" t="s">
        <v>3757</v>
      </c>
    </row>
    <row r="25" customFormat="false" ht="30" hidden="false" customHeight="false" outlineLevel="0" collapsed="false">
      <c r="E25" s="0" t="s">
        <v>3758</v>
      </c>
      <c r="F25" s="0" t="s">
        <v>3759</v>
      </c>
      <c r="I25" s="0" t="s">
        <v>1131</v>
      </c>
      <c r="J25" s="0" t="s">
        <v>1131</v>
      </c>
      <c r="K25" s="0" t="s">
        <v>952</v>
      </c>
      <c r="L25" s="78" t="s">
        <v>3760</v>
      </c>
      <c r="M25" s="78" t="s">
        <v>3761</v>
      </c>
      <c r="N25" s="78" t="s">
        <v>3762</v>
      </c>
      <c r="O25" s="78"/>
      <c r="P25" s="78"/>
      <c r="R25" s="9"/>
      <c r="S25" s="78"/>
      <c r="T25" s="78"/>
      <c r="U25" s="0" t="s">
        <v>3763</v>
      </c>
      <c r="V25" s="0" t="s">
        <v>3764</v>
      </c>
      <c r="W25" s="0" t="s">
        <v>3267</v>
      </c>
      <c r="X25" s="0" t="s">
        <v>3742</v>
      </c>
      <c r="Y25" s="0" t="s">
        <v>3765</v>
      </c>
      <c r="AF25" s="0" t="s">
        <v>2043</v>
      </c>
      <c r="AG25" s="0" t="s">
        <v>3669</v>
      </c>
      <c r="AH25" s="0" t="s">
        <v>2049</v>
      </c>
      <c r="AI25" s="0" t="s">
        <v>2049</v>
      </c>
      <c r="AJ25" s="3" t="s">
        <v>3312</v>
      </c>
      <c r="AK25" s="0" t="s">
        <v>3313</v>
      </c>
      <c r="AN25" s="0" t="s">
        <v>1551</v>
      </c>
      <c r="AO25" s="0" t="s">
        <v>1551</v>
      </c>
      <c r="AP25" s="0" t="s">
        <v>53</v>
      </c>
      <c r="AQ25" s="0" t="s">
        <v>3766</v>
      </c>
      <c r="AR25" s="0" t="s">
        <v>1540</v>
      </c>
      <c r="AS25" s="0" t="s">
        <v>1540</v>
      </c>
      <c r="AT25" s="0" t="s">
        <v>1777</v>
      </c>
      <c r="AU25" s="0" t="s">
        <v>3767</v>
      </c>
      <c r="AV25" s="78" t="s">
        <v>3439</v>
      </c>
      <c r="AW25" s="78" t="s">
        <v>3440</v>
      </c>
      <c r="AX25" s="0" t="s">
        <v>1962</v>
      </c>
      <c r="AY25" s="0" t="s">
        <v>3305</v>
      </c>
      <c r="AZ25" s="0" t="s">
        <v>1485</v>
      </c>
      <c r="BA25" s="0" t="s">
        <v>3448</v>
      </c>
      <c r="BJ25" s="0" t="s">
        <v>3768</v>
      </c>
      <c r="BK25" s="0" t="s">
        <v>3769</v>
      </c>
      <c r="BL25" s="0" t="s">
        <v>3770</v>
      </c>
      <c r="BM25" s="0" t="s">
        <v>3771</v>
      </c>
      <c r="BN25" s="0" t="s">
        <v>3385</v>
      </c>
      <c r="BO25" s="0" t="s">
        <v>3772</v>
      </c>
      <c r="BT25" s="0" t="s">
        <v>3773</v>
      </c>
      <c r="BU25" s="0" t="s">
        <v>3774</v>
      </c>
      <c r="BV25" s="0" t="s">
        <v>3775</v>
      </c>
      <c r="BW25" s="0" t="s">
        <v>3776</v>
      </c>
      <c r="BX25" s="0" t="s">
        <v>3777</v>
      </c>
      <c r="BY25" s="0" t="s">
        <v>3778</v>
      </c>
      <c r="BZ25" s="9" t="s">
        <v>3779</v>
      </c>
      <c r="CA25" s="9" t="s">
        <v>3779</v>
      </c>
      <c r="CB25" s="0" t="s">
        <v>1994</v>
      </c>
      <c r="CC25" s="0" t="s">
        <v>3325</v>
      </c>
    </row>
    <row r="26" customFormat="false" ht="15" hidden="false" customHeight="false" outlineLevel="0" collapsed="false">
      <c r="K26" s="0" t="s">
        <v>1120</v>
      </c>
      <c r="L26" s="78" t="s">
        <v>3780</v>
      </c>
      <c r="M26" s="78" t="s">
        <v>3781</v>
      </c>
      <c r="N26" s="78" t="s">
        <v>3782</v>
      </c>
      <c r="O26" s="78"/>
      <c r="P26" s="78"/>
      <c r="R26" s="9"/>
      <c r="S26" s="78"/>
      <c r="T26" s="78"/>
      <c r="U26" s="0" t="s">
        <v>3783</v>
      </c>
      <c r="V26" s="0" t="s">
        <v>3784</v>
      </c>
      <c r="W26" s="0" t="s">
        <v>3276</v>
      </c>
      <c r="X26" s="0" t="s">
        <v>2464</v>
      </c>
      <c r="Y26" s="0" t="s">
        <v>2464</v>
      </c>
      <c r="AE26" s="81"/>
      <c r="AF26" s="0" t="s">
        <v>2047</v>
      </c>
      <c r="AG26" s="0" t="s">
        <v>3683</v>
      </c>
      <c r="AH26" s="0" t="s">
        <v>2059</v>
      </c>
      <c r="AI26" s="0" t="s">
        <v>3744</v>
      </c>
      <c r="AJ26" s="3" t="s">
        <v>3785</v>
      </c>
      <c r="AK26" s="0" t="s">
        <v>3786</v>
      </c>
      <c r="AN26" s="0" t="s">
        <v>1570</v>
      </c>
      <c r="AO26" s="0" t="s">
        <v>1570</v>
      </c>
      <c r="AP26" s="0" t="s">
        <v>346</v>
      </c>
      <c r="AQ26" s="0" t="s">
        <v>3787</v>
      </c>
      <c r="AR26" s="0" t="s">
        <v>1546</v>
      </c>
      <c r="AS26" s="0" t="s">
        <v>1546</v>
      </c>
      <c r="AT26" s="0" t="s">
        <v>1881</v>
      </c>
      <c r="AU26" s="0" t="s">
        <v>3788</v>
      </c>
      <c r="AV26" s="78" t="s">
        <v>1224</v>
      </c>
      <c r="AW26" s="78" t="s">
        <v>3438</v>
      </c>
      <c r="AX26" s="0" t="s">
        <v>3789</v>
      </c>
      <c r="AY26" s="0" t="s">
        <v>3790</v>
      </c>
      <c r="AZ26" s="0" t="s">
        <v>911</v>
      </c>
      <c r="BA26" s="0" t="s">
        <v>3291</v>
      </c>
      <c r="BJ26" s="0" t="s">
        <v>3791</v>
      </c>
      <c r="BK26" s="0" t="s">
        <v>3792</v>
      </c>
      <c r="BL26" s="0" t="s">
        <v>3793</v>
      </c>
      <c r="BM26" s="0" t="s">
        <v>3794</v>
      </c>
      <c r="BN26" s="0" t="s">
        <v>3580</v>
      </c>
      <c r="BO26" s="0" t="s">
        <v>3795</v>
      </c>
      <c r="BT26" s="0" t="s">
        <v>3796</v>
      </c>
      <c r="BU26" s="0" t="s">
        <v>3797</v>
      </c>
      <c r="BV26" s="0" t="s">
        <v>3798</v>
      </c>
      <c r="BW26" s="0" t="s">
        <v>3799</v>
      </c>
      <c r="BX26" s="0" t="s">
        <v>3800</v>
      </c>
      <c r="BY26" s="0" t="s">
        <v>3801</v>
      </c>
      <c r="BZ26" s="0" t="s">
        <v>3802</v>
      </c>
      <c r="CA26" s="0" t="s">
        <v>3803</v>
      </c>
      <c r="CB26" s="0" t="s">
        <v>3312</v>
      </c>
      <c r="CC26" s="0" t="s">
        <v>3313</v>
      </c>
    </row>
    <row r="27" customFormat="false" ht="30" hidden="false" customHeight="false" outlineLevel="0" collapsed="false">
      <c r="A27" s="3"/>
      <c r="G27" s="3"/>
      <c r="H27" s="3"/>
      <c r="K27" s="0" t="s">
        <v>1122</v>
      </c>
      <c r="L27" s="78" t="s">
        <v>3804</v>
      </c>
      <c r="M27" s="0" t="s">
        <v>949</v>
      </c>
      <c r="N27" s="78" t="s">
        <v>3805</v>
      </c>
      <c r="O27" s="78"/>
      <c r="P27" s="78"/>
      <c r="R27" s="9"/>
      <c r="S27" s="78"/>
      <c r="T27" s="78"/>
      <c r="U27" s="0" t="s">
        <v>3602</v>
      </c>
      <c r="V27" s="0" t="s">
        <v>3806</v>
      </c>
      <c r="AE27" s="81"/>
      <c r="AF27" s="0" t="s">
        <v>2049</v>
      </c>
      <c r="AG27" s="0" t="s">
        <v>2049</v>
      </c>
      <c r="AH27" s="3" t="s">
        <v>3312</v>
      </c>
      <c r="AI27" s="0" t="s">
        <v>3313</v>
      </c>
      <c r="AJ27" s="3" t="s">
        <v>3807</v>
      </c>
      <c r="AK27" s="0" t="s">
        <v>3808</v>
      </c>
      <c r="AN27" s="0" t="s">
        <v>1571</v>
      </c>
      <c r="AO27" s="0" t="s">
        <v>1571</v>
      </c>
      <c r="AP27" s="0" t="s">
        <v>3809</v>
      </c>
      <c r="AQ27" s="0" t="s">
        <v>3810</v>
      </c>
      <c r="AR27" s="0" t="s">
        <v>1548</v>
      </c>
      <c r="AS27" s="0" t="s">
        <v>1548</v>
      </c>
      <c r="AT27" s="0" t="s">
        <v>1853</v>
      </c>
      <c r="AU27" s="0" t="s">
        <v>3811</v>
      </c>
      <c r="AV27" s="3" t="s">
        <v>3286</v>
      </c>
      <c r="AW27" s="0" t="s">
        <v>3287</v>
      </c>
      <c r="AX27" s="0" t="s">
        <v>1960</v>
      </c>
      <c r="AY27" s="0" t="s">
        <v>3353</v>
      </c>
      <c r="AZ27" s="0" t="s">
        <v>1077</v>
      </c>
      <c r="BA27" s="0" t="s">
        <v>3317</v>
      </c>
      <c r="BJ27" s="0" t="s">
        <v>3812</v>
      </c>
      <c r="BK27" s="0" t="s">
        <v>3813</v>
      </c>
      <c r="BL27" s="0" t="s">
        <v>3814</v>
      </c>
      <c r="BM27" s="0" t="s">
        <v>3815</v>
      </c>
      <c r="BN27" s="0" t="s">
        <v>3604</v>
      </c>
      <c r="BO27" s="0" t="s">
        <v>3816</v>
      </c>
      <c r="BT27" s="0" t="s">
        <v>3817</v>
      </c>
      <c r="BU27" s="0" t="s">
        <v>3818</v>
      </c>
      <c r="BV27" s="0" t="s">
        <v>3819</v>
      </c>
      <c r="BW27" s="0" t="s">
        <v>3820</v>
      </c>
      <c r="BX27" s="0" t="s">
        <v>3821</v>
      </c>
      <c r="BY27" s="0" t="s">
        <v>3822</v>
      </c>
      <c r="BZ27" s="0" t="s">
        <v>2616</v>
      </c>
      <c r="CA27" s="0" t="s">
        <v>3328</v>
      </c>
      <c r="CB27" s="3" t="s">
        <v>3785</v>
      </c>
      <c r="CC27" s="0" t="s">
        <v>3786</v>
      </c>
    </row>
    <row r="28" customFormat="false" ht="15" hidden="false" customHeight="false" outlineLevel="0" collapsed="false">
      <c r="A28" s="3"/>
      <c r="F28" s="3"/>
      <c r="G28" s="3"/>
      <c r="H28" s="3"/>
      <c r="K28" s="0" t="s">
        <v>1104</v>
      </c>
      <c r="L28" s="78" t="s">
        <v>3823</v>
      </c>
      <c r="M28" s="78" t="s">
        <v>3824</v>
      </c>
      <c r="N28" s="78" t="s">
        <v>3825</v>
      </c>
      <c r="O28" s="78"/>
      <c r="P28" s="78"/>
      <c r="R28" s="9"/>
      <c r="S28" s="78"/>
      <c r="T28" s="78"/>
      <c r="U28" s="0" t="s">
        <v>3577</v>
      </c>
      <c r="V28" s="0" t="s">
        <v>3826</v>
      </c>
      <c r="AE28" s="81"/>
      <c r="AF28" s="0" t="s">
        <v>2059</v>
      </c>
      <c r="AG28" s="0" t="s">
        <v>3744</v>
      </c>
      <c r="AH28" s="3" t="s">
        <v>3785</v>
      </c>
      <c r="AI28" s="0" t="s">
        <v>3786</v>
      </c>
      <c r="AJ28" s="3" t="s">
        <v>3827</v>
      </c>
      <c r="AK28" s="0" t="s">
        <v>3828</v>
      </c>
      <c r="AN28" s="0" t="s">
        <v>1572</v>
      </c>
      <c r="AO28" s="0" t="s">
        <v>1572</v>
      </c>
      <c r="AP28" s="0" t="s">
        <v>1768</v>
      </c>
      <c r="AQ28" s="0" t="s">
        <v>3829</v>
      </c>
      <c r="AR28" s="0" t="s">
        <v>1550</v>
      </c>
      <c r="AS28" s="0" t="s">
        <v>1550</v>
      </c>
      <c r="AT28" s="0" t="s">
        <v>3406</v>
      </c>
      <c r="AU28" s="0" t="s">
        <v>3830</v>
      </c>
      <c r="AV28" s="3" t="s">
        <v>3337</v>
      </c>
      <c r="AW28" s="0" t="s">
        <v>3338</v>
      </c>
      <c r="AX28" s="0" t="s">
        <v>1485</v>
      </c>
      <c r="AY28" s="0" t="s">
        <v>3448</v>
      </c>
      <c r="AZ28" s="0" t="s">
        <v>3592</v>
      </c>
      <c r="BA28" s="0" t="s">
        <v>3593</v>
      </c>
      <c r="BJ28" s="0" t="s">
        <v>3831</v>
      </c>
      <c r="BK28" s="0" t="s">
        <v>3832</v>
      </c>
      <c r="BL28" s="0" t="s">
        <v>3833</v>
      </c>
      <c r="BM28" s="0" t="s">
        <v>3834</v>
      </c>
      <c r="BN28" s="0" t="s">
        <v>3726</v>
      </c>
      <c r="BO28" s="0" t="s">
        <v>3835</v>
      </c>
      <c r="BT28" s="0" t="s">
        <v>3836</v>
      </c>
      <c r="BU28" s="0" t="s">
        <v>3837</v>
      </c>
      <c r="BV28" s="0" t="s">
        <v>3838</v>
      </c>
      <c r="BW28" s="0" t="s">
        <v>3839</v>
      </c>
      <c r="BX28" s="0" t="s">
        <v>3840</v>
      </c>
      <c r="BY28" s="9" t="s">
        <v>3841</v>
      </c>
      <c r="BZ28" s="0" t="s">
        <v>3286</v>
      </c>
      <c r="CA28" s="0" t="s">
        <v>3287</v>
      </c>
      <c r="CB28" s="3" t="s">
        <v>3807</v>
      </c>
      <c r="CC28" s="0" t="s">
        <v>3808</v>
      </c>
    </row>
    <row r="29" customFormat="false" ht="15" hidden="false" customHeight="false" outlineLevel="0" collapsed="false">
      <c r="F29" s="3"/>
      <c r="G29" s="3"/>
      <c r="H29" s="3"/>
      <c r="K29" s="0" t="s">
        <v>30</v>
      </c>
      <c r="L29" s="78" t="s">
        <v>3842</v>
      </c>
      <c r="M29" s="78" t="s">
        <v>1246</v>
      </c>
      <c r="N29" s="78" t="s">
        <v>3843</v>
      </c>
      <c r="O29" s="78"/>
      <c r="P29" s="78"/>
      <c r="R29" s="9"/>
      <c r="S29" s="78"/>
      <c r="T29" s="78"/>
      <c r="U29" s="0" t="s">
        <v>3844</v>
      </c>
      <c r="V29" s="0" t="s">
        <v>3845</v>
      </c>
      <c r="AE29" s="81"/>
      <c r="AF29" s="0" t="s">
        <v>2953</v>
      </c>
      <c r="AG29" s="0" t="s">
        <v>3846</v>
      </c>
      <c r="AH29" s="3" t="s">
        <v>3807</v>
      </c>
      <c r="AI29" s="0" t="s">
        <v>3808</v>
      </c>
      <c r="AJ29" s="3" t="s">
        <v>3847</v>
      </c>
      <c r="AK29" s="0" t="s">
        <v>3848</v>
      </c>
      <c r="AN29" s="0" t="s">
        <v>1573</v>
      </c>
      <c r="AO29" s="0" t="s">
        <v>1573</v>
      </c>
      <c r="AP29" s="0" t="s">
        <v>343</v>
      </c>
      <c r="AQ29" s="0" t="s">
        <v>3849</v>
      </c>
      <c r="AR29" s="0" t="s">
        <v>1847</v>
      </c>
      <c r="AS29" s="0" t="s">
        <v>1847</v>
      </c>
      <c r="AT29" s="0" t="s">
        <v>1485</v>
      </c>
      <c r="AU29" s="0" t="s">
        <v>3448</v>
      </c>
      <c r="AV29" s="78"/>
      <c r="AW29" s="78"/>
      <c r="AX29" s="0" t="s">
        <v>911</v>
      </c>
      <c r="AY29" s="0" t="s">
        <v>3291</v>
      </c>
      <c r="AZ29" s="0" t="s">
        <v>2444</v>
      </c>
      <c r="BA29" s="0" t="s">
        <v>3850</v>
      </c>
      <c r="BJ29" s="0" t="s">
        <v>3851</v>
      </c>
      <c r="BK29" s="0" t="s">
        <v>3852</v>
      </c>
      <c r="BL29" s="0" t="s">
        <v>3853</v>
      </c>
      <c r="BM29" s="0" t="s">
        <v>3854</v>
      </c>
      <c r="BN29" s="0" t="s">
        <v>3855</v>
      </c>
      <c r="BO29" s="0" t="s">
        <v>3856</v>
      </c>
      <c r="BT29" s="0" t="s">
        <v>3857</v>
      </c>
      <c r="BU29" s="0" t="s">
        <v>3858</v>
      </c>
      <c r="BV29" s="0" t="s">
        <v>3859</v>
      </c>
      <c r="BW29" s="0" t="s">
        <v>3860</v>
      </c>
      <c r="BX29" s="0" t="s">
        <v>3861</v>
      </c>
      <c r="BY29" s="9" t="s">
        <v>3862</v>
      </c>
      <c r="BZ29" s="0" t="s">
        <v>3863</v>
      </c>
      <c r="CA29" s="0" t="s">
        <v>3864</v>
      </c>
      <c r="CB29" s="3" t="s">
        <v>3827</v>
      </c>
      <c r="CC29" s="0" t="s">
        <v>3828</v>
      </c>
    </row>
    <row r="30" customFormat="false" ht="30" hidden="false" customHeight="false" outlineLevel="0" collapsed="false">
      <c r="F30" s="3"/>
      <c r="K30" s="0" t="s">
        <v>1107</v>
      </c>
      <c r="L30" s="78" t="s">
        <v>3865</v>
      </c>
      <c r="M30" s="78" t="s">
        <v>1253</v>
      </c>
      <c r="N30" s="78" t="s">
        <v>1249</v>
      </c>
      <c r="O30" s="78"/>
      <c r="P30" s="78"/>
      <c r="S30" s="78"/>
      <c r="T30" s="78"/>
      <c r="U30" s="0" t="s">
        <v>3866</v>
      </c>
      <c r="V30" s="0" t="s">
        <v>3867</v>
      </c>
      <c r="AE30" s="81"/>
      <c r="AF30" s="0" t="s">
        <v>3868</v>
      </c>
      <c r="AG30" s="0" t="s">
        <v>3869</v>
      </c>
      <c r="AH30" s="3" t="s">
        <v>3827</v>
      </c>
      <c r="AI30" s="0" t="s">
        <v>3828</v>
      </c>
      <c r="AJ30" s="3" t="s">
        <v>3286</v>
      </c>
      <c r="AK30" s="0" t="s">
        <v>3287</v>
      </c>
      <c r="AN30" s="0" t="s">
        <v>1561</v>
      </c>
      <c r="AO30" s="0" t="s">
        <v>1561</v>
      </c>
      <c r="AP30" s="0" t="s">
        <v>344</v>
      </c>
      <c r="AQ30" s="0" t="s">
        <v>3870</v>
      </c>
      <c r="AR30" s="0" t="s">
        <v>1849</v>
      </c>
      <c r="AS30" s="0" t="s">
        <v>1849</v>
      </c>
      <c r="AT30" s="0" t="s">
        <v>3871</v>
      </c>
      <c r="AU30" s="0" t="s">
        <v>3872</v>
      </c>
      <c r="AX30" s="0" t="s">
        <v>1077</v>
      </c>
      <c r="AY30" s="0" t="s">
        <v>3317</v>
      </c>
      <c r="AZ30" s="0" t="s">
        <v>3873</v>
      </c>
      <c r="BA30" s="0" t="s">
        <v>3874</v>
      </c>
      <c r="BJ30" s="0" t="s">
        <v>3875</v>
      </c>
      <c r="BK30" s="0" t="s">
        <v>3876</v>
      </c>
      <c r="BL30" s="0" t="s">
        <v>3877</v>
      </c>
      <c r="BM30" s="0" t="s">
        <v>3878</v>
      </c>
      <c r="BN30" s="0" t="s">
        <v>3879</v>
      </c>
      <c r="BO30" s="0" t="s">
        <v>3880</v>
      </c>
      <c r="BT30" s="0" t="s">
        <v>3881</v>
      </c>
      <c r="BU30" s="0" t="s">
        <v>3882</v>
      </c>
      <c r="BV30" s="0" t="s">
        <v>3883</v>
      </c>
      <c r="BW30" s="0" t="s">
        <v>3884</v>
      </c>
      <c r="BX30" s="0" t="s">
        <v>3885</v>
      </c>
      <c r="BY30" s="0" t="s">
        <v>3886</v>
      </c>
      <c r="BZ30" s="0" t="s">
        <v>1</v>
      </c>
      <c r="CA30" s="0" t="s">
        <v>3447</v>
      </c>
      <c r="CB30" s="3" t="s">
        <v>3847</v>
      </c>
      <c r="CC30" s="0" t="s">
        <v>3848</v>
      </c>
    </row>
    <row r="31" customFormat="false" ht="15" hidden="false" customHeight="false" outlineLevel="0" collapsed="false">
      <c r="K31" s="0" t="s">
        <v>1090</v>
      </c>
      <c r="L31" s="0" t="s">
        <v>3641</v>
      </c>
      <c r="M31" s="78" t="s">
        <v>1255</v>
      </c>
      <c r="N31" s="78" t="s">
        <v>1254</v>
      </c>
      <c r="O31" s="78"/>
      <c r="P31" s="78"/>
      <c r="S31" s="78"/>
      <c r="T31" s="78"/>
      <c r="U31" s="0" t="s">
        <v>2299</v>
      </c>
      <c r="V31" s="0" t="s">
        <v>3887</v>
      </c>
      <c r="AE31" s="81"/>
      <c r="AF31" s="0" t="s">
        <v>3888</v>
      </c>
      <c r="AG31" s="0" t="s">
        <v>3889</v>
      </c>
      <c r="AH31" s="3" t="s">
        <v>3847</v>
      </c>
      <c r="AI31" s="0" t="s">
        <v>3848</v>
      </c>
      <c r="AJ31" s="3" t="s">
        <v>3337</v>
      </c>
      <c r="AK31" s="0" t="s">
        <v>3338</v>
      </c>
      <c r="AN31" s="0" t="s">
        <v>1563</v>
      </c>
      <c r="AO31" s="0" t="s">
        <v>1563</v>
      </c>
      <c r="AP31" s="0" t="s">
        <v>345</v>
      </c>
      <c r="AQ31" s="0" t="s">
        <v>3890</v>
      </c>
      <c r="AR31" s="0" t="s">
        <v>1851</v>
      </c>
      <c r="AS31" s="0" t="s">
        <v>1851</v>
      </c>
      <c r="AT31" s="0" t="s">
        <v>1536</v>
      </c>
      <c r="AU31" s="0" t="s">
        <v>1536</v>
      </c>
      <c r="AX31" s="0" t="s">
        <v>3592</v>
      </c>
      <c r="AY31" s="0" t="s">
        <v>3593</v>
      </c>
      <c r="AZ31" s="0" t="s">
        <v>3419</v>
      </c>
      <c r="BA31" s="0" t="s">
        <v>3420</v>
      </c>
      <c r="BJ31" s="0" t="s">
        <v>3891</v>
      </c>
      <c r="BK31" s="0" t="s">
        <v>3892</v>
      </c>
      <c r="BL31" s="0" t="s">
        <v>3893</v>
      </c>
      <c r="BM31" s="0" t="s">
        <v>3894</v>
      </c>
      <c r="BN31" s="0" t="s">
        <v>3895</v>
      </c>
      <c r="BO31" s="0" t="s">
        <v>3896</v>
      </c>
      <c r="BT31" s="0" t="s">
        <v>3897</v>
      </c>
      <c r="BU31" s="0" t="s">
        <v>3898</v>
      </c>
      <c r="BV31" s="0" t="s">
        <v>3430</v>
      </c>
      <c r="BW31" s="0" t="s">
        <v>3431</v>
      </c>
      <c r="BX31" s="0" t="s">
        <v>3899</v>
      </c>
      <c r="BY31" s="0" t="s">
        <v>3900</v>
      </c>
      <c r="BZ31" s="0" t="s">
        <v>2979</v>
      </c>
      <c r="CA31" s="0" t="s">
        <v>3901</v>
      </c>
      <c r="CB31" s="0" t="s">
        <v>3902</v>
      </c>
      <c r="CC31" s="0" t="s">
        <v>3903</v>
      </c>
    </row>
    <row r="32" customFormat="false" ht="15" hidden="false" customHeight="false" outlineLevel="0" collapsed="false">
      <c r="K32" s="0" t="s">
        <v>1146</v>
      </c>
      <c r="L32" s="78" t="s">
        <v>3620</v>
      </c>
      <c r="M32" s="78" t="s">
        <v>1260</v>
      </c>
      <c r="N32" s="78" t="s">
        <v>1256</v>
      </c>
      <c r="O32" s="78"/>
      <c r="P32" s="78"/>
      <c r="R32" s="12"/>
      <c r="S32" s="78"/>
      <c r="T32" s="78"/>
      <c r="U32" s="0" t="s">
        <v>2277</v>
      </c>
      <c r="V32" s="0" t="s">
        <v>3904</v>
      </c>
      <c r="X32" s="81"/>
      <c r="AE32" s="81"/>
      <c r="AF32" s="0" t="s">
        <v>3905</v>
      </c>
      <c r="AG32" s="0" t="s">
        <v>3906</v>
      </c>
      <c r="AH32" s="3" t="s">
        <v>3286</v>
      </c>
      <c r="AI32" s="0" t="s">
        <v>3287</v>
      </c>
      <c r="AJ32" s="3" t="s">
        <v>1994</v>
      </c>
      <c r="AK32" s="3" t="s">
        <v>3325</v>
      </c>
      <c r="AN32" s="0" t="s">
        <v>1575</v>
      </c>
      <c r="AO32" s="0" t="s">
        <v>1575</v>
      </c>
      <c r="AP32" s="0" t="s">
        <v>1772</v>
      </c>
      <c r="AQ32" s="0" t="s">
        <v>3907</v>
      </c>
      <c r="AR32" s="0" t="s">
        <v>1853</v>
      </c>
      <c r="AS32" s="0" t="s">
        <v>1853</v>
      </c>
      <c r="AT32" s="0" t="s">
        <v>1540</v>
      </c>
      <c r="AU32" s="0" t="s">
        <v>1539</v>
      </c>
      <c r="AX32" s="0" t="s">
        <v>2444</v>
      </c>
      <c r="AY32" s="0" t="s">
        <v>3850</v>
      </c>
      <c r="AZ32" s="0" t="s">
        <v>3908</v>
      </c>
      <c r="BA32" s="0" t="s">
        <v>3909</v>
      </c>
      <c r="BB32" s="70"/>
      <c r="BJ32" s="0" t="s">
        <v>3910</v>
      </c>
      <c r="BK32" s="0" t="s">
        <v>3911</v>
      </c>
      <c r="BL32" s="0" t="s">
        <v>3912</v>
      </c>
      <c r="BM32" s="0" t="s">
        <v>3913</v>
      </c>
      <c r="BN32" s="0" t="s">
        <v>3627</v>
      </c>
      <c r="BO32" s="0" t="s">
        <v>3914</v>
      </c>
      <c r="BT32" s="0" t="s">
        <v>3915</v>
      </c>
      <c r="BU32" s="0" t="s">
        <v>3916</v>
      </c>
      <c r="BV32" s="0" t="s">
        <v>3917</v>
      </c>
      <c r="BW32" s="9" t="s">
        <v>3918</v>
      </c>
      <c r="BX32" s="0" t="s">
        <v>3548</v>
      </c>
      <c r="BY32" s="0" t="s">
        <v>3549</v>
      </c>
      <c r="CB32" s="0" t="s">
        <v>3919</v>
      </c>
      <c r="CC32" s="0" t="s">
        <v>3920</v>
      </c>
    </row>
    <row r="33" customFormat="false" ht="15" hidden="false" customHeight="false" outlineLevel="0" collapsed="false">
      <c r="I33" s="81"/>
      <c r="J33" s="81"/>
      <c r="K33" s="0" t="s">
        <v>1159</v>
      </c>
      <c r="L33" s="78" t="s">
        <v>3921</v>
      </c>
      <c r="M33" s="78" t="s">
        <v>1262</v>
      </c>
      <c r="N33" s="78" t="s">
        <v>1261</v>
      </c>
      <c r="O33" s="78"/>
      <c r="P33" s="78"/>
      <c r="R33" s="12"/>
      <c r="S33" s="78"/>
      <c r="T33" s="78"/>
      <c r="U33" s="0" t="s">
        <v>3722</v>
      </c>
      <c r="V33" s="0" t="s">
        <v>3723</v>
      </c>
      <c r="X33" s="81"/>
      <c r="Z33" s="81"/>
      <c r="AA33" s="81"/>
      <c r="AD33" s="81"/>
      <c r="AE33" s="81"/>
      <c r="AF33" s="0" t="s">
        <v>3922</v>
      </c>
      <c r="AG33" s="0" t="s">
        <v>3923</v>
      </c>
      <c r="AH33" s="3" t="s">
        <v>3337</v>
      </c>
      <c r="AI33" s="0" t="s">
        <v>3338</v>
      </c>
      <c r="AN33" s="0" t="s">
        <v>1576</v>
      </c>
      <c r="AO33" s="0" t="s">
        <v>1576</v>
      </c>
      <c r="AP33" s="0" t="s">
        <v>1777</v>
      </c>
      <c r="AQ33" s="0" t="s">
        <v>3924</v>
      </c>
      <c r="AR33" s="0" t="s">
        <v>1855</v>
      </c>
      <c r="AS33" s="0" t="s">
        <v>1855</v>
      </c>
      <c r="AT33" s="0" t="s">
        <v>1546</v>
      </c>
      <c r="AU33" s="0" t="s">
        <v>1546</v>
      </c>
      <c r="AV33" s="78"/>
      <c r="AW33" s="78"/>
      <c r="AX33" s="0" t="s">
        <v>3873</v>
      </c>
      <c r="AY33" s="0" t="s">
        <v>3874</v>
      </c>
      <c r="AZ33" s="0" t="s">
        <v>3925</v>
      </c>
      <c r="BA33" s="0" t="s">
        <v>3926</v>
      </c>
      <c r="BJ33" s="0" t="s">
        <v>3927</v>
      </c>
      <c r="BK33" s="0" t="s">
        <v>3928</v>
      </c>
      <c r="BL33" s="0" t="s">
        <v>3929</v>
      </c>
      <c r="BM33" s="0" t="s">
        <v>3930</v>
      </c>
      <c r="BN33" s="0" t="s">
        <v>3648</v>
      </c>
      <c r="BO33" s="0" t="s">
        <v>3931</v>
      </c>
      <c r="BT33" s="0" t="s">
        <v>3932</v>
      </c>
      <c r="BU33" s="0" t="s">
        <v>3933</v>
      </c>
      <c r="BV33" s="0" t="s">
        <v>3934</v>
      </c>
      <c r="BW33" s="9" t="s">
        <v>3935</v>
      </c>
      <c r="BX33" s="0" t="s">
        <v>3936</v>
      </c>
      <c r="BY33" s="0" t="s">
        <v>3937</v>
      </c>
      <c r="CB33" s="0" t="s">
        <v>2438</v>
      </c>
      <c r="CC33" s="0" t="s">
        <v>3383</v>
      </c>
    </row>
    <row r="34" customFormat="false" ht="15" hidden="false" customHeight="false" outlineLevel="0" collapsed="false">
      <c r="I34" s="81"/>
      <c r="J34" s="81"/>
      <c r="K34" s="0" t="s">
        <v>978</v>
      </c>
      <c r="L34" s="78" t="s">
        <v>3938</v>
      </c>
      <c r="M34" s="78" t="s">
        <v>1264</v>
      </c>
      <c r="N34" s="78" t="s">
        <v>1263</v>
      </c>
      <c r="O34" s="78"/>
      <c r="P34" s="78"/>
      <c r="S34" s="78"/>
      <c r="T34" s="78"/>
      <c r="U34" s="0" t="s">
        <v>2305</v>
      </c>
      <c r="V34" s="0" t="s">
        <v>3939</v>
      </c>
      <c r="X34" s="81"/>
      <c r="Z34" s="81"/>
      <c r="AA34" s="81"/>
      <c r="AB34" s="81"/>
      <c r="AC34" s="81"/>
      <c r="AD34" s="81"/>
      <c r="AE34" s="81"/>
      <c r="AF34" s="3" t="s">
        <v>3312</v>
      </c>
      <c r="AG34" s="0" t="s">
        <v>3313</v>
      </c>
      <c r="AN34" s="0" t="s">
        <v>1577</v>
      </c>
      <c r="AO34" s="0" t="s">
        <v>1577</v>
      </c>
      <c r="AP34" s="0" t="s">
        <v>1780</v>
      </c>
      <c r="AQ34" s="0" t="s">
        <v>3940</v>
      </c>
      <c r="AR34" s="0" t="s">
        <v>1857</v>
      </c>
      <c r="AS34" s="0" t="s">
        <v>1857</v>
      </c>
      <c r="AT34" s="0" t="s">
        <v>1548</v>
      </c>
      <c r="AU34" s="0" t="s">
        <v>1548</v>
      </c>
      <c r="AV34" s="78"/>
      <c r="AW34" s="78"/>
      <c r="AX34" s="0" t="s">
        <v>3419</v>
      </c>
      <c r="AY34" s="0" t="s">
        <v>3420</v>
      </c>
      <c r="AZ34" s="0" t="s">
        <v>3941</v>
      </c>
      <c r="BA34" s="0" t="s">
        <v>3942</v>
      </c>
      <c r="BJ34" s="0" t="s">
        <v>3943</v>
      </c>
      <c r="BK34" s="0" t="s">
        <v>3944</v>
      </c>
      <c r="BN34" s="0" t="s">
        <v>3945</v>
      </c>
      <c r="BO34" s="0" t="s">
        <v>3946</v>
      </c>
      <c r="BT34" s="0" t="s">
        <v>3947</v>
      </c>
      <c r="BU34" s="0" t="s">
        <v>3948</v>
      </c>
      <c r="BV34" s="0" t="s">
        <v>3949</v>
      </c>
      <c r="BW34" s="9" t="s">
        <v>3950</v>
      </c>
      <c r="BX34" s="0" t="s">
        <v>3951</v>
      </c>
      <c r="BY34" s="0" t="s">
        <v>3952</v>
      </c>
    </row>
    <row r="35" customFormat="false" ht="15" hidden="false" customHeight="false" outlineLevel="0" collapsed="false">
      <c r="I35" s="81"/>
      <c r="J35" s="81"/>
      <c r="K35" s="0" t="s">
        <v>985</v>
      </c>
      <c r="L35" s="78" t="s">
        <v>3953</v>
      </c>
      <c r="M35" s="78" t="s">
        <v>1266</v>
      </c>
      <c r="N35" s="78" t="s">
        <v>1265</v>
      </c>
      <c r="O35" s="78"/>
      <c r="P35" s="78"/>
      <c r="S35" s="78"/>
      <c r="T35" s="78"/>
      <c r="U35" s="0" t="s">
        <v>2306</v>
      </c>
      <c r="V35" s="0" t="s">
        <v>2306</v>
      </c>
      <c r="X35" s="81"/>
      <c r="Z35" s="81"/>
      <c r="AA35" s="81"/>
      <c r="AB35" s="81"/>
      <c r="AC35" s="81"/>
      <c r="AD35" s="81"/>
      <c r="AF35" s="3" t="s">
        <v>3785</v>
      </c>
      <c r="AG35" s="0" t="s">
        <v>3786</v>
      </c>
      <c r="AN35" s="0" t="s">
        <v>1578</v>
      </c>
      <c r="AO35" s="0" t="s">
        <v>1578</v>
      </c>
      <c r="AP35" s="0" t="s">
        <v>1786</v>
      </c>
      <c r="AQ35" s="0" t="s">
        <v>3954</v>
      </c>
      <c r="AR35" s="0" t="s">
        <v>1859</v>
      </c>
      <c r="AS35" s="0" t="s">
        <v>1859</v>
      </c>
      <c r="AT35" s="0" t="s">
        <v>3645</v>
      </c>
      <c r="AU35" s="0" t="s">
        <v>3646</v>
      </c>
      <c r="AV35" s="78"/>
      <c r="AW35" s="78"/>
      <c r="AX35" s="3" t="s">
        <v>3785</v>
      </c>
      <c r="AY35" s="0" t="s">
        <v>3786</v>
      </c>
      <c r="AZ35" s="0" t="s">
        <v>3747</v>
      </c>
      <c r="BA35" s="0" t="s">
        <v>3955</v>
      </c>
      <c r="BJ35" s="0" t="s">
        <v>3956</v>
      </c>
      <c r="BK35" s="0" t="s">
        <v>3957</v>
      </c>
      <c r="BN35" s="0" t="s">
        <v>3958</v>
      </c>
      <c r="BO35" s="0" t="s">
        <v>3959</v>
      </c>
      <c r="BT35" s="0" t="s">
        <v>3960</v>
      </c>
      <c r="BU35" s="0" t="s">
        <v>3961</v>
      </c>
      <c r="BV35" s="0" t="s">
        <v>3962</v>
      </c>
      <c r="BW35" s="9" t="s">
        <v>3963</v>
      </c>
      <c r="BX35" s="0" t="s">
        <v>3964</v>
      </c>
      <c r="BY35" s="0" t="s">
        <v>3965</v>
      </c>
    </row>
    <row r="36" customFormat="false" ht="15" hidden="false" customHeight="false" outlineLevel="0" collapsed="false">
      <c r="I36" s="81"/>
      <c r="J36" s="81"/>
      <c r="K36" s="0" t="s">
        <v>995</v>
      </c>
      <c r="L36" s="78" t="s">
        <v>3966</v>
      </c>
      <c r="M36" s="78" t="s">
        <v>1268</v>
      </c>
      <c r="N36" s="78" t="s">
        <v>1267</v>
      </c>
      <c r="O36" s="78"/>
      <c r="P36" s="78"/>
      <c r="S36" s="78"/>
      <c r="T36" s="78"/>
      <c r="U36" s="0" t="s">
        <v>2291</v>
      </c>
      <c r="V36" s="0" t="s">
        <v>3967</v>
      </c>
      <c r="X36" s="81"/>
      <c r="Z36" s="81"/>
      <c r="AA36" s="81"/>
      <c r="AB36" s="81"/>
      <c r="AC36" s="81"/>
      <c r="AD36" s="81"/>
      <c r="AE36" s="81"/>
      <c r="AF36" s="3" t="s">
        <v>3807</v>
      </c>
      <c r="AG36" s="0" t="s">
        <v>3808</v>
      </c>
      <c r="AL36" s="81"/>
      <c r="AM36" s="81"/>
      <c r="AN36" s="0" t="s">
        <v>1581</v>
      </c>
      <c r="AO36" s="0" t="s">
        <v>1581</v>
      </c>
      <c r="AP36" s="0" t="s">
        <v>1789</v>
      </c>
      <c r="AQ36" s="0" t="s">
        <v>3968</v>
      </c>
      <c r="AR36" s="0" t="s">
        <v>1861</v>
      </c>
      <c r="AS36" s="0" t="s">
        <v>1861</v>
      </c>
      <c r="AT36" s="0" t="s">
        <v>2043</v>
      </c>
      <c r="AU36" s="0" t="s">
        <v>3669</v>
      </c>
      <c r="AV36" s="78"/>
      <c r="AW36" s="78"/>
      <c r="AX36" s="3" t="s">
        <v>3807</v>
      </c>
      <c r="AY36" s="0" t="s">
        <v>3808</v>
      </c>
      <c r="AZ36" s="0" t="s">
        <v>3969</v>
      </c>
      <c r="BA36" s="0" t="s">
        <v>3970</v>
      </c>
      <c r="BJ36" s="0" t="s">
        <v>3390</v>
      </c>
      <c r="BK36" s="0" t="s">
        <v>3971</v>
      </c>
      <c r="BN36" s="0" t="s">
        <v>3972</v>
      </c>
      <c r="BO36" s="0" t="s">
        <v>3973</v>
      </c>
      <c r="BV36" s="0" t="s">
        <v>3974</v>
      </c>
      <c r="BW36" s="9" t="s">
        <v>3975</v>
      </c>
      <c r="BX36" s="0" t="s">
        <v>3976</v>
      </c>
      <c r="BY36" s="0" t="s">
        <v>3977</v>
      </c>
      <c r="CC36" s="3"/>
    </row>
    <row r="37" customFormat="false" ht="15" hidden="false" customHeight="false" outlineLevel="0" collapsed="false">
      <c r="G37" s="3"/>
      <c r="H37" s="3"/>
      <c r="I37" s="81"/>
      <c r="J37" s="81"/>
      <c r="K37" s="81"/>
      <c r="L37" s="81"/>
      <c r="M37" s="78" t="s">
        <v>1270</v>
      </c>
      <c r="N37" s="78" t="s">
        <v>1269</v>
      </c>
      <c r="O37" s="81"/>
      <c r="P37" s="81"/>
      <c r="S37" s="81"/>
      <c r="T37" s="81"/>
      <c r="U37" s="0" t="s">
        <v>2290</v>
      </c>
      <c r="V37" s="0" t="s">
        <v>3978</v>
      </c>
      <c r="X37" s="81"/>
      <c r="Z37" s="81"/>
      <c r="AA37" s="81"/>
      <c r="AB37" s="81"/>
      <c r="AC37" s="81"/>
      <c r="AD37" s="81"/>
      <c r="AE37" s="81"/>
      <c r="AF37" s="3" t="s">
        <v>3827</v>
      </c>
      <c r="AG37" s="0" t="s">
        <v>3828</v>
      </c>
      <c r="AL37" s="81"/>
      <c r="AM37" s="81"/>
      <c r="AN37" s="0" t="s">
        <v>1579</v>
      </c>
      <c r="AO37" s="0" t="s">
        <v>1579</v>
      </c>
      <c r="AP37" s="0" t="s">
        <v>1795</v>
      </c>
      <c r="AQ37" s="0" t="s">
        <v>3979</v>
      </c>
      <c r="AR37" s="0" t="s">
        <v>1863</v>
      </c>
      <c r="AS37" s="0" t="s">
        <v>1863</v>
      </c>
      <c r="AT37" s="0" t="s">
        <v>2778</v>
      </c>
      <c r="AU37" s="0" t="s">
        <v>3980</v>
      </c>
      <c r="AV37" s="78"/>
      <c r="AW37" s="78"/>
      <c r="AX37" s="3" t="s">
        <v>3827</v>
      </c>
      <c r="AY37" s="0" t="s">
        <v>3828</v>
      </c>
      <c r="AZ37" s="0" t="s">
        <v>3981</v>
      </c>
      <c r="BA37" s="0" t="s">
        <v>3982</v>
      </c>
      <c r="BJ37" s="0" t="s">
        <v>3983</v>
      </c>
      <c r="BK37" s="0" t="s">
        <v>3984</v>
      </c>
      <c r="BN37" s="0" t="s">
        <v>3985</v>
      </c>
      <c r="BO37" s="0" t="s">
        <v>3986</v>
      </c>
      <c r="BT37" s="0" t="s">
        <v>2664</v>
      </c>
      <c r="BU37" s="0" t="s">
        <v>3987</v>
      </c>
      <c r="BV37" s="0" t="s">
        <v>3988</v>
      </c>
      <c r="BW37" s="9" t="s">
        <v>3989</v>
      </c>
      <c r="BX37" s="0" t="s">
        <v>3990</v>
      </c>
      <c r="BY37" s="9" t="s">
        <v>3991</v>
      </c>
    </row>
    <row r="38" customFormat="false" ht="15" hidden="false" customHeight="false" outlineLevel="0" collapsed="false">
      <c r="F38" s="3"/>
      <c r="I38" s="81"/>
      <c r="J38" s="81"/>
      <c r="K38" s="81"/>
      <c r="L38" s="81"/>
      <c r="M38" s="78" t="s">
        <v>1272</v>
      </c>
      <c r="N38" s="78" t="s">
        <v>1271</v>
      </c>
      <c r="U38" s="0" t="s">
        <v>3992</v>
      </c>
      <c r="V38" s="0" t="s">
        <v>3993</v>
      </c>
      <c r="X38" s="81"/>
      <c r="Z38" s="81"/>
      <c r="AA38" s="81"/>
      <c r="AB38" s="81"/>
      <c r="AC38" s="81"/>
      <c r="AD38" s="81"/>
      <c r="AE38" s="81"/>
      <c r="AF38" s="3" t="s">
        <v>3847</v>
      </c>
      <c r="AG38" s="0" t="s">
        <v>3848</v>
      </c>
      <c r="AL38" s="81"/>
      <c r="AM38" s="81"/>
      <c r="AN38" s="0" t="s">
        <v>1580</v>
      </c>
      <c r="AO38" s="0" t="s">
        <v>1580</v>
      </c>
      <c r="AP38" s="0" t="s">
        <v>1798</v>
      </c>
      <c r="AQ38" s="0" t="s">
        <v>3994</v>
      </c>
      <c r="AR38" s="0" t="s">
        <v>1865</v>
      </c>
      <c r="AS38" s="0" t="s">
        <v>1865</v>
      </c>
      <c r="AT38" s="0" t="s">
        <v>3312</v>
      </c>
      <c r="AU38" s="0" t="s">
        <v>3313</v>
      </c>
      <c r="AV38" s="78"/>
      <c r="AW38" s="78"/>
      <c r="AX38" s="3" t="s">
        <v>3847</v>
      </c>
      <c r="AY38" s="0" t="s">
        <v>3848</v>
      </c>
      <c r="BJ38" s="0" t="s">
        <v>3995</v>
      </c>
      <c r="BK38" s="0" t="s">
        <v>3996</v>
      </c>
      <c r="BN38" s="0" t="s">
        <v>2622</v>
      </c>
      <c r="BO38" s="0" t="s">
        <v>3997</v>
      </c>
      <c r="BT38" s="0" t="s">
        <v>3998</v>
      </c>
      <c r="BU38" s="0" t="s">
        <v>3999</v>
      </c>
      <c r="BV38" s="0" t="s">
        <v>4000</v>
      </c>
      <c r="BW38" s="9" t="s">
        <v>4001</v>
      </c>
      <c r="BX38" s="0" t="s">
        <v>4002</v>
      </c>
      <c r="BY38" s="9" t="s">
        <v>4003</v>
      </c>
    </row>
    <row r="39" customFormat="false" ht="15" hidden="false" customHeight="false" outlineLevel="0" collapsed="false">
      <c r="I39" s="81"/>
      <c r="J39" s="81"/>
      <c r="K39" s="81"/>
      <c r="L39" s="81"/>
      <c r="M39" s="78" t="s">
        <v>1274</v>
      </c>
      <c r="N39" s="78" t="s">
        <v>1273</v>
      </c>
      <c r="U39" s="0" t="s">
        <v>1197</v>
      </c>
      <c r="V39" s="0" t="s">
        <v>4004</v>
      </c>
      <c r="X39" s="81"/>
      <c r="Z39" s="81"/>
      <c r="AA39" s="81"/>
      <c r="AB39" s="81"/>
      <c r="AC39" s="81"/>
      <c r="AD39" s="81"/>
      <c r="AE39" s="81"/>
      <c r="AF39" s="3" t="s">
        <v>3286</v>
      </c>
      <c r="AG39" s="0" t="s">
        <v>3287</v>
      </c>
      <c r="AL39" s="81"/>
      <c r="AM39" s="81"/>
      <c r="AN39" s="0" t="s">
        <v>1582</v>
      </c>
      <c r="AO39" s="0" t="s">
        <v>1582</v>
      </c>
      <c r="AP39" s="0" t="s">
        <v>1804</v>
      </c>
      <c r="AQ39" s="0" t="s">
        <v>4005</v>
      </c>
      <c r="AR39" s="0" t="s">
        <v>1867</v>
      </c>
      <c r="AS39" s="0" t="s">
        <v>1867</v>
      </c>
      <c r="AT39" s="0" t="s">
        <v>3286</v>
      </c>
      <c r="AU39" s="0" t="s">
        <v>3287</v>
      </c>
      <c r="AV39" s="78"/>
      <c r="AW39" s="78"/>
      <c r="AX39" s="3" t="s">
        <v>4006</v>
      </c>
      <c r="AY39" s="0" t="s">
        <v>4007</v>
      </c>
      <c r="BJ39" s="0" t="s">
        <v>4008</v>
      </c>
      <c r="BK39" s="0" t="s">
        <v>4009</v>
      </c>
      <c r="BN39" s="0" t="s">
        <v>4010</v>
      </c>
      <c r="BO39" s="0" t="s">
        <v>4011</v>
      </c>
      <c r="BT39" s="0" t="s">
        <v>2673</v>
      </c>
      <c r="BU39" s="0" t="s">
        <v>4012</v>
      </c>
      <c r="BV39" s="0" t="s">
        <v>4013</v>
      </c>
      <c r="BW39" s="9" t="s">
        <v>4014</v>
      </c>
    </row>
    <row r="40" customFormat="false" ht="15" hidden="false" customHeight="false" outlineLevel="0" collapsed="false">
      <c r="I40" s="81"/>
      <c r="J40" s="81"/>
      <c r="K40" s="81"/>
      <c r="L40" s="81"/>
      <c r="M40" s="78" t="s">
        <v>1277</v>
      </c>
      <c r="N40" s="78" t="s">
        <v>4015</v>
      </c>
      <c r="U40" s="0" t="s">
        <v>1849</v>
      </c>
      <c r="V40" s="0" t="s">
        <v>4016</v>
      </c>
      <c r="X40" s="81"/>
      <c r="Z40" s="81"/>
      <c r="AA40" s="81"/>
      <c r="AB40" s="81"/>
      <c r="AC40" s="81"/>
      <c r="AD40" s="81"/>
      <c r="AE40" s="81"/>
      <c r="AF40" s="3" t="s">
        <v>3337</v>
      </c>
      <c r="AG40" s="0" t="s">
        <v>3338</v>
      </c>
      <c r="AL40" s="81"/>
      <c r="AM40" s="81"/>
      <c r="AN40" s="0" t="s">
        <v>1583</v>
      </c>
      <c r="AO40" s="0" t="s">
        <v>1583</v>
      </c>
      <c r="AP40" s="0" t="s">
        <v>1807</v>
      </c>
      <c r="AQ40" s="0" t="s">
        <v>4017</v>
      </c>
      <c r="AR40" s="0" t="s">
        <v>1869</v>
      </c>
      <c r="AS40" s="0" t="s">
        <v>1869</v>
      </c>
      <c r="AT40" s="0" t="s">
        <v>3337</v>
      </c>
      <c r="AU40" s="3" t="s">
        <v>3338</v>
      </c>
      <c r="AV40" s="78"/>
      <c r="AW40" s="78"/>
      <c r="AX40" s="0" t="s">
        <v>4018</v>
      </c>
      <c r="AY40" s="0" t="s">
        <v>4019</v>
      </c>
      <c r="BJ40" s="0" t="s">
        <v>4020</v>
      </c>
      <c r="BK40" s="0" t="s">
        <v>4021</v>
      </c>
      <c r="BN40" s="0" t="s">
        <v>3608</v>
      </c>
      <c r="BO40" s="0" t="s">
        <v>4022</v>
      </c>
      <c r="BV40" s="0" t="s">
        <v>3691</v>
      </c>
      <c r="BW40" s="0" t="s">
        <v>3692</v>
      </c>
      <c r="BX40" s="12"/>
      <c r="BY40" s="12"/>
    </row>
    <row r="41" customFormat="false" ht="30" hidden="false" customHeight="false" outlineLevel="0" collapsed="false">
      <c r="I41" s="81"/>
      <c r="J41" s="81"/>
      <c r="K41" s="81"/>
      <c r="L41" s="81"/>
      <c r="M41" s="78" t="s">
        <v>1279</v>
      </c>
      <c r="N41" s="78" t="s">
        <v>4023</v>
      </c>
      <c r="U41" s="0" t="s">
        <v>4024</v>
      </c>
      <c r="V41" s="0" t="s">
        <v>4025</v>
      </c>
      <c r="X41" s="81"/>
      <c r="Z41" s="81"/>
      <c r="AA41" s="81"/>
      <c r="AB41" s="81"/>
      <c r="AC41" s="81"/>
      <c r="AD41" s="81"/>
      <c r="AE41" s="81"/>
      <c r="AJ41" s="81"/>
      <c r="AK41" s="81"/>
      <c r="AL41" s="81"/>
      <c r="AM41" s="81"/>
      <c r="AN41" s="0" t="s">
        <v>1602</v>
      </c>
      <c r="AO41" s="0" t="s">
        <v>1602</v>
      </c>
      <c r="AP41" s="0" t="s">
        <v>1813</v>
      </c>
      <c r="AQ41" s="0" t="s">
        <v>1813</v>
      </c>
      <c r="AR41" s="0" t="s">
        <v>1871</v>
      </c>
      <c r="AS41" s="0" t="s">
        <v>1871</v>
      </c>
      <c r="AT41" s="3" t="s">
        <v>3785</v>
      </c>
      <c r="AU41" s="0" t="s">
        <v>3786</v>
      </c>
      <c r="AV41" s="78"/>
      <c r="AW41" s="78"/>
      <c r="AX41" s="0" t="s">
        <v>4026</v>
      </c>
      <c r="AY41" s="0" t="s">
        <v>4027</v>
      </c>
      <c r="BJ41" s="0" t="s">
        <v>4028</v>
      </c>
      <c r="BK41" s="0" t="s">
        <v>4029</v>
      </c>
      <c r="BN41" s="0" t="s">
        <v>4030</v>
      </c>
      <c r="BO41" s="0" t="s">
        <v>4031</v>
      </c>
      <c r="BT41" s="0" t="s">
        <v>3548</v>
      </c>
      <c r="BU41" s="0" t="s">
        <v>3295</v>
      </c>
      <c r="BV41" s="0" t="s">
        <v>3548</v>
      </c>
      <c r="BW41" s="0" t="s">
        <v>3549</v>
      </c>
      <c r="BX41" s="12"/>
      <c r="BY41" s="12"/>
    </row>
    <row r="42" customFormat="false" ht="15" hidden="false" customHeight="false" outlineLevel="0" collapsed="false">
      <c r="K42" s="81"/>
      <c r="L42" s="81"/>
      <c r="M42" s="78" t="s">
        <v>1282</v>
      </c>
      <c r="N42" s="78" t="s">
        <v>3966</v>
      </c>
      <c r="U42" s="0" t="s">
        <v>4032</v>
      </c>
      <c r="V42" s="0" t="s">
        <v>4033</v>
      </c>
      <c r="X42" s="81"/>
      <c r="Z42" s="81"/>
      <c r="AA42" s="81"/>
      <c r="AB42" s="81"/>
      <c r="AC42" s="81"/>
      <c r="AD42" s="81"/>
      <c r="AE42" s="81"/>
      <c r="AJ42" s="81"/>
      <c r="AK42" s="81"/>
      <c r="AL42" s="81"/>
      <c r="AM42" s="81"/>
      <c r="AN42" s="0" t="s">
        <v>1606</v>
      </c>
      <c r="AO42" s="0" t="s">
        <v>1606</v>
      </c>
      <c r="AP42" s="0" t="s">
        <v>1816</v>
      </c>
      <c r="AQ42" s="0" t="s">
        <v>1816</v>
      </c>
      <c r="AR42" s="0" t="s">
        <v>1873</v>
      </c>
      <c r="AS42" s="0" t="s">
        <v>1873</v>
      </c>
      <c r="AT42" s="3" t="s">
        <v>3807</v>
      </c>
      <c r="AU42" s="0" t="s">
        <v>3808</v>
      </c>
      <c r="AV42" s="78"/>
      <c r="AW42" s="78"/>
      <c r="AX42" s="0" t="s">
        <v>3983</v>
      </c>
      <c r="AY42" s="0" t="s">
        <v>3984</v>
      </c>
      <c r="BJ42" s="0" t="s">
        <v>4034</v>
      </c>
      <c r="BK42" s="0" t="s">
        <v>4035</v>
      </c>
      <c r="BN42" s="0" t="s">
        <v>4036</v>
      </c>
      <c r="BO42" s="0" t="s">
        <v>4037</v>
      </c>
      <c r="BT42" s="0" t="s">
        <v>4038</v>
      </c>
      <c r="BU42" s="0" t="s">
        <v>4039</v>
      </c>
      <c r="BV42" s="0" t="s">
        <v>3684</v>
      </c>
      <c r="BW42" s="12" t="s">
        <v>160</v>
      </c>
      <c r="CC42" s="9"/>
    </row>
    <row r="43" customFormat="false" ht="15" hidden="false" customHeight="false" outlineLevel="0" collapsed="false">
      <c r="K43" s="81"/>
      <c r="L43" s="81"/>
      <c r="M43" s="78" t="s">
        <v>3439</v>
      </c>
      <c r="N43" s="78" t="s">
        <v>3440</v>
      </c>
      <c r="U43" s="0" t="s">
        <v>4040</v>
      </c>
      <c r="V43" s="0" t="s">
        <v>4041</v>
      </c>
      <c r="X43" s="81"/>
      <c r="Z43" s="81"/>
      <c r="AA43" s="81"/>
      <c r="AB43" s="81"/>
      <c r="AC43" s="81"/>
      <c r="AD43" s="81"/>
      <c r="AE43" s="81"/>
      <c r="AI43" s="81"/>
      <c r="AJ43" s="81"/>
      <c r="AK43" s="81"/>
      <c r="AL43" s="81"/>
      <c r="AM43" s="81"/>
      <c r="AN43" s="0" t="s">
        <v>1607</v>
      </c>
      <c r="AO43" s="0" t="s">
        <v>1607</v>
      </c>
      <c r="AP43" s="0" t="s">
        <v>1819</v>
      </c>
      <c r="AQ43" s="0" t="s">
        <v>1819</v>
      </c>
      <c r="AR43" s="0" t="s">
        <v>1875</v>
      </c>
      <c r="AS43" s="0" t="s">
        <v>1875</v>
      </c>
      <c r="AT43" s="3" t="s">
        <v>3827</v>
      </c>
      <c r="AU43" s="0" t="s">
        <v>3828</v>
      </c>
      <c r="AV43" s="81"/>
      <c r="AW43" s="81"/>
      <c r="AX43" s="0" t="s">
        <v>3995</v>
      </c>
      <c r="AY43" s="0" t="s">
        <v>3996</v>
      </c>
      <c r="BJ43" s="0" t="s">
        <v>4018</v>
      </c>
      <c r="BK43" s="0" t="s">
        <v>4019</v>
      </c>
      <c r="BN43" s="0" t="s">
        <v>4042</v>
      </c>
      <c r="BO43" s="0" t="s">
        <v>4043</v>
      </c>
      <c r="BT43" s="0" t="s">
        <v>4044</v>
      </c>
      <c r="BU43" s="0" t="s">
        <v>4045</v>
      </c>
      <c r="BV43" s="0" t="s">
        <v>3703</v>
      </c>
      <c r="BW43" s="12" t="s">
        <v>66</v>
      </c>
    </row>
    <row r="44" customFormat="false" ht="15" hidden="false" customHeight="false" outlineLevel="0" collapsed="false">
      <c r="I44" s="81"/>
      <c r="J44" s="81"/>
      <c r="K44" s="81"/>
      <c r="L44" s="81"/>
      <c r="M44" s="78"/>
      <c r="N44" s="78"/>
      <c r="U44" s="0" t="s">
        <v>4046</v>
      </c>
      <c r="V44" s="0" t="s">
        <v>4047</v>
      </c>
      <c r="X44" s="81"/>
      <c r="Z44" s="81"/>
      <c r="AA44" s="81"/>
      <c r="AB44" s="81"/>
      <c r="AC44" s="81"/>
      <c r="AD44" s="81"/>
      <c r="AE44" s="81"/>
      <c r="AI44" s="81"/>
      <c r="AJ44" s="81"/>
      <c r="AK44" s="81"/>
      <c r="AL44" s="81"/>
      <c r="AM44" s="81"/>
      <c r="AN44" s="0" t="s">
        <v>1608</v>
      </c>
      <c r="AO44" s="0" t="s">
        <v>1608</v>
      </c>
      <c r="AP44" s="0" t="s">
        <v>1822</v>
      </c>
      <c r="AQ44" s="0" t="s">
        <v>1822</v>
      </c>
      <c r="AR44" s="0" t="s">
        <v>1877</v>
      </c>
      <c r="AS44" s="0" t="s">
        <v>1877</v>
      </c>
      <c r="AT44" s="3" t="s">
        <v>3847</v>
      </c>
      <c r="AU44" s="0" t="s">
        <v>3848</v>
      </c>
      <c r="AV44" s="81"/>
      <c r="AW44" s="81"/>
      <c r="AX44" s="0" t="s">
        <v>4008</v>
      </c>
      <c r="AY44" s="0" t="s">
        <v>4009</v>
      </c>
      <c r="BJ44" s="0" t="s">
        <v>4026</v>
      </c>
      <c r="BK44" s="0" t="s">
        <v>4027</v>
      </c>
      <c r="BN44" s="0" t="s">
        <v>4048</v>
      </c>
      <c r="BO44" s="0" t="s">
        <v>4049</v>
      </c>
      <c r="BT44" s="0" t="s">
        <v>4050</v>
      </c>
      <c r="BU44" s="0" t="s">
        <v>4051</v>
      </c>
      <c r="BV44" s="0" t="s">
        <v>2673</v>
      </c>
      <c r="BW44" s="0" t="s">
        <v>4012</v>
      </c>
    </row>
    <row r="45" customFormat="false" ht="15" hidden="false" customHeight="false" outlineLevel="0" collapsed="false">
      <c r="I45" s="81"/>
      <c r="J45" s="81"/>
      <c r="K45" s="81"/>
      <c r="L45" s="81"/>
      <c r="M45" s="78"/>
      <c r="N45" s="78"/>
      <c r="U45" s="0" t="s">
        <v>4052</v>
      </c>
      <c r="V45" s="0" t="s">
        <v>4053</v>
      </c>
      <c r="X45" s="81"/>
      <c r="Z45" s="81"/>
      <c r="AA45" s="81"/>
      <c r="AB45" s="81"/>
      <c r="AC45" s="81"/>
      <c r="AD45" s="81"/>
      <c r="AE45" s="81"/>
      <c r="AI45" s="81"/>
      <c r="AJ45" s="81"/>
      <c r="AK45" s="81"/>
      <c r="AL45" s="81"/>
      <c r="AM45" s="81"/>
      <c r="AN45" s="0" t="s">
        <v>1609</v>
      </c>
      <c r="AO45" s="0" t="s">
        <v>1609</v>
      </c>
      <c r="AP45" s="0" t="s">
        <v>1825</v>
      </c>
      <c r="AQ45" s="0" t="s">
        <v>1825</v>
      </c>
      <c r="AR45" s="0" t="s">
        <v>1879</v>
      </c>
      <c r="AS45" s="0" t="s">
        <v>1879</v>
      </c>
      <c r="AV45" s="81"/>
      <c r="AW45" s="81"/>
      <c r="AX45" s="0" t="s">
        <v>4028</v>
      </c>
      <c r="AY45" s="0" t="s">
        <v>4029</v>
      </c>
      <c r="BN45" s="0" t="s">
        <v>4054</v>
      </c>
      <c r="BO45" s="0" t="s">
        <v>4055</v>
      </c>
      <c r="BT45" s="0" t="s">
        <v>4056</v>
      </c>
      <c r="BU45" s="0" t="s">
        <v>4057</v>
      </c>
      <c r="BV45" s="0" t="s">
        <v>4058</v>
      </c>
      <c r="BW45" s="0" t="s">
        <v>4059</v>
      </c>
    </row>
    <row r="46" customFormat="false" ht="15" hidden="false" customHeight="false" outlineLevel="0" collapsed="false">
      <c r="I46" s="81"/>
      <c r="J46" s="81"/>
      <c r="K46" s="81"/>
      <c r="L46" s="81"/>
      <c r="M46" s="81"/>
      <c r="N46" s="81"/>
      <c r="U46" s="0" t="s">
        <v>4060</v>
      </c>
      <c r="V46" s="0" t="s">
        <v>4061</v>
      </c>
      <c r="X46" s="81"/>
      <c r="Z46" s="81"/>
      <c r="AA46" s="81"/>
      <c r="AB46" s="81"/>
      <c r="AC46" s="81"/>
      <c r="AD46" s="81"/>
      <c r="AE46" s="81"/>
      <c r="AI46" s="81"/>
      <c r="AJ46" s="81"/>
      <c r="AK46" s="81"/>
      <c r="AL46" s="81"/>
      <c r="AM46" s="81"/>
      <c r="AN46" s="0" t="s">
        <v>1610</v>
      </c>
      <c r="AO46" s="0" t="s">
        <v>1610</v>
      </c>
      <c r="AP46" s="0" t="s">
        <v>1828</v>
      </c>
      <c r="AQ46" s="0" t="s">
        <v>1828</v>
      </c>
      <c r="AR46" s="0" t="s">
        <v>1881</v>
      </c>
      <c r="AS46" s="0" t="s">
        <v>1881</v>
      </c>
      <c r="AV46" s="81"/>
      <c r="AW46" s="81"/>
      <c r="AX46" s="0" t="s">
        <v>4034</v>
      </c>
      <c r="AY46" s="0" t="s">
        <v>4035</v>
      </c>
      <c r="BN46" s="0" t="s">
        <v>4062</v>
      </c>
      <c r="BO46" s="0" t="s">
        <v>4063</v>
      </c>
      <c r="BT46" s="0" t="s">
        <v>4064</v>
      </c>
      <c r="BU46" s="0" t="s">
        <v>4065</v>
      </c>
      <c r="BV46" s="0" t="s">
        <v>4066</v>
      </c>
      <c r="BW46" s="0" t="s">
        <v>4067</v>
      </c>
    </row>
    <row r="47" customFormat="false" ht="15" hidden="false" customHeight="false" outlineLevel="0" collapsed="false">
      <c r="I47" s="81"/>
      <c r="K47" s="81"/>
      <c r="L47" s="81"/>
      <c r="M47" s="81"/>
      <c r="N47" s="81"/>
      <c r="X47" s="81"/>
      <c r="Z47" s="81"/>
      <c r="AA47" s="81"/>
      <c r="AB47" s="81"/>
      <c r="AC47" s="81"/>
      <c r="AD47" s="81"/>
      <c r="AE47" s="81"/>
      <c r="AI47" s="81"/>
      <c r="AJ47" s="81"/>
      <c r="AK47" s="81"/>
      <c r="AL47" s="81"/>
      <c r="AM47" s="81"/>
      <c r="AN47" s="0" t="s">
        <v>1611</v>
      </c>
      <c r="AO47" s="0" t="s">
        <v>1611</v>
      </c>
      <c r="AP47" s="0" t="s">
        <v>1831</v>
      </c>
      <c r="AQ47" s="0" t="s">
        <v>1831</v>
      </c>
      <c r="AR47" s="0" t="s">
        <v>1885</v>
      </c>
      <c r="AS47" s="0" t="s">
        <v>1885</v>
      </c>
      <c r="AV47" s="81"/>
      <c r="AW47" s="81"/>
      <c r="AX47" s="0" t="s">
        <v>3812</v>
      </c>
      <c r="AY47" s="0" t="s">
        <v>3813</v>
      </c>
      <c r="BN47" s="0" t="s">
        <v>4068</v>
      </c>
      <c r="BO47" s="0" t="s">
        <v>4069</v>
      </c>
      <c r="BT47" s="0" t="s">
        <v>4070</v>
      </c>
      <c r="BU47" s="0" t="s">
        <v>4071</v>
      </c>
      <c r="BV47" s="0" t="s">
        <v>4072</v>
      </c>
      <c r="BW47" s="0" t="s">
        <v>4073</v>
      </c>
    </row>
    <row r="48" customFormat="false" ht="15" hidden="false" customHeight="false" outlineLevel="0" collapsed="false">
      <c r="I48" s="81"/>
      <c r="J48" s="81"/>
      <c r="K48" s="81"/>
      <c r="L48" s="81"/>
      <c r="M48" s="81"/>
      <c r="N48" s="81"/>
      <c r="X48" s="81"/>
      <c r="Z48" s="81"/>
      <c r="AA48" s="81"/>
      <c r="AB48" s="81"/>
      <c r="AC48" s="81"/>
      <c r="AD48" s="81"/>
      <c r="AE48" s="81"/>
      <c r="AI48" s="81"/>
      <c r="AJ48" s="81"/>
      <c r="AK48" s="81"/>
      <c r="AL48" s="81"/>
      <c r="AM48" s="81"/>
      <c r="AN48" s="0" t="s">
        <v>1612</v>
      </c>
      <c r="AO48" s="0" t="s">
        <v>1612</v>
      </c>
      <c r="AP48" s="0" t="s">
        <v>1834</v>
      </c>
      <c r="AQ48" s="0" t="s">
        <v>4074</v>
      </c>
      <c r="AR48" s="0" t="s">
        <v>1887</v>
      </c>
      <c r="AS48" s="0" t="s">
        <v>1887</v>
      </c>
      <c r="AV48" s="81"/>
      <c r="AW48" s="81"/>
      <c r="AX48" s="0" t="s">
        <v>3728</v>
      </c>
      <c r="AY48" s="0" t="s">
        <v>3729</v>
      </c>
      <c r="BN48" s="0" t="s">
        <v>3770</v>
      </c>
      <c r="BO48" s="0" t="s">
        <v>3771</v>
      </c>
      <c r="BT48" s="0" t="s">
        <v>4075</v>
      </c>
      <c r="BU48" s="0" t="s">
        <v>4076</v>
      </c>
      <c r="BV48" s="0" t="s">
        <v>4077</v>
      </c>
      <c r="BW48" s="0" t="s">
        <v>4078</v>
      </c>
    </row>
    <row r="49" customFormat="false" ht="15" hidden="false" customHeight="false" outlineLevel="0" collapsed="false">
      <c r="I49" s="81"/>
      <c r="J49" s="81"/>
      <c r="K49" s="81"/>
      <c r="L49" s="81"/>
      <c r="M49" s="81"/>
      <c r="N49" s="81"/>
      <c r="X49" s="81"/>
      <c r="Z49" s="81"/>
      <c r="AA49" s="81"/>
      <c r="AB49" s="81"/>
      <c r="AC49" s="81"/>
      <c r="AD49" s="81"/>
      <c r="AE49" s="81"/>
      <c r="AI49" s="81"/>
      <c r="AJ49" s="81"/>
      <c r="AK49" s="81"/>
      <c r="AL49" s="81"/>
      <c r="AM49" s="81"/>
      <c r="AN49" s="0" t="s">
        <v>1613</v>
      </c>
      <c r="AO49" s="0" t="s">
        <v>1613</v>
      </c>
      <c r="AP49" s="0" t="s">
        <v>1836</v>
      </c>
      <c r="AQ49" s="0" t="s">
        <v>4079</v>
      </c>
      <c r="AR49" s="0" t="s">
        <v>1889</v>
      </c>
      <c r="AS49" s="0" t="s">
        <v>1889</v>
      </c>
      <c r="AV49" s="81"/>
      <c r="AW49" s="81"/>
      <c r="AX49" s="0" t="s">
        <v>3745</v>
      </c>
      <c r="AY49" s="0" t="s">
        <v>3746</v>
      </c>
      <c r="BN49" s="0" t="s">
        <v>3793</v>
      </c>
      <c r="BO49" s="0" t="s">
        <v>3794</v>
      </c>
      <c r="BT49" s="0" t="s">
        <v>4080</v>
      </c>
      <c r="BU49" s="0" t="s">
        <v>4081</v>
      </c>
      <c r="BV49" s="0" t="s">
        <v>4082</v>
      </c>
      <c r="BW49" s="0" t="s">
        <v>4083</v>
      </c>
    </row>
    <row r="50" customFormat="false" ht="15" hidden="false" customHeight="false" outlineLevel="0" collapsed="false">
      <c r="E50" s="3"/>
      <c r="I50" s="81"/>
      <c r="J50" s="81"/>
      <c r="K50" s="81"/>
      <c r="L50" s="81"/>
      <c r="M50" s="81"/>
      <c r="N50" s="81"/>
      <c r="X50" s="81"/>
      <c r="Z50" s="81"/>
      <c r="AA50" s="81"/>
      <c r="AB50" s="81"/>
      <c r="AC50" s="81"/>
      <c r="AD50" s="81"/>
      <c r="AE50" s="81"/>
      <c r="AI50" s="81"/>
      <c r="AJ50" s="81"/>
      <c r="AK50" s="81"/>
      <c r="AL50" s="81"/>
      <c r="AM50" s="81"/>
      <c r="AN50" s="0" t="s">
        <v>1614</v>
      </c>
      <c r="AO50" s="0" t="s">
        <v>1614</v>
      </c>
      <c r="AR50" s="0" t="s">
        <v>4084</v>
      </c>
      <c r="AS50" s="0" t="s">
        <v>4084</v>
      </c>
      <c r="AV50" s="81"/>
      <c r="AW50" s="81"/>
      <c r="AX50" s="0" t="s">
        <v>3768</v>
      </c>
      <c r="AY50" s="0" t="s">
        <v>3769</v>
      </c>
      <c r="BN50" s="0" t="s">
        <v>3814</v>
      </c>
      <c r="BO50" s="0" t="s">
        <v>3815</v>
      </c>
      <c r="BT50" s="0" t="s">
        <v>4085</v>
      </c>
      <c r="BU50" s="0" t="s">
        <v>4086</v>
      </c>
      <c r="BV50" s="0" t="s">
        <v>3964</v>
      </c>
      <c r="BW50" s="0" t="s">
        <v>3965</v>
      </c>
    </row>
    <row r="51" customFormat="false" ht="15" hidden="false" customHeight="false" outlineLevel="0" collapsed="false">
      <c r="E51" s="3"/>
      <c r="I51" s="81"/>
      <c r="J51" s="81"/>
      <c r="K51" s="81"/>
      <c r="L51" s="81"/>
      <c r="M51" s="81"/>
      <c r="N51" s="81"/>
      <c r="U51" s="3"/>
      <c r="V51" s="3"/>
      <c r="X51" s="81"/>
      <c r="Z51" s="81"/>
      <c r="AA51" s="81"/>
      <c r="AB51" s="81"/>
      <c r="AC51" s="81"/>
      <c r="AD51" s="81"/>
      <c r="AE51" s="81"/>
      <c r="AI51" s="81"/>
      <c r="AJ51" s="81"/>
      <c r="AK51" s="81"/>
      <c r="AN51" s="0" t="s">
        <v>1615</v>
      </c>
      <c r="AO51" s="0" t="s">
        <v>1615</v>
      </c>
      <c r="AR51" s="0" t="s">
        <v>1891</v>
      </c>
      <c r="AS51" s="0" t="s">
        <v>1891</v>
      </c>
      <c r="AV51" s="81"/>
      <c r="AW51" s="81"/>
      <c r="AX51" s="0" t="s">
        <v>3791</v>
      </c>
      <c r="AY51" s="0" t="s">
        <v>3792</v>
      </c>
      <c r="BN51" s="0" t="s">
        <v>3833</v>
      </c>
      <c r="BO51" s="0" t="s">
        <v>3834</v>
      </c>
      <c r="BT51" s="0" t="s">
        <v>4087</v>
      </c>
      <c r="BU51" s="0" t="s">
        <v>4088</v>
      </c>
      <c r="BV51" s="0" t="s">
        <v>4089</v>
      </c>
      <c r="BW51" s="0" t="s">
        <v>4090</v>
      </c>
    </row>
    <row r="52" customFormat="false" ht="15" hidden="false" customHeight="false" outlineLevel="0" collapsed="false">
      <c r="E52" s="3"/>
      <c r="I52" s="81"/>
      <c r="J52" s="81"/>
      <c r="M52" s="81"/>
      <c r="N52" s="81"/>
      <c r="X52" s="81"/>
      <c r="Z52" s="81"/>
      <c r="AA52" s="81"/>
      <c r="AB52" s="81"/>
      <c r="AC52" s="81"/>
      <c r="AD52" s="81"/>
      <c r="AE52" s="81"/>
      <c r="AI52" s="81"/>
      <c r="AJ52" s="81"/>
      <c r="AK52" s="81"/>
      <c r="AN52" s="0" t="s">
        <v>1616</v>
      </c>
      <c r="AO52" s="0" t="s">
        <v>1616</v>
      </c>
      <c r="AR52" s="0" t="s">
        <v>1893</v>
      </c>
      <c r="AS52" s="0" t="s">
        <v>1893</v>
      </c>
      <c r="AV52" s="81"/>
      <c r="AW52" s="81"/>
      <c r="AX52" s="81"/>
      <c r="AY52" s="81"/>
      <c r="BN52" s="0" t="s">
        <v>3853</v>
      </c>
      <c r="BO52" s="0" t="s">
        <v>3854</v>
      </c>
      <c r="BT52" s="0" t="s">
        <v>4091</v>
      </c>
      <c r="BU52" s="0" t="s">
        <v>4092</v>
      </c>
      <c r="BV52" s="0" t="s">
        <v>3990</v>
      </c>
      <c r="BW52" s="0" t="s">
        <v>3991</v>
      </c>
    </row>
    <row r="53" customFormat="false" ht="15" hidden="false" customHeight="false" outlineLevel="0" collapsed="false">
      <c r="I53" s="81"/>
      <c r="J53" s="81"/>
      <c r="M53" s="81"/>
      <c r="N53" s="81"/>
      <c r="Z53" s="81"/>
      <c r="AA53" s="81"/>
      <c r="AB53" s="81"/>
      <c r="AC53" s="81"/>
      <c r="AD53" s="81"/>
      <c r="AE53" s="81"/>
      <c r="AI53" s="81"/>
      <c r="AJ53" s="81"/>
      <c r="AK53" s="81"/>
      <c r="AN53" s="0" t="s">
        <v>1617</v>
      </c>
      <c r="AO53" s="0" t="s">
        <v>1617</v>
      </c>
      <c r="AR53" s="0" t="s">
        <v>1895</v>
      </c>
      <c r="AS53" s="0" t="s">
        <v>1895</v>
      </c>
      <c r="AV53" s="81"/>
      <c r="AW53" s="81"/>
      <c r="AX53" s="81"/>
      <c r="AY53" s="81"/>
      <c r="BN53" s="0" t="s">
        <v>3877</v>
      </c>
      <c r="BO53" s="0" t="s">
        <v>3878</v>
      </c>
      <c r="BT53" s="0" t="s">
        <v>4093</v>
      </c>
      <c r="BU53" s="0" t="s">
        <v>4094</v>
      </c>
      <c r="BV53" s="0" t="s">
        <v>4095</v>
      </c>
      <c r="BW53" s="0" t="s">
        <v>4096</v>
      </c>
    </row>
    <row r="54" customFormat="false" ht="15" hidden="false" customHeight="false" outlineLevel="0" collapsed="false">
      <c r="M54" s="81"/>
      <c r="N54" s="81"/>
      <c r="AB54" s="81"/>
      <c r="AC54" s="81"/>
      <c r="AI54" s="81"/>
      <c r="AN54" s="0" t="s">
        <v>1618</v>
      </c>
      <c r="AO54" s="0" t="s">
        <v>1618</v>
      </c>
      <c r="AR54" s="0" t="s">
        <v>1897</v>
      </c>
      <c r="AS54" s="0" t="s">
        <v>1897</v>
      </c>
      <c r="AV54" s="81"/>
      <c r="AW54" s="81"/>
      <c r="AX54" s="81"/>
      <c r="AY54" s="81"/>
      <c r="BN54" s="0" t="s">
        <v>3893</v>
      </c>
      <c r="BO54" s="0" t="s">
        <v>3894</v>
      </c>
      <c r="BT54" s="0" t="s">
        <v>4097</v>
      </c>
      <c r="BU54" s="0" t="s">
        <v>4098</v>
      </c>
      <c r="BV54" s="0" t="s">
        <v>4099</v>
      </c>
      <c r="BW54" s="0" t="s">
        <v>4100</v>
      </c>
    </row>
    <row r="55" customFormat="false" ht="15" hidden="false" customHeight="false" outlineLevel="0" collapsed="false">
      <c r="M55" s="81"/>
      <c r="N55" s="81"/>
      <c r="AI55" s="81"/>
      <c r="AN55" s="0" t="s">
        <v>1619</v>
      </c>
      <c r="AO55" s="0" t="s">
        <v>1619</v>
      </c>
      <c r="AR55" s="0" t="s">
        <v>1899</v>
      </c>
      <c r="AS55" s="0" t="s">
        <v>1899</v>
      </c>
      <c r="AV55" s="81"/>
      <c r="AW55" s="81"/>
      <c r="BN55" s="0" t="s">
        <v>3912</v>
      </c>
      <c r="BO55" s="0" t="s">
        <v>3913</v>
      </c>
      <c r="BT55" s="0" t="s">
        <v>4101</v>
      </c>
      <c r="BU55" s="0" t="s">
        <v>4102</v>
      </c>
      <c r="BV55" s="0" t="s">
        <v>1556</v>
      </c>
      <c r="BW55" s="0" t="s">
        <v>4103</v>
      </c>
    </row>
    <row r="56" customFormat="false" ht="15" hidden="false" customHeight="false" outlineLevel="0" collapsed="false">
      <c r="M56" s="81"/>
      <c r="N56" s="81"/>
      <c r="AN56" s="0" t="s">
        <v>1620</v>
      </c>
      <c r="AO56" s="0" t="s">
        <v>1620</v>
      </c>
      <c r="AR56" s="0" t="s">
        <v>1901</v>
      </c>
      <c r="AS56" s="0" t="s">
        <v>1901</v>
      </c>
      <c r="AV56" s="81"/>
      <c r="AW56" s="81"/>
      <c r="BN56" s="0" t="s">
        <v>3929</v>
      </c>
      <c r="BO56" s="0" t="s">
        <v>3930</v>
      </c>
      <c r="BT56" s="0" t="s">
        <v>4104</v>
      </c>
      <c r="BU56" s="0" t="s">
        <v>4105</v>
      </c>
      <c r="BV56" s="0" t="s">
        <v>4106</v>
      </c>
      <c r="BW56" s="0" t="s">
        <v>4107</v>
      </c>
    </row>
    <row r="57" customFormat="false" ht="15" hidden="false" customHeight="false" outlineLevel="0" collapsed="false">
      <c r="M57" s="81"/>
      <c r="N57" s="81"/>
      <c r="AN57" s="0" t="s">
        <v>1621</v>
      </c>
      <c r="AO57" s="0" t="s">
        <v>1621</v>
      </c>
      <c r="AR57" s="0" t="s">
        <v>1902</v>
      </c>
      <c r="AS57" s="0" t="s">
        <v>1902</v>
      </c>
      <c r="AV57" s="81"/>
      <c r="AW57" s="81"/>
      <c r="BT57" s="0" t="s">
        <v>4108</v>
      </c>
      <c r="BU57" s="0" t="s">
        <v>4109</v>
      </c>
      <c r="BV57" s="0" t="s">
        <v>4110</v>
      </c>
      <c r="BW57" s="0" t="s">
        <v>4111</v>
      </c>
    </row>
    <row r="58" customFormat="false" ht="15" hidden="false" customHeight="false" outlineLevel="0" collapsed="false">
      <c r="M58" s="81"/>
      <c r="N58" s="81"/>
      <c r="AN58" s="0" t="s">
        <v>1622</v>
      </c>
      <c r="AO58" s="0" t="s">
        <v>1622</v>
      </c>
      <c r="AR58" s="0" t="s">
        <v>1903</v>
      </c>
      <c r="AS58" s="0" t="s">
        <v>1903</v>
      </c>
      <c r="BT58" s="0" t="s">
        <v>4112</v>
      </c>
      <c r="BU58" s="0" t="s">
        <v>4113</v>
      </c>
      <c r="BV58" s="0" t="s">
        <v>4114</v>
      </c>
      <c r="BW58" s="0" t="s">
        <v>4115</v>
      </c>
    </row>
    <row r="59" customFormat="false" ht="15" hidden="false" customHeight="false" outlineLevel="0" collapsed="false">
      <c r="M59" s="81"/>
      <c r="N59" s="81"/>
      <c r="AN59" s="0" t="s">
        <v>53</v>
      </c>
      <c r="AO59" s="0" t="s">
        <v>53</v>
      </c>
      <c r="AP59" s="81"/>
      <c r="AR59" s="0" t="s">
        <v>1905</v>
      </c>
      <c r="AS59" s="0" t="s">
        <v>1905</v>
      </c>
      <c r="BT59" s="0" t="s">
        <v>4116</v>
      </c>
      <c r="BU59" s="0" t="s">
        <v>4117</v>
      </c>
      <c r="BV59" s="0" t="s">
        <v>4118</v>
      </c>
      <c r="BW59" s="0" t="s">
        <v>4119</v>
      </c>
    </row>
    <row r="60" customFormat="false" ht="15" hidden="false" customHeight="false" outlineLevel="0" collapsed="false">
      <c r="M60" s="81"/>
      <c r="N60" s="81"/>
      <c r="AN60" s="0" t="s">
        <v>4120</v>
      </c>
      <c r="AO60" s="0" t="s">
        <v>4120</v>
      </c>
      <c r="AP60" s="81"/>
      <c r="AR60" s="0" t="s">
        <v>1907</v>
      </c>
      <c r="AS60" s="0" t="s">
        <v>1907</v>
      </c>
      <c r="BT60" s="0" t="s">
        <v>4121</v>
      </c>
      <c r="BU60" s="0" t="s">
        <v>4122</v>
      </c>
      <c r="BV60" s="0" t="s">
        <v>4123</v>
      </c>
      <c r="BW60" s="0" t="s">
        <v>4124</v>
      </c>
    </row>
    <row r="61" customFormat="false" ht="15" hidden="false" customHeight="false" outlineLevel="0" collapsed="false">
      <c r="AN61" s="0" t="s">
        <v>1917</v>
      </c>
      <c r="AO61" s="0" t="s">
        <v>1917</v>
      </c>
      <c r="AR61" s="0" t="s">
        <v>1909</v>
      </c>
      <c r="AS61" s="0" t="s">
        <v>1909</v>
      </c>
      <c r="BT61" s="0" t="s">
        <v>4125</v>
      </c>
      <c r="BU61" s="0" t="s">
        <v>4126</v>
      </c>
      <c r="BV61" s="0" t="s">
        <v>4127</v>
      </c>
      <c r="BW61" s="0" t="s">
        <v>4128</v>
      </c>
    </row>
    <row r="62" customFormat="false" ht="15" hidden="false" customHeight="false" outlineLevel="0" collapsed="false">
      <c r="AN62" s="0" t="s">
        <v>1919</v>
      </c>
      <c r="AO62" s="0" t="s">
        <v>1919</v>
      </c>
      <c r="AR62" s="0" t="s">
        <v>1911</v>
      </c>
      <c r="AS62" s="0" t="s">
        <v>1911</v>
      </c>
      <c r="BT62" s="0" t="s">
        <v>4129</v>
      </c>
      <c r="BU62" s="0" t="s">
        <v>4130</v>
      </c>
      <c r="BV62" s="0" t="s">
        <v>4131</v>
      </c>
      <c r="BW62" s="0" t="s">
        <v>4132</v>
      </c>
    </row>
    <row r="63" customFormat="false" ht="15" hidden="false" customHeight="false" outlineLevel="0" collapsed="false">
      <c r="AN63" s="0" t="s">
        <v>1921</v>
      </c>
      <c r="AO63" s="0" t="s">
        <v>1921</v>
      </c>
      <c r="AR63" s="0" t="s">
        <v>1913</v>
      </c>
      <c r="AS63" s="0" t="s">
        <v>1913</v>
      </c>
      <c r="BT63" s="0" t="s">
        <v>4133</v>
      </c>
      <c r="BU63" s="0" t="s">
        <v>4134</v>
      </c>
      <c r="BV63" s="0" t="s">
        <v>4135</v>
      </c>
      <c r="BW63" s="0" t="s">
        <v>4136</v>
      </c>
    </row>
    <row r="64" customFormat="false" ht="15" hidden="false" customHeight="false" outlineLevel="0" collapsed="false">
      <c r="AN64" s="0" t="s">
        <v>1574</v>
      </c>
      <c r="AO64" s="0" t="s">
        <v>1574</v>
      </c>
      <c r="AR64" s="0" t="s">
        <v>1915</v>
      </c>
      <c r="AS64" s="0" t="s">
        <v>1915</v>
      </c>
      <c r="BT64" s="0" t="s">
        <v>4137</v>
      </c>
      <c r="BU64" s="0" t="s">
        <v>4138</v>
      </c>
      <c r="BV64" s="0" t="s">
        <v>2654</v>
      </c>
      <c r="BW64" s="0" t="s">
        <v>4139</v>
      </c>
    </row>
    <row r="65" customFormat="false" ht="15" hidden="false" customHeight="false" outlineLevel="0" collapsed="false">
      <c r="AN65" s="0" t="s">
        <v>1623</v>
      </c>
      <c r="AO65" s="0" t="s">
        <v>1623</v>
      </c>
      <c r="AR65" s="0" t="s">
        <v>1923</v>
      </c>
      <c r="AS65" s="0" t="s">
        <v>1923</v>
      </c>
      <c r="BT65" s="0" t="s">
        <v>4140</v>
      </c>
      <c r="BU65" s="0" t="s">
        <v>4141</v>
      </c>
      <c r="BV65" s="9" t="s">
        <v>4142</v>
      </c>
      <c r="BW65" s="9" t="s">
        <v>4143</v>
      </c>
    </row>
    <row r="66" customFormat="false" ht="15" hidden="false" customHeight="false" outlineLevel="0" collapsed="false">
      <c r="AN66" s="0" t="s">
        <v>1624</v>
      </c>
      <c r="AO66" s="0" t="s">
        <v>1624</v>
      </c>
      <c r="AR66" s="0" t="s">
        <v>1924</v>
      </c>
      <c r="AS66" s="0" t="s">
        <v>1924</v>
      </c>
      <c r="BT66" s="0" t="s">
        <v>4144</v>
      </c>
      <c r="BU66" s="0" t="s">
        <v>4145</v>
      </c>
      <c r="BV66" s="0" t="s">
        <v>4146</v>
      </c>
      <c r="BW66" s="9" t="s">
        <v>4147</v>
      </c>
    </row>
    <row r="67" customFormat="false" ht="15" hidden="false" customHeight="false" outlineLevel="0" collapsed="false">
      <c r="AN67" s="0" t="s">
        <v>1625</v>
      </c>
      <c r="AO67" s="0" t="s">
        <v>1625</v>
      </c>
      <c r="AR67" s="0" t="s">
        <v>4148</v>
      </c>
      <c r="AS67" s="0" t="s">
        <v>4148</v>
      </c>
      <c r="BT67" s="0" t="s">
        <v>4149</v>
      </c>
      <c r="BU67" s="0" t="s">
        <v>4150</v>
      </c>
      <c r="BV67" s="0" t="s">
        <v>4151</v>
      </c>
      <c r="BW67" s="9" t="s">
        <v>4152</v>
      </c>
    </row>
    <row r="68" customFormat="false" ht="15" hidden="false" customHeight="false" outlineLevel="0" collapsed="false">
      <c r="AN68" s="0" t="s">
        <v>1626</v>
      </c>
      <c r="AO68" s="0" t="s">
        <v>1626</v>
      </c>
      <c r="AR68" s="0" t="s">
        <v>1926</v>
      </c>
      <c r="AS68" s="0" t="s">
        <v>1926</v>
      </c>
      <c r="BV68" s="0" t="s">
        <v>4153</v>
      </c>
      <c r="BW68" s="9" t="s">
        <v>4154</v>
      </c>
    </row>
    <row r="69" customFormat="false" ht="15" hidden="false" customHeight="false" outlineLevel="0" collapsed="false">
      <c r="AN69" s="0" t="s">
        <v>1627</v>
      </c>
      <c r="AO69" s="0" t="s">
        <v>1627</v>
      </c>
      <c r="AR69" s="0" t="s">
        <v>1917</v>
      </c>
      <c r="AS69" s="0" t="s">
        <v>1917</v>
      </c>
      <c r="BV69" s="0" t="s">
        <v>2659</v>
      </c>
      <c r="BW69" s="9" t="s">
        <v>4155</v>
      </c>
    </row>
    <row r="70" customFormat="false" ht="15" hidden="false" customHeight="false" outlineLevel="0" collapsed="false">
      <c r="AN70" s="0" t="s">
        <v>1628</v>
      </c>
      <c r="AO70" s="0" t="s">
        <v>1628</v>
      </c>
      <c r="AR70" s="0" t="s">
        <v>1919</v>
      </c>
      <c r="AS70" s="0" t="s">
        <v>1919</v>
      </c>
      <c r="BV70" s="0" t="s">
        <v>2654</v>
      </c>
      <c r="BW70" s="9" t="s">
        <v>4139</v>
      </c>
    </row>
    <row r="71" customFormat="false" ht="15" hidden="false" customHeight="false" outlineLevel="0" collapsed="false">
      <c r="AN71" s="0" t="s">
        <v>1629</v>
      </c>
      <c r="AO71" s="0" t="s">
        <v>1629</v>
      </c>
      <c r="AR71" s="0" t="s">
        <v>1921</v>
      </c>
      <c r="AS71" s="0" t="s">
        <v>1921</v>
      </c>
      <c r="BV71" s="0" t="s">
        <v>4156</v>
      </c>
      <c r="BW71" s="9" t="s">
        <v>4157</v>
      </c>
    </row>
    <row r="72" customFormat="false" ht="15" hidden="false" customHeight="false" outlineLevel="0" collapsed="false">
      <c r="AN72" s="0" t="s">
        <v>1630</v>
      </c>
      <c r="AO72" s="0" t="s">
        <v>1630</v>
      </c>
      <c r="AR72" s="0" t="s">
        <v>53</v>
      </c>
      <c r="AS72" s="0" t="s">
        <v>53</v>
      </c>
      <c r="BV72" s="0" t="s">
        <v>3976</v>
      </c>
      <c r="BW72" s="9" t="s">
        <v>3977</v>
      </c>
    </row>
    <row r="73" customFormat="false" ht="15" hidden="false" customHeight="false" outlineLevel="0" collapsed="false">
      <c r="AN73" s="0" t="s">
        <v>1631</v>
      </c>
      <c r="AO73" s="0" t="s">
        <v>1631</v>
      </c>
      <c r="AR73" s="0" t="s">
        <v>4120</v>
      </c>
      <c r="AS73" s="0" t="s">
        <v>4120</v>
      </c>
      <c r="BV73" s="0" t="s">
        <v>4158</v>
      </c>
      <c r="BW73" s="0" t="s">
        <v>4159</v>
      </c>
    </row>
    <row r="74" customFormat="false" ht="15" hidden="false" customHeight="false" outlineLevel="0" collapsed="false">
      <c r="AN74" s="0" t="s">
        <v>1632</v>
      </c>
      <c r="AO74" s="0" t="s">
        <v>1632</v>
      </c>
      <c r="AR74" s="0" t="s">
        <v>1574</v>
      </c>
      <c r="AS74" s="0" t="s">
        <v>1574</v>
      </c>
      <c r="BV74" s="0" t="s">
        <v>4160</v>
      </c>
      <c r="BW74" s="0" t="s">
        <v>4100</v>
      </c>
    </row>
    <row r="75" customFormat="false" ht="15" hidden="false" customHeight="false" outlineLevel="0" collapsed="false">
      <c r="AN75" s="0" t="s">
        <v>1633</v>
      </c>
      <c r="AO75" s="0" t="s">
        <v>1633</v>
      </c>
      <c r="AR75" s="0" t="s">
        <v>1623</v>
      </c>
      <c r="AS75" s="0" t="s">
        <v>1623</v>
      </c>
      <c r="BV75" s="0" t="s">
        <v>4161</v>
      </c>
      <c r="BW75" s="0" t="s">
        <v>4003</v>
      </c>
    </row>
    <row r="76" customFormat="false" ht="15" hidden="false" customHeight="false" outlineLevel="0" collapsed="false">
      <c r="AN76" s="0" t="s">
        <v>1634</v>
      </c>
      <c r="AO76" s="0" t="s">
        <v>1634</v>
      </c>
      <c r="BV76" s="0" t="s">
        <v>4162</v>
      </c>
      <c r="BW76" s="0" t="s">
        <v>4163</v>
      </c>
    </row>
    <row r="77" customFormat="false" ht="15" hidden="false" customHeight="false" outlineLevel="0" collapsed="false">
      <c r="AN77" s="0" t="s">
        <v>1635</v>
      </c>
      <c r="AO77" s="0" t="s">
        <v>1635</v>
      </c>
      <c r="BV77" s="0" t="s">
        <v>4164</v>
      </c>
      <c r="BW77" s="0" t="s">
        <v>4165</v>
      </c>
    </row>
    <row r="78" customFormat="false" ht="15" hidden="false" customHeight="false" outlineLevel="0" collapsed="false">
      <c r="AN78" s="0" t="s">
        <v>1636</v>
      </c>
      <c r="AO78" s="0" t="s">
        <v>1636</v>
      </c>
      <c r="BV78" s="0" t="s">
        <v>4166</v>
      </c>
      <c r="BW78" s="0" t="s">
        <v>4165</v>
      </c>
    </row>
    <row r="79" customFormat="false" ht="15" hidden="false" customHeight="false" outlineLevel="0" collapsed="false">
      <c r="AN79" s="0" t="s">
        <v>1637</v>
      </c>
      <c r="AO79" s="0" t="s">
        <v>1637</v>
      </c>
    </row>
    <row r="80" customFormat="false" ht="15" hidden="false" customHeight="false" outlineLevel="0" collapsed="false">
      <c r="AN80" s="0" t="s">
        <v>1638</v>
      </c>
      <c r="AO80" s="0" t="s">
        <v>1638</v>
      </c>
    </row>
    <row r="81" customFormat="false" ht="15" hidden="false" customHeight="false" outlineLevel="0" collapsed="false">
      <c r="AN81" s="0" t="s">
        <v>1642</v>
      </c>
      <c r="AO81" s="0" t="s">
        <v>1642</v>
      </c>
    </row>
    <row r="82" customFormat="false" ht="15" hidden="false" customHeight="false" outlineLevel="0" collapsed="false">
      <c r="AN82" s="0" t="s">
        <v>1643</v>
      </c>
      <c r="AO82" s="0" t="s">
        <v>1643</v>
      </c>
    </row>
    <row r="83" customFormat="false" ht="15" hidden="false" customHeight="false" outlineLevel="0" collapsed="false">
      <c r="AN83" s="0" t="s">
        <v>1644</v>
      </c>
      <c r="AO83" s="0" t="s">
        <v>1644</v>
      </c>
    </row>
    <row r="84" customFormat="false" ht="15" hidden="false" customHeight="false" outlineLevel="0" collapsed="false">
      <c r="AN84" s="0" t="s">
        <v>1645</v>
      </c>
      <c r="AO84" s="0" t="s">
        <v>1645</v>
      </c>
    </row>
    <row r="85" customFormat="false" ht="15" hidden="false" customHeight="false" outlineLevel="0" collapsed="false">
      <c r="AN85" s="0" t="s">
        <v>1646</v>
      </c>
      <c r="AO85" s="0" t="s">
        <v>1646</v>
      </c>
    </row>
    <row r="86" customFormat="false" ht="15" hidden="false" customHeight="false" outlineLevel="0" collapsed="false">
      <c r="AN86" s="0" t="s">
        <v>1647</v>
      </c>
      <c r="AO86" s="0" t="s">
        <v>1647</v>
      </c>
    </row>
    <row r="87" customFormat="false" ht="15" hidden="false" customHeight="false" outlineLevel="0" collapsed="false">
      <c r="AN87" s="0" t="s">
        <v>1648</v>
      </c>
      <c r="AO87" s="0" t="s">
        <v>1648</v>
      </c>
    </row>
    <row r="88" customFormat="false" ht="15" hidden="false" customHeight="false" outlineLevel="0" collapsed="false">
      <c r="AN88" s="0" t="s">
        <v>1649</v>
      </c>
      <c r="AO88" s="0" t="s">
        <v>1649</v>
      </c>
    </row>
    <row r="89" customFormat="false" ht="15" hidden="false" customHeight="false" outlineLevel="0" collapsed="false">
      <c r="AN89" s="0" t="s">
        <v>1650</v>
      </c>
      <c r="AO89" s="0" t="s">
        <v>1650</v>
      </c>
    </row>
    <row r="90" customFormat="false" ht="15" hidden="false" customHeight="false" outlineLevel="0" collapsed="false">
      <c r="AN90" s="0" t="s">
        <v>1651</v>
      </c>
      <c r="AO90" s="0" t="s">
        <v>1651</v>
      </c>
    </row>
    <row r="91" customFormat="false" ht="15" hidden="false" customHeight="false" outlineLevel="0" collapsed="false">
      <c r="AN91" s="0" t="s">
        <v>1652</v>
      </c>
      <c r="AO91" s="0" t="s">
        <v>1652</v>
      </c>
    </row>
    <row r="92" customFormat="false" ht="15" hidden="false" customHeight="false" outlineLevel="0" collapsed="false">
      <c r="AN92" s="0" t="s">
        <v>1653</v>
      </c>
      <c r="AO92" s="0" t="s">
        <v>1653</v>
      </c>
    </row>
    <row r="93" customFormat="false" ht="15" hidden="false" customHeight="false" outlineLevel="0" collapsed="false">
      <c r="AN93" s="0" t="s">
        <v>1654</v>
      </c>
      <c r="AO93" s="0" t="s">
        <v>1654</v>
      </c>
    </row>
    <row r="94" customFormat="false" ht="15" hidden="false" customHeight="false" outlineLevel="0" collapsed="false">
      <c r="AN94" s="0" t="s">
        <v>1655</v>
      </c>
      <c r="AO94" s="0" t="s">
        <v>1655</v>
      </c>
    </row>
    <row r="95" customFormat="false" ht="15" hidden="false" customHeight="false" outlineLevel="0" collapsed="false">
      <c r="AN95" s="0" t="s">
        <v>1656</v>
      </c>
      <c r="AO95" s="0" t="s">
        <v>1656</v>
      </c>
    </row>
    <row r="96" customFormat="false" ht="15" hidden="false" customHeight="false" outlineLevel="0" collapsed="false">
      <c r="AN96" s="0" t="s">
        <v>1657</v>
      </c>
      <c r="AO96" s="0" t="s">
        <v>1657</v>
      </c>
    </row>
    <row r="97" customFormat="false" ht="15" hidden="false" customHeight="false" outlineLevel="0" collapsed="false">
      <c r="AN97" s="0" t="s">
        <v>1658</v>
      </c>
      <c r="AO97" s="0" t="s">
        <v>1658</v>
      </c>
    </row>
    <row r="98" customFormat="false" ht="15" hidden="false" customHeight="false" outlineLevel="0" collapsed="false">
      <c r="AN98" s="0" t="s">
        <v>1659</v>
      </c>
      <c r="AO98" s="0" t="s">
        <v>1659</v>
      </c>
    </row>
    <row r="99" customFormat="false" ht="15" hidden="false" customHeight="false" outlineLevel="0" collapsed="false">
      <c r="AN99" s="0" t="s">
        <v>1660</v>
      </c>
      <c r="AO99" s="0" t="s">
        <v>1660</v>
      </c>
    </row>
    <row r="100" customFormat="false" ht="15" hidden="false" customHeight="false" outlineLevel="0" collapsed="false">
      <c r="AN100" s="0" t="s">
        <v>1661</v>
      </c>
      <c r="AO100" s="0" t="s">
        <v>1661</v>
      </c>
    </row>
    <row r="101" customFormat="false" ht="15" hidden="false" customHeight="false" outlineLevel="0" collapsed="false">
      <c r="AN101" s="0" t="s">
        <v>1662</v>
      </c>
      <c r="AO101" s="0" t="s">
        <v>1662</v>
      </c>
    </row>
    <row r="102" customFormat="false" ht="15" hidden="false" customHeight="false" outlineLevel="0" collapsed="false">
      <c r="AN102" s="0" t="s">
        <v>1663</v>
      </c>
      <c r="AO102" s="0" t="s">
        <v>1663</v>
      </c>
    </row>
    <row r="103" customFormat="false" ht="15" hidden="false" customHeight="false" outlineLevel="0" collapsed="false">
      <c r="AN103" s="0" t="s">
        <v>1664</v>
      </c>
      <c r="AO103" s="0" t="s">
        <v>1664</v>
      </c>
    </row>
    <row r="104" customFormat="false" ht="15" hidden="false" customHeight="false" outlineLevel="0" collapsed="false">
      <c r="AN104" s="0" t="s">
        <v>1665</v>
      </c>
      <c r="AO104" s="0" t="s">
        <v>1665</v>
      </c>
    </row>
    <row r="105" customFormat="false" ht="15" hidden="false" customHeight="false" outlineLevel="0" collapsed="false">
      <c r="AN105" s="0" t="s">
        <v>1666</v>
      </c>
      <c r="AO105" s="0" t="s">
        <v>1666</v>
      </c>
    </row>
    <row r="106" customFormat="false" ht="15" hidden="false" customHeight="false" outlineLevel="0" collapsed="false">
      <c r="AN106" s="0" t="s">
        <v>1667</v>
      </c>
      <c r="AO106" s="0" t="s">
        <v>1667</v>
      </c>
    </row>
    <row r="107" customFormat="false" ht="15" hidden="false" customHeight="false" outlineLevel="0" collapsed="false">
      <c r="AN107" s="0" t="s">
        <v>1668</v>
      </c>
      <c r="AO107" s="0" t="s">
        <v>1668</v>
      </c>
    </row>
    <row r="108" customFormat="false" ht="15" hidden="false" customHeight="false" outlineLevel="0" collapsed="false">
      <c r="AN108" s="0" t="s">
        <v>1669</v>
      </c>
      <c r="AO108" s="0" t="s">
        <v>1669</v>
      </c>
    </row>
    <row r="109" customFormat="false" ht="15" hidden="false" customHeight="false" outlineLevel="0" collapsed="false">
      <c r="AN109" s="0" t="s">
        <v>1670</v>
      </c>
      <c r="AO109" s="0" t="s">
        <v>1670</v>
      </c>
    </row>
    <row r="110" customFormat="false" ht="15" hidden="false" customHeight="false" outlineLevel="0" collapsed="false">
      <c r="AN110" s="0" t="s">
        <v>1671</v>
      </c>
      <c r="AO110" s="0" t="s">
        <v>1671</v>
      </c>
    </row>
    <row r="111" customFormat="false" ht="15" hidden="false" customHeight="false" outlineLevel="0" collapsed="false">
      <c r="AN111" s="0" t="s">
        <v>1672</v>
      </c>
      <c r="AO111" s="0" t="s">
        <v>1672</v>
      </c>
    </row>
    <row r="112" customFormat="false" ht="15" hidden="false" customHeight="false" outlineLevel="0" collapsed="false">
      <c r="AN112" s="0" t="s">
        <v>1673</v>
      </c>
      <c r="AO112" s="0" t="s">
        <v>1673</v>
      </c>
    </row>
    <row r="113" customFormat="false" ht="15" hidden="false" customHeight="false" outlineLevel="0" collapsed="false">
      <c r="AN113" s="0" t="s">
        <v>1674</v>
      </c>
      <c r="AO113" s="0" t="s">
        <v>1674</v>
      </c>
    </row>
    <row r="114" customFormat="false" ht="15" hidden="false" customHeight="false" outlineLevel="0" collapsed="false">
      <c r="AN114" s="0" t="s">
        <v>1675</v>
      </c>
      <c r="AO114" s="0" t="s">
        <v>1675</v>
      </c>
    </row>
    <row r="115" customFormat="false" ht="15" hidden="false" customHeight="false" outlineLevel="0" collapsed="false">
      <c r="AN115" s="0" t="s">
        <v>1676</v>
      </c>
      <c r="AO115" s="0" t="s">
        <v>1676</v>
      </c>
    </row>
    <row r="116" customFormat="false" ht="15" hidden="false" customHeight="false" outlineLevel="0" collapsed="false">
      <c r="AN116" s="0" t="s">
        <v>1677</v>
      </c>
      <c r="AO116" s="0" t="s">
        <v>1677</v>
      </c>
    </row>
    <row r="117" customFormat="false" ht="15" hidden="false" customHeight="false" outlineLevel="0" collapsed="false">
      <c r="AN117" s="0" t="s">
        <v>1678</v>
      </c>
      <c r="AO117" s="0" t="s">
        <v>1678</v>
      </c>
    </row>
    <row r="118" customFormat="false" ht="15" hidden="false" customHeight="false" outlineLevel="0" collapsed="false">
      <c r="AN118" s="0" t="s">
        <v>1679</v>
      </c>
      <c r="AO118" s="0" t="s">
        <v>1679</v>
      </c>
    </row>
    <row r="119" customFormat="false" ht="15" hidden="false" customHeight="false" outlineLevel="0" collapsed="false">
      <c r="AN119" s="0" t="s">
        <v>1680</v>
      </c>
      <c r="AO119" s="0" t="s">
        <v>1680</v>
      </c>
    </row>
    <row r="120" customFormat="false" ht="15" hidden="false" customHeight="false" outlineLevel="0" collapsed="false">
      <c r="AN120" s="0" t="s">
        <v>1681</v>
      </c>
      <c r="AO120" s="0" t="s">
        <v>1681</v>
      </c>
    </row>
    <row r="121" customFormat="false" ht="15" hidden="false" customHeight="false" outlineLevel="0" collapsed="false">
      <c r="AN121" s="0" t="s">
        <v>1682</v>
      </c>
      <c r="AO121" s="0" t="s">
        <v>1682</v>
      </c>
    </row>
    <row r="122" customFormat="false" ht="15" hidden="false" customHeight="false" outlineLevel="0" collapsed="false">
      <c r="AN122" s="0" t="s">
        <v>1683</v>
      </c>
      <c r="AO122" s="0" t="s">
        <v>1683</v>
      </c>
    </row>
    <row r="123" customFormat="false" ht="15" hidden="false" customHeight="false" outlineLevel="0" collapsed="false">
      <c r="AN123" s="0" t="s">
        <v>1684</v>
      </c>
      <c r="AO123" s="0" t="s">
        <v>1684</v>
      </c>
    </row>
    <row r="124" customFormat="false" ht="15" hidden="false" customHeight="false" outlineLevel="0" collapsed="false">
      <c r="AN124" s="0" t="s">
        <v>1685</v>
      </c>
      <c r="AO124" s="0" t="s">
        <v>1685</v>
      </c>
    </row>
    <row r="125" customFormat="false" ht="15" hidden="false" customHeight="false" outlineLevel="0" collapsed="false">
      <c r="AN125" s="0" t="s">
        <v>1686</v>
      </c>
      <c r="AO125" s="0" t="s">
        <v>1686</v>
      </c>
    </row>
    <row r="126" customFormat="false" ht="15" hidden="false" customHeight="false" outlineLevel="0" collapsed="false">
      <c r="AN126" s="0" t="s">
        <v>1687</v>
      </c>
      <c r="AO126" s="0" t="s">
        <v>1687</v>
      </c>
    </row>
    <row r="127" customFormat="false" ht="15" hidden="false" customHeight="false" outlineLevel="0" collapsed="false">
      <c r="AN127" s="0" t="s">
        <v>1688</v>
      </c>
      <c r="AO127" s="0" t="s">
        <v>1688</v>
      </c>
    </row>
    <row r="128" customFormat="false" ht="15" hidden="false" customHeight="false" outlineLevel="0" collapsed="false">
      <c r="AN128" s="0" t="s">
        <v>1689</v>
      </c>
      <c r="AO128" s="0" t="s">
        <v>1689</v>
      </c>
    </row>
    <row r="129" customFormat="false" ht="15" hidden="false" customHeight="false" outlineLevel="0" collapsed="false">
      <c r="AN129" s="0" t="s">
        <v>1690</v>
      </c>
      <c r="AO129" s="0" t="s">
        <v>1690</v>
      </c>
    </row>
    <row r="130" customFormat="false" ht="15" hidden="false" customHeight="false" outlineLevel="0" collapsed="false">
      <c r="AN130" s="0" t="s">
        <v>1691</v>
      </c>
      <c r="AO130" s="0" t="s">
        <v>1691</v>
      </c>
    </row>
    <row r="131" customFormat="false" ht="15" hidden="false" customHeight="false" outlineLevel="0" collapsed="false">
      <c r="AN131" s="0" t="s">
        <v>1692</v>
      </c>
      <c r="AO131" s="0" t="s">
        <v>1692</v>
      </c>
    </row>
    <row r="132" customFormat="false" ht="15" hidden="false" customHeight="false" outlineLevel="0" collapsed="false">
      <c r="AN132" s="0" t="s">
        <v>1693</v>
      </c>
      <c r="AO132" s="0" t="s">
        <v>1693</v>
      </c>
    </row>
    <row r="133" customFormat="false" ht="15" hidden="false" customHeight="false" outlineLevel="0" collapsed="false">
      <c r="AN133" s="0" t="s">
        <v>1694</v>
      </c>
      <c r="AO133" s="0" t="s">
        <v>1694</v>
      </c>
    </row>
    <row r="134" customFormat="false" ht="15" hidden="false" customHeight="false" outlineLevel="0" collapsed="false">
      <c r="AN134" s="0" t="s">
        <v>1695</v>
      </c>
      <c r="AO134" s="0" t="s">
        <v>1695</v>
      </c>
    </row>
    <row r="135" customFormat="false" ht="15" hidden="false" customHeight="false" outlineLevel="0" collapsed="false">
      <c r="AN135" s="0" t="s">
        <v>1696</v>
      </c>
      <c r="AO135" s="0" t="s">
        <v>1696</v>
      </c>
    </row>
    <row r="136" customFormat="false" ht="15" hidden="false" customHeight="false" outlineLevel="0" collapsed="false">
      <c r="AN136" s="0" t="s">
        <v>1697</v>
      </c>
      <c r="AO136" s="0" t="s">
        <v>1697</v>
      </c>
    </row>
    <row r="137" customFormat="false" ht="15" hidden="false" customHeight="false" outlineLevel="0" collapsed="false">
      <c r="AN137" s="0" t="s">
        <v>1698</v>
      </c>
      <c r="AO137" s="0" t="s">
        <v>1698</v>
      </c>
    </row>
    <row r="138" customFormat="false" ht="15" hidden="false" customHeight="false" outlineLevel="0" collapsed="false">
      <c r="AN138" s="0" t="s">
        <v>1699</v>
      </c>
      <c r="AO138" s="0" t="s">
        <v>1699</v>
      </c>
    </row>
    <row r="139" customFormat="false" ht="15" hidden="false" customHeight="false" outlineLevel="0" collapsed="false">
      <c r="AN139" s="0" t="s">
        <v>1700</v>
      </c>
      <c r="AO139" s="0" t="s">
        <v>1700</v>
      </c>
    </row>
    <row r="140" customFormat="false" ht="15" hidden="false" customHeight="false" outlineLevel="0" collapsed="false">
      <c r="AN140" s="0" t="s">
        <v>1701</v>
      </c>
      <c r="AO140" s="0" t="s">
        <v>1701</v>
      </c>
    </row>
    <row r="141" customFormat="false" ht="15" hidden="false" customHeight="false" outlineLevel="0" collapsed="false">
      <c r="AN141" s="0" t="s">
        <v>1702</v>
      </c>
      <c r="AO141" s="0" t="s">
        <v>1702</v>
      </c>
    </row>
    <row r="142" customFormat="false" ht="15" hidden="false" customHeight="false" outlineLevel="0" collapsed="false">
      <c r="AN142" s="0" t="s">
        <v>1703</v>
      </c>
      <c r="AO142" s="0" t="s">
        <v>1703</v>
      </c>
    </row>
    <row r="143" customFormat="false" ht="15" hidden="false" customHeight="false" outlineLevel="0" collapsed="false">
      <c r="AN143" s="0" t="s">
        <v>1704</v>
      </c>
      <c r="AO143" s="0" t="s">
        <v>1704</v>
      </c>
    </row>
    <row r="144" customFormat="false" ht="15" hidden="false" customHeight="false" outlineLevel="0" collapsed="false">
      <c r="AN144" s="0" t="s">
        <v>1705</v>
      </c>
      <c r="AO144" s="0" t="s">
        <v>1705</v>
      </c>
    </row>
    <row r="145" customFormat="false" ht="15" hidden="false" customHeight="false" outlineLevel="0" collapsed="false">
      <c r="AN145" s="0" t="s">
        <v>1706</v>
      </c>
      <c r="AO145" s="0" t="s">
        <v>1706</v>
      </c>
    </row>
    <row r="146" customFormat="false" ht="15" hidden="false" customHeight="false" outlineLevel="0" collapsed="false">
      <c r="AN146" s="0" t="s">
        <v>1707</v>
      </c>
      <c r="AO146" s="0" t="s">
        <v>1707</v>
      </c>
    </row>
    <row r="147" customFormat="false" ht="15" hidden="false" customHeight="false" outlineLevel="0" collapsed="false">
      <c r="AN147" s="0" t="s">
        <v>1708</v>
      </c>
      <c r="AO147" s="0" t="s">
        <v>1708</v>
      </c>
    </row>
    <row r="148" customFormat="false" ht="15" hidden="false" customHeight="false" outlineLevel="0" collapsed="false">
      <c r="AN148" s="0" t="s">
        <v>1709</v>
      </c>
      <c r="AO148" s="0" t="s">
        <v>1709</v>
      </c>
    </row>
    <row r="149" customFormat="false" ht="15" hidden="false" customHeight="false" outlineLevel="0" collapsed="false">
      <c r="AN149" s="0" t="s">
        <v>1710</v>
      </c>
      <c r="AO149" s="0" t="s">
        <v>1710</v>
      </c>
    </row>
    <row r="150" customFormat="false" ht="15" hidden="false" customHeight="false" outlineLevel="0" collapsed="false">
      <c r="AN150" s="0" t="s">
        <v>1711</v>
      </c>
      <c r="AO150" s="0" t="s">
        <v>1711</v>
      </c>
    </row>
    <row r="151" customFormat="false" ht="15" hidden="false" customHeight="false" outlineLevel="0" collapsed="false">
      <c r="AN151" s="0" t="s">
        <v>1712</v>
      </c>
      <c r="AO151" s="0" t="s">
        <v>1712</v>
      </c>
    </row>
    <row r="152" customFormat="false" ht="15" hidden="false" customHeight="false" outlineLevel="0" collapsed="false">
      <c r="AN152" s="0" t="s">
        <v>1713</v>
      </c>
      <c r="AO152" s="0" t="s">
        <v>1713</v>
      </c>
    </row>
    <row r="153" customFormat="false" ht="15" hidden="false" customHeight="false" outlineLevel="0" collapsed="false">
      <c r="AN153" s="0" t="s">
        <v>1714</v>
      </c>
      <c r="AO153" s="0" t="s">
        <v>1714</v>
      </c>
    </row>
    <row r="154" customFormat="false" ht="15" hidden="false" customHeight="false" outlineLevel="0" collapsed="false">
      <c r="AN154" s="0" t="s">
        <v>1715</v>
      </c>
      <c r="AO154" s="0" t="s">
        <v>1715</v>
      </c>
    </row>
    <row r="155" customFormat="false" ht="15" hidden="false" customHeight="false" outlineLevel="0" collapsed="false">
      <c r="AN155" s="0" t="s">
        <v>1716</v>
      </c>
      <c r="AO155" s="0" t="s">
        <v>1716</v>
      </c>
    </row>
    <row r="156" customFormat="false" ht="15" hidden="false" customHeight="false" outlineLevel="0" collapsed="false">
      <c r="AN156" s="0" t="s">
        <v>1717</v>
      </c>
      <c r="AO156" s="0" t="s">
        <v>1717</v>
      </c>
    </row>
    <row r="157" customFormat="false" ht="15" hidden="false" customHeight="false" outlineLevel="0" collapsed="false">
      <c r="AN157" s="0" t="s">
        <v>1718</v>
      </c>
      <c r="AO157" s="0" t="s">
        <v>1718</v>
      </c>
    </row>
    <row r="158" customFormat="false" ht="15" hidden="false" customHeight="false" outlineLevel="0" collapsed="false">
      <c r="AN158" s="0" t="s">
        <v>1719</v>
      </c>
      <c r="AO158" s="0" t="s">
        <v>1719</v>
      </c>
    </row>
    <row r="159" customFormat="false" ht="15" hidden="false" customHeight="false" outlineLevel="0" collapsed="false">
      <c r="AN159" s="0" t="s">
        <v>1720</v>
      </c>
      <c r="AO159" s="0" t="s">
        <v>1720</v>
      </c>
    </row>
    <row r="160" customFormat="false" ht="15" hidden="false" customHeight="false" outlineLevel="0" collapsed="false">
      <c r="AN160" s="0" t="s">
        <v>1721</v>
      </c>
      <c r="AO160" s="0" t="s">
        <v>1721</v>
      </c>
    </row>
    <row r="161" customFormat="false" ht="15" hidden="false" customHeight="false" outlineLevel="0" collapsed="false">
      <c r="AN161" s="0" t="s">
        <v>1722</v>
      </c>
      <c r="AO161" s="0" t="s">
        <v>1722</v>
      </c>
    </row>
    <row r="162" customFormat="false" ht="15" hidden="false" customHeight="false" outlineLevel="0" collapsed="false">
      <c r="AN162" s="0" t="s">
        <v>1723</v>
      </c>
      <c r="AO162" s="0" t="s">
        <v>1723</v>
      </c>
    </row>
    <row r="163" customFormat="false" ht="15" hidden="false" customHeight="false" outlineLevel="0" collapsed="false">
      <c r="AN163" s="0" t="s">
        <v>1724</v>
      </c>
      <c r="AO163" s="0" t="s">
        <v>1724</v>
      </c>
    </row>
    <row r="164" customFormat="false" ht="15" hidden="false" customHeight="false" outlineLevel="0" collapsed="false">
      <c r="AN164" s="0" t="s">
        <v>1725</v>
      </c>
      <c r="AO164" s="0" t="s">
        <v>1725</v>
      </c>
    </row>
    <row r="165" customFormat="false" ht="15" hidden="false" customHeight="false" outlineLevel="0" collapsed="false">
      <c r="AN165" s="0" t="s">
        <v>1726</v>
      </c>
      <c r="AO165" s="0" t="s">
        <v>1726</v>
      </c>
    </row>
    <row r="166" customFormat="false" ht="15" hidden="false" customHeight="false" outlineLevel="0" collapsed="false">
      <c r="AN166" s="0" t="s">
        <v>1727</v>
      </c>
      <c r="AO166" s="0" t="s">
        <v>1727</v>
      </c>
    </row>
    <row r="167" customFormat="false" ht="15" hidden="false" customHeight="false" outlineLevel="0" collapsed="false">
      <c r="AN167" s="0" t="s">
        <v>1728</v>
      </c>
      <c r="AO167" s="0" t="s">
        <v>1728</v>
      </c>
    </row>
    <row r="168" customFormat="false" ht="15" hidden="false" customHeight="false" outlineLevel="0" collapsed="false">
      <c r="AN168" s="0" t="s">
        <v>1729</v>
      </c>
      <c r="AO168" s="0" t="s">
        <v>1729</v>
      </c>
    </row>
    <row r="169" customFormat="false" ht="15" hidden="false" customHeight="false" outlineLevel="0" collapsed="false">
      <c r="AN169" s="0" t="s">
        <v>1730</v>
      </c>
      <c r="AO169" s="0" t="s">
        <v>1730</v>
      </c>
    </row>
    <row r="170" customFormat="false" ht="15" hidden="false" customHeight="false" outlineLevel="0" collapsed="false">
      <c r="AN170" s="0" t="s">
        <v>1731</v>
      </c>
      <c r="AO170" s="0" t="s">
        <v>1731</v>
      </c>
    </row>
    <row r="171" customFormat="false" ht="15" hidden="false" customHeight="false" outlineLevel="0" collapsed="false">
      <c r="AN171" s="0" t="s">
        <v>1732</v>
      </c>
      <c r="AO171" s="0" t="s">
        <v>1732</v>
      </c>
    </row>
    <row r="172" customFormat="false" ht="15" hidden="false" customHeight="false" outlineLevel="0" collapsed="false">
      <c r="AN172" s="0" t="s">
        <v>1733</v>
      </c>
      <c r="AO172" s="0" t="s">
        <v>1733</v>
      </c>
    </row>
    <row r="173" customFormat="false" ht="15" hidden="false" customHeight="false" outlineLevel="0" collapsed="false">
      <c r="AN173" s="0" t="s">
        <v>1734</v>
      </c>
      <c r="AO173" s="0" t="s">
        <v>1734</v>
      </c>
    </row>
    <row r="174" customFormat="false" ht="15" hidden="false" customHeight="false" outlineLevel="0" collapsed="false">
      <c r="AN174" s="0" t="s">
        <v>1735</v>
      </c>
      <c r="AO174" s="0" t="s">
        <v>1735</v>
      </c>
    </row>
    <row r="175" customFormat="false" ht="15" hidden="false" customHeight="false" outlineLevel="0" collapsed="false">
      <c r="AN175" s="0" t="s">
        <v>1736</v>
      </c>
      <c r="AO175" s="0" t="s">
        <v>1736</v>
      </c>
    </row>
    <row r="176" customFormat="false" ht="15" hidden="false" customHeight="false" outlineLevel="0" collapsed="false">
      <c r="AN176" s="0" t="s">
        <v>1737</v>
      </c>
      <c r="AO176" s="0" t="s">
        <v>1737</v>
      </c>
    </row>
    <row r="177" customFormat="false" ht="15" hidden="false" customHeight="false" outlineLevel="0" collapsed="false">
      <c r="AN177" s="0" t="s">
        <v>1738</v>
      </c>
      <c r="AO177" s="0" t="s">
        <v>1738</v>
      </c>
    </row>
    <row r="178" customFormat="false" ht="15" hidden="false" customHeight="false" outlineLevel="0" collapsed="false">
      <c r="AN178" s="0" t="s">
        <v>1739</v>
      </c>
      <c r="AO178" s="0" t="s">
        <v>1739</v>
      </c>
    </row>
    <row r="179" customFormat="false" ht="15" hidden="false" customHeight="false" outlineLevel="0" collapsed="false">
      <c r="AN179" s="0" t="s">
        <v>1740</v>
      </c>
      <c r="AO179" s="0" t="s">
        <v>1740</v>
      </c>
    </row>
    <row r="180" customFormat="false" ht="15" hidden="false" customHeight="false" outlineLevel="0" collapsed="false">
      <c r="AN180" s="0" t="s">
        <v>1741</v>
      </c>
      <c r="AO180" s="0" t="s">
        <v>1741</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 ref="O1" location="contents!A1" display="Contents"/>
    <hyperlink ref="P1" location="contents!A1" display="Contents"/>
    <hyperlink ref="Q1" location="contents!A1" display="Contents"/>
    <hyperlink ref="R1" location="contents!A1" display="Contents"/>
    <hyperlink ref="S1" location="contents!A1" display="Contents"/>
    <hyperlink ref="T1" location="contents!A1" display="Contents"/>
    <hyperlink ref="U1" location="contents!A1" display="Contents"/>
    <hyperlink ref="V1" location="contents!A1" display="Contents"/>
    <hyperlink ref="W1" location="contents!A1" display="Contents"/>
    <hyperlink ref="X1" location="contents!A1" display="Contents"/>
    <hyperlink ref="Y1" location="contents!A1" display="Contents"/>
    <hyperlink ref="Z1" location="contents!A1" display="Contents"/>
    <hyperlink ref="AA1" location="contents!A1" display="Contents"/>
    <hyperlink ref="AB1" location="contents!A1" display="Contents"/>
    <hyperlink ref="AC1" location="contents!A1" display="Contents"/>
    <hyperlink ref="AD1" location="contents!A1" display="Contents"/>
    <hyperlink ref="AE1" location="contents!A1" display="Contents"/>
    <hyperlink ref="AF1" location="contents!A1" display="Contents"/>
    <hyperlink ref="AG1" location="contents!A1" display="Contents"/>
    <hyperlink ref="AH1" location="contents!A1" display="Contents"/>
    <hyperlink ref="AI1" location="contents!A1" display="Contents"/>
    <hyperlink ref="AJ1" location="contents!A1" display="Contents"/>
    <hyperlink ref="AK1" location="contents!A1" display="Contents"/>
    <hyperlink ref="AL1" location="contents!A1" display="Contents"/>
    <hyperlink ref="AM1" location="contents!A1" display="Contents"/>
    <hyperlink ref="AN1" location="contents!A1" display="Contents"/>
    <hyperlink ref="AO1" location="contents!A1" display="Contents"/>
    <hyperlink ref="AP1" location="contents!A1" display="Contents"/>
    <hyperlink ref="AQ1" location="contents!A1" display="Contents"/>
    <hyperlink ref="AR1" location="contents!A1" display="Contents"/>
    <hyperlink ref="AS1" location="contents!A1" display="Contents"/>
    <hyperlink ref="AT1" location="contents!A1" display="Contents"/>
    <hyperlink ref="AU1" location="contents!A1" display="Contents"/>
    <hyperlink ref="AV1" location="contents!A1" display="Contents"/>
    <hyperlink ref="AW1" location="contents!A1" display="Contents"/>
    <hyperlink ref="AX1" location="contents!A1" display="Contents"/>
    <hyperlink ref="AY1" location="contents!A1" display="Contents"/>
    <hyperlink ref="AZ1" location="contents!A1" display="Contents"/>
    <hyperlink ref="BA1" location="contents!A1" display="Contents"/>
    <hyperlink ref="BB1" location="contents!A1" display="Contents"/>
    <hyperlink ref="BC1" location="contents!A1" display="Contents"/>
    <hyperlink ref="BD1" location="contents!A1" display="Contents"/>
    <hyperlink ref="BE1" location="contents!A1" display="Contents"/>
    <hyperlink ref="BF1" location="contents!A1" display="Contents"/>
    <hyperlink ref="BG1" location="contents!A1" display="Contents"/>
    <hyperlink ref="BH1" location="contents!A1" display="Contents"/>
    <hyperlink ref="BI1" location="contents!A1" display="Contents"/>
    <hyperlink ref="BJ1" location="contents!A1" display="Contents"/>
    <hyperlink ref="BK1" location="contents!A1" display="Contents"/>
    <hyperlink ref="BL1" location="contents!A1" display="Contents"/>
    <hyperlink ref="BM1" location="contents!A1" display="Contents"/>
    <hyperlink ref="BN1" location="contents!A1" display="Contents"/>
    <hyperlink ref="BO1" location="contents!A1" display="Contents"/>
    <hyperlink ref="BP1" location="contents!A1" display="Contents"/>
    <hyperlink ref="BQ1" location="contents!A1" display="Contents"/>
    <hyperlink ref="BR1" location="contents!A1" display="Contents"/>
    <hyperlink ref="BS1" location="contents!A1" display="Contents"/>
    <hyperlink ref="BT1" location="contents!A1" display="Contents"/>
    <hyperlink ref="BU1" location="contents!A1" display="Contents"/>
    <hyperlink ref="BV1" location="contents!A1" display="Contents"/>
    <hyperlink ref="BW1" location="contents!A1" display="Contents"/>
    <hyperlink ref="BX1" location="contents!A1" display="Contents"/>
    <hyperlink ref="BY1" location="contents!A1" display="Contents"/>
    <hyperlink ref="BZ1" location="contents!A1" display="Contents"/>
    <hyperlink ref="CA1" location="contents!A1" display="Contents"/>
    <hyperlink ref="CB1" location="contents!A1" display="Contents"/>
    <hyperlink ref="CC1" location="contents!A1" display="Contents"/>
    <hyperlink ref="B2" location="report_columns_links!A1" display="Column links"/>
    <hyperlink ref="C2" location="report_columns_links!A1" display="Column links"/>
    <hyperlink ref="D2" location="report_columns_links!A1" display="Column links"/>
    <hyperlink ref="E2" location="report_columns_links!A1" display="Column links"/>
    <hyperlink ref="F2" location="report_columns_links!A1" display="Column links"/>
    <hyperlink ref="G2" location="report_columns_links!A1" display="Column links"/>
    <hyperlink ref="H2" location="report_columns_links!A1" display="Column links"/>
    <hyperlink ref="I2" location="report_columns_links!A1" display="Column links"/>
    <hyperlink ref="J2" location="report_columns_links!A1" display="Column links"/>
    <hyperlink ref="K2" location="report_columns_links!A1" display="Column links"/>
    <hyperlink ref="L2" location="report_columns_links!A1" display="Column links"/>
    <hyperlink ref="M2" location="report_columns_links!A1" display="Column links"/>
    <hyperlink ref="N2" location="report_columns_links!A1" display="Column links"/>
    <hyperlink ref="O2" location="report_columns_links!A1" display="Column links"/>
    <hyperlink ref="P2" location="report_columns_links!A1" display="Column links"/>
    <hyperlink ref="Q2" location="report_columns_links!A1" display="Column links"/>
    <hyperlink ref="R2" location="report_columns_links!A1" display="Column links"/>
    <hyperlink ref="S2" location="report_columns_links!A1" display="Column links"/>
    <hyperlink ref="T2" location="report_columns_links!A1" display="Column links"/>
    <hyperlink ref="U2" location="report_columns_links!A1" display="Column links"/>
    <hyperlink ref="V2" location="report_columns_links!A1" display="Column links"/>
    <hyperlink ref="W2" location="report_columns_links!A1" display="Column links"/>
    <hyperlink ref="X2" location="report_columns_links!A1" display="Column links"/>
    <hyperlink ref="Y2" location="report_columns_links!A1" display="Column links"/>
    <hyperlink ref="Z2" location="report_columns_links!A1" display="Column links"/>
    <hyperlink ref="AA2" location="report_columns_links!A1" display="Column links"/>
    <hyperlink ref="AB2" location="report_columns_links!A1" display="Column links"/>
    <hyperlink ref="AC2" location="report_columns_links!A1" display="Column links"/>
    <hyperlink ref="AD2" location="report_columns_links!A1" display="Column links"/>
    <hyperlink ref="AE2" location="report_columns_links!A1" display="Column links"/>
    <hyperlink ref="AF2" location="report_columns_links!A1" display="Column links"/>
    <hyperlink ref="AG2" location="report_columns_links!A1" display="Column links"/>
    <hyperlink ref="AH2" location="report_columns_links!A1" display="Column links"/>
    <hyperlink ref="AI2" location="report_columns_links!A1" display="Column links"/>
    <hyperlink ref="AJ2" location="report_columns_links!A1" display="Column links"/>
    <hyperlink ref="AK2" location="report_columns_links!A1" display="Column links"/>
    <hyperlink ref="AL2" location="report_columns_links!A1" display="Column links"/>
    <hyperlink ref="AM2" location="report_columns_links!A1" display="Column links"/>
    <hyperlink ref="AN2" location="report_columns_links!A1" display="Column links"/>
    <hyperlink ref="AO2" location="report_columns_links!A1" display="Column links"/>
    <hyperlink ref="AP2" location="report_columns_links!A1" display="Column links"/>
    <hyperlink ref="AQ2" location="report_columns_links!A1" display="Column links"/>
    <hyperlink ref="AR2" location="report_columns_links!A1" display="Column links"/>
    <hyperlink ref="AS2" location="report_columns_links!A1" display="Column links"/>
    <hyperlink ref="AT2" location="report_columns_links!A1" display="Column links"/>
    <hyperlink ref="AU2" location="report_columns_links!A1" display="Column links"/>
    <hyperlink ref="AV2" location="report_columns_links!A1" display="Column links"/>
    <hyperlink ref="AW2" location="report_columns_links!A1" display="Column links"/>
    <hyperlink ref="AX2" location="report_columns_links!A1" display="Column links"/>
    <hyperlink ref="AY2" location="report_columns_links!A1" display="Column links"/>
    <hyperlink ref="AZ2" location="report_columns_links!A1" display="Column links"/>
    <hyperlink ref="BA2" location="report_columns_links!A1" display="Column links"/>
    <hyperlink ref="BB2" location="report_columns_links!A1" display="Column links"/>
    <hyperlink ref="BC2" location="report_columns_links!A1" display="Column links"/>
    <hyperlink ref="BD2" location="report_columns_links!A1" display="Column links"/>
    <hyperlink ref="BE2" location="report_columns_links!A1" display="Column links"/>
    <hyperlink ref="BF2" location="report_columns_links!A1" display="Column links"/>
    <hyperlink ref="BG2" location="report_columns_links!A1" display="Column links"/>
    <hyperlink ref="BH2" location="report_columns_links!A1" display="Column links"/>
    <hyperlink ref="BI2" location="report_columns_links!A1" display="Column links"/>
    <hyperlink ref="BJ2" location="report_columns_links!A1" display="Column links"/>
    <hyperlink ref="BK2" location="report_columns_links!A1" display="Column links"/>
    <hyperlink ref="BL2" location="report_columns_links!A1" display="Column links"/>
    <hyperlink ref="BM2" location="report_columns_links!A1" display="Column links"/>
    <hyperlink ref="BN2" location="report_columns_links!A1" display="Column links"/>
    <hyperlink ref="BO2" location="report_columns_links!A1" display="Column links"/>
    <hyperlink ref="BP2" location="report_columns_links!A1" display="Column links"/>
    <hyperlink ref="BQ2" location="report_columns_links!A1" display="Column links"/>
    <hyperlink ref="BR2" location="report_columns_links!A1" display="Column links"/>
    <hyperlink ref="BS2" location="report_columns_links!A1" display="Column links"/>
    <hyperlink ref="BT2" location="report_columns_links!A1" display="Column links"/>
    <hyperlink ref="BU2" location="report_columns_links!A1" display="Column links"/>
    <hyperlink ref="BV2" location="report_columns_links!A1" display="Column links"/>
    <hyperlink ref="BW2" location="report_columns_links!A1" display="Column links"/>
    <hyperlink ref="BX2" location="report_columns_links!A1" display="Column links"/>
    <hyperlink ref="BY2" location="report_columns_links!A1" display="Column links"/>
    <hyperlink ref="BZ2" location="report_columns_links!A1" display="Column links"/>
    <hyperlink ref="CA2" location="report_columns_links!A1" display="Column links"/>
    <hyperlink ref="CB2" location="report_columns_links!A1" display="Column links"/>
    <hyperlink ref="CC2" location="report_columns_links!A1" display="Column link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J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6875" defaultRowHeight="15" zeroHeight="false" outlineLevelRow="0" outlineLevelCol="0"/>
  <cols>
    <col collapsed="false" customWidth="true" hidden="false" outlineLevel="0" max="1" min="1" style="0" width="37.86"/>
    <col collapsed="false" customWidth="true" hidden="false" outlineLevel="0" max="2" min="2" style="0" width="28.42"/>
    <col collapsed="false" customWidth="true" hidden="false" outlineLevel="0" max="3" min="3" style="0" width="34.14"/>
    <col collapsed="false" customWidth="true" hidden="false" outlineLevel="0" max="4" min="4" style="0" width="33.14"/>
    <col collapsed="false" customWidth="true" hidden="false" outlineLevel="0" max="5" min="5" style="0" width="48.7"/>
    <col collapsed="false" customWidth="true" hidden="false" outlineLevel="0" max="6" min="6" style="0" width="45.14"/>
    <col collapsed="false" customWidth="true" hidden="false" outlineLevel="0" max="7" min="7" style="0" width="36.57"/>
    <col collapsed="false" customWidth="true" hidden="false" outlineLevel="0" max="8" min="8" style="0" width="37.71"/>
    <col collapsed="false" customWidth="true" hidden="false" outlineLevel="0" max="9" min="9" style="0" width="42.86"/>
    <col collapsed="false" customWidth="true" hidden="false" outlineLevel="0" max="10" min="10" style="0" width="26.42"/>
  </cols>
  <sheetData>
    <row r="3" customFormat="false" ht="15" hidden="false" customHeight="false" outlineLevel="0" collapsed="false">
      <c r="A3" s="26"/>
      <c r="B3" s="0" t="s">
        <v>4167</v>
      </c>
      <c r="C3" s="0" t="s">
        <v>4168</v>
      </c>
      <c r="D3" s="20" t="s">
        <v>4169</v>
      </c>
      <c r="E3" s="20" t="s">
        <v>4170</v>
      </c>
      <c r="F3" s="36" t="s">
        <v>4171</v>
      </c>
      <c r="G3" s="36" t="s">
        <v>4172</v>
      </c>
      <c r="I3" s="41" t="s">
        <v>4173</v>
      </c>
      <c r="J3" s="45" t="s">
        <v>4174</v>
      </c>
    </row>
    <row r="4" customFormat="false" ht="15" hidden="false" customHeight="false" outlineLevel="0" collapsed="false">
      <c r="A4" s="82" t="s">
        <v>900</v>
      </c>
      <c r="B4" s="3" t="s">
        <v>3267</v>
      </c>
      <c r="C4" s="3" t="s">
        <v>3268</v>
      </c>
      <c r="D4" s="0" t="s">
        <v>3267</v>
      </c>
      <c r="E4" s="12" t="s">
        <v>3268</v>
      </c>
      <c r="F4" s="0" t="s">
        <v>3267</v>
      </c>
      <c r="G4" s="12" t="s">
        <v>3268</v>
      </c>
      <c r="H4" s="0" t="s">
        <v>4175</v>
      </c>
      <c r="I4" s="0" t="s">
        <v>900</v>
      </c>
      <c r="J4" s="82" t="s">
        <v>900</v>
      </c>
    </row>
    <row r="5" customFormat="false" ht="15" hidden="false" customHeight="false" outlineLevel="0" collapsed="false">
      <c r="A5" s="82" t="s">
        <v>911</v>
      </c>
      <c r="B5" s="3" t="s">
        <v>3280</v>
      </c>
      <c r="C5" s="3" t="s">
        <v>3281</v>
      </c>
      <c r="D5" s="0" t="s">
        <v>3276</v>
      </c>
      <c r="E5" s="12" t="s">
        <v>3277</v>
      </c>
      <c r="F5" s="0" t="s">
        <v>3276</v>
      </c>
      <c r="G5" s="12" t="s">
        <v>3277</v>
      </c>
      <c r="H5" s="0" t="s">
        <v>4176</v>
      </c>
      <c r="I5" s="0" t="s">
        <v>911</v>
      </c>
      <c r="J5" s="82" t="s">
        <v>911</v>
      </c>
    </row>
    <row r="6" customFormat="false" ht="15" hidden="false" customHeight="false" outlineLevel="0" collapsed="false">
      <c r="A6" s="82" t="s">
        <v>918</v>
      </c>
      <c r="B6" s="3" t="s">
        <v>2777</v>
      </c>
      <c r="C6" s="3" t="s">
        <v>3299</v>
      </c>
      <c r="D6" s="0" t="s">
        <v>3280</v>
      </c>
      <c r="E6" s="3" t="s">
        <v>3281</v>
      </c>
      <c r="F6" s="0" t="s">
        <v>911</v>
      </c>
      <c r="G6" s="12" t="s">
        <v>3291</v>
      </c>
      <c r="H6" s="0" t="s">
        <v>4177</v>
      </c>
      <c r="I6" s="0" t="s">
        <v>1074</v>
      </c>
      <c r="J6" s="82" t="s">
        <v>918</v>
      </c>
    </row>
    <row r="7" customFormat="false" ht="15" hidden="false" customHeight="false" outlineLevel="0" collapsed="false">
      <c r="A7" s="82" t="s">
        <v>1189</v>
      </c>
      <c r="B7" s="3" t="s">
        <v>2778</v>
      </c>
      <c r="C7" s="3" t="s">
        <v>3323</v>
      </c>
      <c r="D7" s="0" t="s">
        <v>2244</v>
      </c>
      <c r="E7" s="0" t="s">
        <v>3352</v>
      </c>
      <c r="F7" s="0" t="s">
        <v>1078</v>
      </c>
      <c r="G7" s="12" t="s">
        <v>3317</v>
      </c>
      <c r="H7" s="0" t="s">
        <v>4178</v>
      </c>
      <c r="I7" s="0" t="s">
        <v>1078</v>
      </c>
      <c r="J7" s="82" t="s">
        <v>1189</v>
      </c>
    </row>
    <row r="8" customFormat="false" ht="15" hidden="false" customHeight="false" outlineLevel="0" collapsed="false">
      <c r="A8" s="82" t="s">
        <v>1035</v>
      </c>
      <c r="B8" s="3" t="s">
        <v>2780</v>
      </c>
      <c r="C8" s="3" t="s">
        <v>3351</v>
      </c>
      <c r="D8" s="0" t="s">
        <v>2034</v>
      </c>
      <c r="E8" s="0" t="s">
        <v>3324</v>
      </c>
      <c r="F8" s="0" t="s">
        <v>1009</v>
      </c>
      <c r="G8" s="78" t="s">
        <v>1009</v>
      </c>
      <c r="H8" s="0" t="s">
        <v>4179</v>
      </c>
      <c r="I8" s="0" t="s">
        <v>1083</v>
      </c>
      <c r="J8" s="82" t="s">
        <v>1035</v>
      </c>
    </row>
    <row r="9" customFormat="false" ht="15" hidden="false" customHeight="false" outlineLevel="0" collapsed="false">
      <c r="A9" s="82" t="s">
        <v>1194</v>
      </c>
      <c r="B9" s="3" t="s">
        <v>2783</v>
      </c>
      <c r="C9" s="3" t="s">
        <v>3379</v>
      </c>
      <c r="D9" s="0" t="s">
        <v>1960</v>
      </c>
      <c r="E9" s="0" t="s">
        <v>3353</v>
      </c>
      <c r="F9" s="0" t="s">
        <v>1102</v>
      </c>
      <c r="G9" s="78" t="s">
        <v>3373</v>
      </c>
      <c r="H9" s="0" t="s">
        <v>4180</v>
      </c>
      <c r="I9" s="0" t="s">
        <v>1146</v>
      </c>
      <c r="J9" s="82" t="s">
        <v>1194</v>
      </c>
    </row>
    <row r="10" customFormat="false" ht="15" hidden="false" customHeight="false" outlineLevel="0" collapsed="false">
      <c r="A10" s="82" t="s">
        <v>1485</v>
      </c>
      <c r="B10" s="3" t="s">
        <v>1994</v>
      </c>
      <c r="C10" s="3" t="s">
        <v>3325</v>
      </c>
      <c r="D10" s="0" t="s">
        <v>1491</v>
      </c>
      <c r="E10" s="0" t="s">
        <v>3305</v>
      </c>
      <c r="F10" s="0" t="s">
        <v>941</v>
      </c>
      <c r="G10" s="78" t="s">
        <v>3404</v>
      </c>
      <c r="H10" s="0" t="s">
        <v>4181</v>
      </c>
      <c r="I10" s="0" t="s">
        <v>917</v>
      </c>
      <c r="J10" s="82" t="s">
        <v>1485</v>
      </c>
    </row>
    <row r="11" customFormat="false" ht="15" hidden="false" customHeight="false" outlineLevel="0" collapsed="false">
      <c r="A11" s="82" t="s">
        <v>1491</v>
      </c>
      <c r="B11" s="3" t="s">
        <v>3312</v>
      </c>
      <c r="C11" s="3" t="s">
        <v>3313</v>
      </c>
      <c r="D11" s="0" t="s">
        <v>911</v>
      </c>
      <c r="E11" s="0" t="s">
        <v>3291</v>
      </c>
      <c r="F11" s="0" t="s">
        <v>945</v>
      </c>
      <c r="G11" s="78" t="s">
        <v>4182</v>
      </c>
      <c r="H11" s="0" t="s">
        <v>4183</v>
      </c>
      <c r="I11" s="0" t="s">
        <v>2276</v>
      </c>
      <c r="J11" s="82" t="s">
        <v>1491</v>
      </c>
    </row>
    <row r="12" customFormat="false" ht="15" hidden="false" customHeight="false" outlineLevel="0" collapsed="false">
      <c r="A12" s="82" t="s">
        <v>1077</v>
      </c>
      <c r="B12" s="3" t="s">
        <v>57</v>
      </c>
      <c r="C12" s="3" t="s">
        <v>3446</v>
      </c>
      <c r="D12" s="0" t="s">
        <v>1077</v>
      </c>
      <c r="E12" s="0" t="s">
        <v>3317</v>
      </c>
      <c r="F12" s="0" t="s">
        <v>936</v>
      </c>
      <c r="G12" s="78" t="s">
        <v>3466</v>
      </c>
      <c r="H12" s="0" t="s">
        <v>4184</v>
      </c>
      <c r="I12" s="0" t="s">
        <v>2299</v>
      </c>
      <c r="J12" s="82" t="s">
        <v>1522</v>
      </c>
    </row>
    <row r="13" customFormat="false" ht="15" hidden="false" customHeight="false" outlineLevel="0" collapsed="false">
      <c r="A13" s="82" t="s">
        <v>1083</v>
      </c>
      <c r="B13" s="3" t="s">
        <v>3474</v>
      </c>
      <c r="C13" s="3" t="s">
        <v>3475</v>
      </c>
      <c r="D13" s="0" t="s">
        <v>1189</v>
      </c>
      <c r="E13" s="0" t="s">
        <v>3354</v>
      </c>
      <c r="F13" s="0" t="s">
        <v>927</v>
      </c>
      <c r="G13" s="78" t="s">
        <v>3495</v>
      </c>
      <c r="H13" s="0" t="s">
        <v>4185</v>
      </c>
      <c r="I13" s="0" t="s">
        <v>1189</v>
      </c>
      <c r="J13" s="82" t="s">
        <v>1524</v>
      </c>
    </row>
    <row r="14" customFormat="false" ht="15" hidden="false" customHeight="false" outlineLevel="0" collapsed="false">
      <c r="A14" s="82" t="s">
        <v>1197</v>
      </c>
      <c r="B14" s="3" t="s">
        <v>3502</v>
      </c>
      <c r="C14" s="3" t="s">
        <v>3503</v>
      </c>
      <c r="D14" s="0" t="s">
        <v>1035</v>
      </c>
      <c r="E14" s="0" t="s">
        <v>3381</v>
      </c>
      <c r="F14" s="0" t="s">
        <v>1100</v>
      </c>
      <c r="G14" s="78" t="s">
        <v>3525</v>
      </c>
      <c r="H14" s="0" t="s">
        <v>4186</v>
      </c>
      <c r="I14" s="0" t="s">
        <v>2283</v>
      </c>
      <c r="J14" s="82" t="s">
        <v>1530</v>
      </c>
    </row>
    <row r="15" customFormat="false" ht="15" hidden="false" customHeight="false" outlineLevel="0" collapsed="false">
      <c r="A15" s="82" t="s">
        <v>1201</v>
      </c>
      <c r="B15" s="3" t="s">
        <v>3530</v>
      </c>
      <c r="C15" s="3" t="s">
        <v>3531</v>
      </c>
      <c r="D15" s="0" t="s">
        <v>1194</v>
      </c>
      <c r="E15" s="0" t="s">
        <v>3414</v>
      </c>
      <c r="F15" s="0" t="s">
        <v>951</v>
      </c>
      <c r="G15" s="78" t="s">
        <v>3546</v>
      </c>
      <c r="H15" s="0" t="s">
        <v>4187</v>
      </c>
      <c r="I15" s="0" t="s">
        <v>2285</v>
      </c>
      <c r="J15" s="82" t="s">
        <v>1536</v>
      </c>
    </row>
    <row r="16" customFormat="false" ht="15" hidden="false" customHeight="false" outlineLevel="0" collapsed="false">
      <c r="A16" s="82" t="s">
        <v>3267</v>
      </c>
      <c r="B16" s="3" t="s">
        <v>3286</v>
      </c>
      <c r="C16" s="3" t="s">
        <v>3287</v>
      </c>
      <c r="D16" s="0" t="s">
        <v>1197</v>
      </c>
      <c r="E16" s="0" t="s">
        <v>3501</v>
      </c>
      <c r="F16" s="0" t="s">
        <v>948</v>
      </c>
      <c r="G16" s="78" t="s">
        <v>3569</v>
      </c>
      <c r="H16" s="0" t="s">
        <v>4188</v>
      </c>
      <c r="I16" s="0" t="s">
        <v>2287</v>
      </c>
      <c r="J16" s="82" t="s">
        <v>1540</v>
      </c>
    </row>
    <row r="17" customFormat="false" ht="15" hidden="false" customHeight="false" outlineLevel="0" collapsed="false">
      <c r="A17" s="82" t="s">
        <v>3276</v>
      </c>
      <c r="B17" s="3" t="s">
        <v>3337</v>
      </c>
      <c r="C17" s="3" t="s">
        <v>3338</v>
      </c>
      <c r="D17" s="0" t="s">
        <v>1485</v>
      </c>
      <c r="E17" s="0" t="s">
        <v>3448</v>
      </c>
      <c r="F17" s="0" t="s">
        <v>1095</v>
      </c>
      <c r="G17" s="78" t="s">
        <v>3597</v>
      </c>
      <c r="H17" s="0" t="s">
        <v>4189</v>
      </c>
      <c r="I17" s="0" t="s">
        <v>2305</v>
      </c>
      <c r="J17" s="82" t="s">
        <v>1546</v>
      </c>
    </row>
    <row r="18" customFormat="false" ht="15" hidden="false" customHeight="false" outlineLevel="0" collapsed="false">
      <c r="A18" s="82" t="s">
        <v>1090</v>
      </c>
      <c r="D18" s="0" t="s">
        <v>3871</v>
      </c>
      <c r="E18" s="0" t="s">
        <v>3872</v>
      </c>
      <c r="F18" s="0" t="s">
        <v>1103</v>
      </c>
      <c r="G18" s="78" t="s">
        <v>3621</v>
      </c>
      <c r="H18" s="0" t="s">
        <v>4190</v>
      </c>
      <c r="I18" s="0" t="s">
        <v>2306</v>
      </c>
      <c r="J18" s="82" t="s">
        <v>1548</v>
      </c>
    </row>
    <row r="19" customFormat="false" ht="15" hidden="false" customHeight="false" outlineLevel="0" collapsed="false">
      <c r="A19" s="82" t="s">
        <v>1962</v>
      </c>
      <c r="D19" s="0" t="s">
        <v>3645</v>
      </c>
      <c r="E19" s="0" t="s">
        <v>3646</v>
      </c>
      <c r="F19" s="0" t="s">
        <v>1099</v>
      </c>
      <c r="G19" s="78" t="s">
        <v>3642</v>
      </c>
      <c r="H19" s="0" t="s">
        <v>4191</v>
      </c>
      <c r="I19" s="0" t="s">
        <v>3395</v>
      </c>
      <c r="J19" s="82" t="s">
        <v>1077</v>
      </c>
    </row>
    <row r="20" customFormat="false" ht="15" hidden="false" customHeight="false" outlineLevel="0" collapsed="false">
      <c r="A20" s="82" t="s">
        <v>2034</v>
      </c>
      <c r="D20" s="0" t="s">
        <v>2778</v>
      </c>
      <c r="E20" s="3" t="s">
        <v>3323</v>
      </c>
      <c r="F20" s="0" t="s">
        <v>1096</v>
      </c>
      <c r="G20" s="78" t="s">
        <v>3664</v>
      </c>
      <c r="H20" s="0" t="s">
        <v>4192</v>
      </c>
      <c r="I20" s="0" t="s">
        <v>2277</v>
      </c>
      <c r="J20" s="82" t="s">
        <v>1083</v>
      </c>
    </row>
    <row r="21" customFormat="false" ht="15" hidden="false" customHeight="false" outlineLevel="0" collapsed="false">
      <c r="A21" s="82" t="s">
        <v>2041</v>
      </c>
      <c r="D21" s="0" t="s">
        <v>3312</v>
      </c>
      <c r="E21" s="3" t="s">
        <v>3313</v>
      </c>
      <c r="F21" s="0" t="s">
        <v>1098</v>
      </c>
      <c r="G21" s="78" t="s">
        <v>4193</v>
      </c>
      <c r="H21" s="0" t="s">
        <v>4194</v>
      </c>
      <c r="I21" s="0" t="s">
        <v>1848</v>
      </c>
      <c r="J21" s="82" t="s">
        <v>1197</v>
      </c>
    </row>
    <row r="22" customFormat="false" ht="15" hidden="false" customHeight="false" outlineLevel="0" collapsed="false">
      <c r="A22" s="82" t="s">
        <v>2043</v>
      </c>
      <c r="D22" s="0" t="s">
        <v>3286</v>
      </c>
      <c r="E22" s="3" t="s">
        <v>3287</v>
      </c>
      <c r="F22" s="0" t="s">
        <v>1097</v>
      </c>
      <c r="G22" s="78" t="s">
        <v>3697</v>
      </c>
      <c r="H22" s="0" t="s">
        <v>4195</v>
      </c>
      <c r="I22" s="0" t="s">
        <v>2290</v>
      </c>
      <c r="J22" s="82" t="s">
        <v>1201</v>
      </c>
    </row>
    <row r="23" customFormat="false" ht="15" hidden="false" customHeight="false" outlineLevel="0" collapsed="false">
      <c r="A23" s="82" t="s">
        <v>2047</v>
      </c>
      <c r="D23" s="0" t="s">
        <v>3337</v>
      </c>
      <c r="E23" s="3" t="s">
        <v>3338</v>
      </c>
      <c r="F23" s="0" t="s">
        <v>1101</v>
      </c>
      <c r="G23" s="78" t="s">
        <v>3720</v>
      </c>
      <c r="H23" s="0" t="s">
        <v>4196</v>
      </c>
      <c r="I23" s="0" t="s">
        <v>2291</v>
      </c>
      <c r="J23" s="82" t="s">
        <v>1206</v>
      </c>
    </row>
    <row r="24" customFormat="false" ht="15" hidden="false" customHeight="false" outlineLevel="0" collapsed="false">
      <c r="A24" s="82" t="s">
        <v>2049</v>
      </c>
      <c r="D24" s="3" t="s">
        <v>3785</v>
      </c>
      <c r="E24" s="0" t="s">
        <v>3786</v>
      </c>
      <c r="F24" s="0" t="s">
        <v>950</v>
      </c>
      <c r="G24" s="0" t="s">
        <v>3741</v>
      </c>
      <c r="H24" s="0" t="s">
        <v>4197</v>
      </c>
      <c r="I24" s="0" t="s">
        <v>1035</v>
      </c>
      <c r="J24" s="82" t="s">
        <v>3267</v>
      </c>
    </row>
    <row r="25" customFormat="false" ht="15" hidden="false" customHeight="false" outlineLevel="0" collapsed="false">
      <c r="A25" s="82" t="s">
        <v>2777</v>
      </c>
      <c r="D25" s="3" t="s">
        <v>3807</v>
      </c>
      <c r="E25" s="0" t="s">
        <v>3808</v>
      </c>
      <c r="F25" s="0" t="s">
        <v>952</v>
      </c>
      <c r="G25" s="78" t="s">
        <v>3760</v>
      </c>
      <c r="H25" s="0" t="s">
        <v>4198</v>
      </c>
      <c r="I25" s="0" t="s">
        <v>1194</v>
      </c>
      <c r="J25" s="82" t="s">
        <v>3276</v>
      </c>
    </row>
    <row r="26" customFormat="false" ht="15" hidden="false" customHeight="false" outlineLevel="0" collapsed="false">
      <c r="A26" s="82" t="s">
        <v>2778</v>
      </c>
      <c r="D26" s="3" t="s">
        <v>3827</v>
      </c>
      <c r="E26" s="0" t="s">
        <v>3828</v>
      </c>
      <c r="F26" s="0" t="s">
        <v>1120</v>
      </c>
      <c r="G26" s="78" t="s">
        <v>3780</v>
      </c>
      <c r="H26" s="0" t="s">
        <v>4199</v>
      </c>
      <c r="I26" s="0" t="s">
        <v>1197</v>
      </c>
      <c r="J26" s="82" t="s">
        <v>1087</v>
      </c>
    </row>
    <row r="27" customFormat="false" ht="15" hidden="false" customHeight="false" outlineLevel="0" collapsed="false">
      <c r="A27" s="82" t="s">
        <v>2780</v>
      </c>
      <c r="D27" s="3" t="s">
        <v>3847</v>
      </c>
      <c r="E27" s="0" t="s">
        <v>3848</v>
      </c>
      <c r="F27" s="0" t="s">
        <v>1122</v>
      </c>
      <c r="G27" s="78" t="s">
        <v>3804</v>
      </c>
      <c r="H27" s="0" t="s">
        <v>4200</v>
      </c>
      <c r="I27" s="0" t="s">
        <v>1201</v>
      </c>
      <c r="J27" s="82" t="s">
        <v>1090</v>
      </c>
    </row>
    <row r="28" customFormat="false" ht="15" hidden="false" customHeight="false" outlineLevel="0" collapsed="false">
      <c r="A28" s="82" t="s">
        <v>1956</v>
      </c>
      <c r="D28" s="0" t="s">
        <v>4201</v>
      </c>
      <c r="E28" s="0" t="s">
        <v>4201</v>
      </c>
      <c r="F28" s="47" t="s">
        <v>1109</v>
      </c>
      <c r="G28" s="83" t="s">
        <v>3341</v>
      </c>
      <c r="H28" s="0" t="s">
        <v>4202</v>
      </c>
      <c r="I28" s="0" t="s">
        <v>3643</v>
      </c>
      <c r="J28" s="82" t="s">
        <v>50</v>
      </c>
    </row>
    <row r="29" customFormat="false" ht="15" hidden="false" customHeight="false" outlineLevel="0" collapsed="false">
      <c r="A29" s="82" t="s">
        <v>2244</v>
      </c>
      <c r="F29" s="47" t="s">
        <v>1111</v>
      </c>
      <c r="G29" s="83" t="s">
        <v>3405</v>
      </c>
      <c r="H29" s="0" t="s">
        <v>4202</v>
      </c>
      <c r="I29" s="0" t="s">
        <v>3666</v>
      </c>
      <c r="J29" s="82" t="s">
        <v>53</v>
      </c>
    </row>
    <row r="30" customFormat="false" ht="15" hidden="false" customHeight="false" outlineLevel="0" collapsed="false">
      <c r="A30" s="82" t="s">
        <v>3474</v>
      </c>
      <c r="F30" s="47" t="s">
        <v>1224</v>
      </c>
      <c r="G30" s="83" t="s">
        <v>3438</v>
      </c>
      <c r="H30" s="0" t="s">
        <v>4203</v>
      </c>
      <c r="I30" s="0" t="s">
        <v>3505</v>
      </c>
      <c r="J30" s="82" t="s">
        <v>52</v>
      </c>
    </row>
    <row r="31" customFormat="false" ht="15" hidden="false" customHeight="false" outlineLevel="0" collapsed="false">
      <c r="A31" s="82" t="s">
        <v>3312</v>
      </c>
      <c r="F31" s="47" t="s">
        <v>1110</v>
      </c>
      <c r="G31" s="83" t="s">
        <v>3547</v>
      </c>
      <c r="H31" s="0" t="s">
        <v>4204</v>
      </c>
      <c r="I31" s="0" t="s">
        <v>3699</v>
      </c>
      <c r="J31" s="82" t="s">
        <v>1962</v>
      </c>
    </row>
    <row r="32" customFormat="false" ht="15" hidden="false" customHeight="false" outlineLevel="0" collapsed="false">
      <c r="A32" s="82" t="s">
        <v>2783</v>
      </c>
      <c r="B32" s="81"/>
      <c r="C32" s="81"/>
      <c r="F32" s="47" t="s">
        <v>955</v>
      </c>
      <c r="G32" s="83" t="s">
        <v>3374</v>
      </c>
      <c r="H32" s="0" t="s">
        <v>4205</v>
      </c>
      <c r="I32" s="0" t="s">
        <v>1766</v>
      </c>
      <c r="J32" s="82" t="s">
        <v>1960</v>
      </c>
    </row>
    <row r="33" customFormat="false" ht="15" hidden="false" customHeight="false" outlineLevel="0" collapsed="false">
      <c r="A33" s="82" t="s">
        <v>1974</v>
      </c>
      <c r="B33" s="81"/>
      <c r="C33" s="81"/>
      <c r="F33" s="0" t="s">
        <v>956</v>
      </c>
      <c r="G33" s="78" t="s">
        <v>3570</v>
      </c>
      <c r="H33" s="0" t="s">
        <v>4206</v>
      </c>
      <c r="I33" s="0" t="s">
        <v>1772</v>
      </c>
      <c r="J33" s="82" t="s">
        <v>2034</v>
      </c>
    </row>
    <row r="34" customFormat="false" ht="15" hidden="false" customHeight="false" outlineLevel="0" collapsed="false">
      <c r="A34" s="82" t="s">
        <v>1980</v>
      </c>
      <c r="B34" s="81"/>
      <c r="C34" s="81"/>
      <c r="F34" s="0" t="s">
        <v>1108</v>
      </c>
      <c r="G34" s="78" t="s">
        <v>4207</v>
      </c>
      <c r="H34" s="0" t="s">
        <v>4208</v>
      </c>
      <c r="I34" s="0" t="s">
        <v>1770</v>
      </c>
      <c r="J34" s="82" t="s">
        <v>2043</v>
      </c>
    </row>
    <row r="35" customFormat="false" ht="30" hidden="false" customHeight="false" outlineLevel="0" collapsed="false">
      <c r="A35" s="82" t="s">
        <v>1982</v>
      </c>
      <c r="B35" s="81"/>
      <c r="C35" s="81"/>
      <c r="F35" s="47" t="s">
        <v>949</v>
      </c>
      <c r="G35" s="83" t="s">
        <v>4209</v>
      </c>
      <c r="H35" s="0" t="s">
        <v>4210</v>
      </c>
      <c r="I35" s="0" t="s">
        <v>1780</v>
      </c>
      <c r="J35" s="82" t="s">
        <v>2777</v>
      </c>
    </row>
    <row r="36" customFormat="false" ht="15" hidden="false" customHeight="false" outlineLevel="0" collapsed="false">
      <c r="A36" s="82" t="s">
        <v>1958</v>
      </c>
      <c r="B36" s="81"/>
      <c r="C36" s="81"/>
      <c r="F36" s="0" t="s">
        <v>1104</v>
      </c>
      <c r="G36" s="78" t="s">
        <v>3823</v>
      </c>
      <c r="H36" s="0" t="s">
        <v>4211</v>
      </c>
      <c r="I36" s="0" t="s">
        <v>1786</v>
      </c>
      <c r="J36" s="82" t="s">
        <v>2778</v>
      </c>
    </row>
    <row r="37" customFormat="false" ht="15" hidden="false" customHeight="false" outlineLevel="0" collapsed="false">
      <c r="A37" s="82" t="s">
        <v>1994</v>
      </c>
      <c r="B37" s="81"/>
      <c r="C37" s="81"/>
      <c r="F37" s="0" t="s">
        <v>30</v>
      </c>
      <c r="G37" s="78" t="s">
        <v>3842</v>
      </c>
      <c r="H37" s="0" t="s">
        <v>4212</v>
      </c>
      <c r="I37" s="0" t="s">
        <v>1789</v>
      </c>
      <c r="J37" s="82" t="s">
        <v>2780</v>
      </c>
    </row>
    <row r="38" customFormat="false" ht="30" hidden="false" customHeight="false" outlineLevel="0" collapsed="false">
      <c r="A38" s="82" t="s">
        <v>1992</v>
      </c>
      <c r="B38" s="81"/>
      <c r="C38" s="81"/>
      <c r="F38" s="0" t="s">
        <v>1107</v>
      </c>
      <c r="G38" s="78" t="s">
        <v>3865</v>
      </c>
      <c r="H38" s="0" t="s">
        <v>4213</v>
      </c>
      <c r="I38" s="0" t="s">
        <v>1795</v>
      </c>
      <c r="J38" s="82" t="s">
        <v>1956</v>
      </c>
    </row>
    <row r="39" customFormat="false" ht="15" hidden="false" customHeight="false" outlineLevel="0" collapsed="false">
      <c r="A39" s="82" t="s">
        <v>1986</v>
      </c>
      <c r="B39" s="81"/>
      <c r="C39" s="81"/>
      <c r="F39" s="0" t="s">
        <v>1090</v>
      </c>
      <c r="G39" s="0" t="s">
        <v>3641</v>
      </c>
      <c r="H39" s="0" t="s">
        <v>4214</v>
      </c>
      <c r="I39" s="0" t="s">
        <v>3763</v>
      </c>
      <c r="J39" s="82" t="s">
        <v>2244</v>
      </c>
    </row>
    <row r="40" customFormat="false" ht="15" hidden="false" customHeight="false" outlineLevel="0" collapsed="false">
      <c r="A40" s="82" t="s">
        <v>3280</v>
      </c>
      <c r="B40" s="81"/>
      <c r="C40" s="81"/>
      <c r="F40" s="0" t="s">
        <v>1146</v>
      </c>
      <c r="G40" s="78" t="s">
        <v>3620</v>
      </c>
      <c r="H40" s="0" t="s">
        <v>4215</v>
      </c>
      <c r="I40" s="0" t="s">
        <v>3783</v>
      </c>
      <c r="J40" s="82" t="s">
        <v>3474</v>
      </c>
    </row>
    <row r="41" customFormat="false" ht="15" hidden="false" customHeight="false" outlineLevel="0" collapsed="false">
      <c r="A41" s="82" t="s">
        <v>2616</v>
      </c>
      <c r="B41" s="81"/>
      <c r="C41" s="81"/>
      <c r="F41" s="0" t="s">
        <v>1159</v>
      </c>
      <c r="G41" s="78" t="s">
        <v>3921</v>
      </c>
      <c r="H41" s="0" t="s">
        <v>4216</v>
      </c>
      <c r="I41" s="0" t="s">
        <v>4217</v>
      </c>
      <c r="J41" s="82" t="s">
        <v>3312</v>
      </c>
    </row>
    <row r="42" customFormat="false" ht="15" hidden="false" customHeight="false" outlineLevel="0" collapsed="false">
      <c r="A42" s="82" t="s">
        <v>3645</v>
      </c>
      <c r="B42" s="81"/>
      <c r="C42" s="81"/>
      <c r="F42" s="0" t="s">
        <v>978</v>
      </c>
      <c r="G42" s="78" t="s">
        <v>3938</v>
      </c>
      <c r="I42" s="0" t="s">
        <v>4218</v>
      </c>
      <c r="J42" s="82" t="s">
        <v>2783</v>
      </c>
    </row>
    <row r="43" customFormat="false" ht="15" hidden="false" customHeight="false" outlineLevel="0" collapsed="false">
      <c r="A43" s="82" t="s">
        <v>3286</v>
      </c>
      <c r="B43" s="81"/>
      <c r="C43" s="81"/>
      <c r="F43" s="0" t="s">
        <v>985</v>
      </c>
      <c r="G43" s="78" t="s">
        <v>3953</v>
      </c>
      <c r="H43" s="0" t="s">
        <v>4219</v>
      </c>
      <c r="I43" s="0" t="s">
        <v>4220</v>
      </c>
      <c r="J43" s="82" t="s">
        <v>1974</v>
      </c>
    </row>
    <row r="44" customFormat="false" ht="15" hidden="false" customHeight="false" outlineLevel="0" collapsed="false">
      <c r="A44" s="82" t="s">
        <v>3337</v>
      </c>
      <c r="B44" s="81"/>
      <c r="C44" s="81"/>
      <c r="F44" s="0" t="s">
        <v>995</v>
      </c>
      <c r="G44" s="78" t="s">
        <v>3966</v>
      </c>
      <c r="H44" s="0" t="s">
        <v>4221</v>
      </c>
      <c r="I44" s="0" t="s">
        <v>4222</v>
      </c>
      <c r="J44" s="82" t="s">
        <v>1982</v>
      </c>
    </row>
    <row r="45" customFormat="false" ht="15" hidden="false" customHeight="false" outlineLevel="0" collapsed="false">
      <c r="B45" s="81"/>
      <c r="C45" s="81"/>
      <c r="F45" s="81"/>
      <c r="G45" s="81"/>
      <c r="H45" s="0" t="s">
        <v>4223</v>
      </c>
      <c r="I45" s="0" t="s">
        <v>4224</v>
      </c>
      <c r="J45" s="82" t="s">
        <v>3645</v>
      </c>
    </row>
    <row r="46" customFormat="false" ht="15" hidden="false" customHeight="false" outlineLevel="0" collapsed="false">
      <c r="B46" s="81"/>
      <c r="C46" s="81"/>
      <c r="F46" s="81"/>
      <c r="G46" s="81"/>
      <c r="H46" s="0" t="s">
        <v>4225</v>
      </c>
      <c r="I46" s="0" t="s">
        <v>343</v>
      </c>
      <c r="J46" s="82" t="s">
        <v>3286</v>
      </c>
    </row>
    <row r="47" customFormat="false" ht="15" hidden="false" customHeight="false" outlineLevel="0" collapsed="false">
      <c r="B47" s="81"/>
      <c r="C47" s="81"/>
      <c r="F47" s="81"/>
      <c r="G47" s="81"/>
      <c r="H47" s="0" t="s">
        <v>4226</v>
      </c>
      <c r="I47" s="0" t="s">
        <v>4227</v>
      </c>
      <c r="J47" s="82" t="s">
        <v>3337</v>
      </c>
    </row>
    <row r="48" customFormat="false" ht="15" hidden="false" customHeight="false" outlineLevel="0" collapsed="false">
      <c r="B48" s="81"/>
      <c r="C48" s="81"/>
      <c r="F48" s="81"/>
      <c r="G48" s="81"/>
      <c r="H48" s="0" t="s">
        <v>4228</v>
      </c>
      <c r="I48" s="0" t="s">
        <v>1016</v>
      </c>
      <c r="J48" s="82" t="s">
        <v>3592</v>
      </c>
    </row>
    <row r="49" customFormat="false" ht="15" hidden="false" customHeight="false" outlineLevel="0" collapsed="false">
      <c r="B49" s="81"/>
      <c r="C49" s="81"/>
      <c r="F49" s="81"/>
      <c r="G49" s="81"/>
      <c r="H49" s="0" t="s">
        <v>4229</v>
      </c>
      <c r="I49" s="0" t="s">
        <v>54</v>
      </c>
      <c r="J49" s="82" t="s">
        <v>4201</v>
      </c>
    </row>
    <row r="50" customFormat="false" ht="15" hidden="false" customHeight="false" outlineLevel="0" collapsed="false">
      <c r="B50" s="81"/>
      <c r="C50" s="81"/>
      <c r="F50" s="81"/>
      <c r="G50" s="81"/>
      <c r="H50" s="0" t="s">
        <v>4230</v>
      </c>
      <c r="I50" s="0" t="s">
        <v>52</v>
      </c>
      <c r="J50" s="82" t="s">
        <v>3871</v>
      </c>
    </row>
    <row r="51" customFormat="false" ht="15" hidden="false" customHeight="false" outlineLevel="0" collapsed="false">
      <c r="B51" s="81"/>
      <c r="C51" s="81"/>
      <c r="F51" s="81"/>
      <c r="G51" s="81"/>
      <c r="H51" s="0" t="s">
        <v>4231</v>
      </c>
      <c r="I51" s="0" t="s">
        <v>4232</v>
      </c>
      <c r="J51" s="82" t="s">
        <v>3280</v>
      </c>
    </row>
    <row r="52" customFormat="false" ht="15" hidden="false" customHeight="false" outlineLevel="0" collapsed="false">
      <c r="B52" s="81"/>
      <c r="C52" s="81"/>
      <c r="F52" s="81"/>
      <c r="G52" s="81"/>
      <c r="H52" s="0" t="s">
        <v>4233</v>
      </c>
      <c r="I52" s="0" t="s">
        <v>4234</v>
      </c>
      <c r="J52" s="82" t="s">
        <v>3785</v>
      </c>
    </row>
    <row r="53" customFormat="false" ht="15" hidden="false" customHeight="false" outlineLevel="0" collapsed="false">
      <c r="F53" s="81"/>
      <c r="G53" s="81"/>
      <c r="H53" s="0" t="s">
        <v>4235</v>
      </c>
      <c r="I53" s="0" t="s">
        <v>4236</v>
      </c>
      <c r="J53" s="82" t="s">
        <v>3807</v>
      </c>
    </row>
    <row r="54" customFormat="false" ht="15" hidden="false" customHeight="false" outlineLevel="0" collapsed="false">
      <c r="F54" s="81"/>
      <c r="G54" s="81"/>
      <c r="H54" s="0" t="s">
        <v>4237</v>
      </c>
      <c r="I54" s="0" t="s">
        <v>3406</v>
      </c>
      <c r="J54" s="82" t="s">
        <v>3827</v>
      </c>
    </row>
    <row r="55" customFormat="false" ht="15" hidden="false" customHeight="false" outlineLevel="0" collapsed="false">
      <c r="F55" s="81"/>
      <c r="G55" s="81"/>
      <c r="H55" s="0" t="s">
        <v>4238</v>
      </c>
      <c r="I55" s="0" t="s">
        <v>3602</v>
      </c>
      <c r="J55" s="82" t="s">
        <v>3847</v>
      </c>
    </row>
    <row r="56" customFormat="false" ht="15" hidden="false" customHeight="false" outlineLevel="0" collapsed="false">
      <c r="F56" s="81"/>
      <c r="G56" s="81"/>
      <c r="H56" s="0" t="s">
        <v>4239</v>
      </c>
      <c r="I56" s="0" t="s">
        <v>1847</v>
      </c>
      <c r="J56" s="82" t="s">
        <v>343</v>
      </c>
    </row>
    <row r="57" customFormat="false" ht="15" hidden="false" customHeight="false" outlineLevel="0" collapsed="false">
      <c r="F57" s="81"/>
      <c r="G57" s="81"/>
      <c r="H57" s="0" t="s">
        <v>4240</v>
      </c>
      <c r="I57" s="0" t="s">
        <v>1849</v>
      </c>
      <c r="J57" s="82" t="s">
        <v>344</v>
      </c>
    </row>
    <row r="58" customFormat="false" ht="15" hidden="false" customHeight="false" outlineLevel="0" collapsed="false">
      <c r="F58" s="81"/>
      <c r="G58" s="81"/>
      <c r="H58" s="0" t="s">
        <v>4241</v>
      </c>
      <c r="I58" s="0" t="s">
        <v>1853</v>
      </c>
      <c r="J58" s="82" t="s">
        <v>1777</v>
      </c>
    </row>
    <row r="59" customFormat="false" ht="15" hidden="false" customHeight="false" outlineLevel="0" collapsed="false">
      <c r="F59" s="81"/>
      <c r="G59" s="81"/>
      <c r="H59" s="0" t="s">
        <v>4242</v>
      </c>
      <c r="I59" s="0" t="s">
        <v>1855</v>
      </c>
      <c r="J59" s="82" t="s">
        <v>1849</v>
      </c>
    </row>
    <row r="60" customFormat="false" ht="15" hidden="false" customHeight="false" outlineLevel="0" collapsed="false">
      <c r="H60" s="0" t="s">
        <v>4243</v>
      </c>
      <c r="I60" s="0" t="s">
        <v>1857</v>
      </c>
      <c r="J60" s="82" t="s">
        <v>1853</v>
      </c>
    </row>
    <row r="61" customFormat="false" ht="15" hidden="false" customHeight="false" outlineLevel="0" collapsed="false">
      <c r="H61" s="0" t="s">
        <v>4244</v>
      </c>
      <c r="I61" s="0" t="s">
        <v>1865</v>
      </c>
      <c r="J61" s="82" t="s">
        <v>1855</v>
      </c>
    </row>
    <row r="62" customFormat="false" ht="15" hidden="false" customHeight="false" outlineLevel="0" collapsed="false">
      <c r="H62" s="0" t="s">
        <v>4245</v>
      </c>
      <c r="I62" s="0" t="s">
        <v>1867</v>
      </c>
      <c r="J62" s="82" t="s">
        <v>1857</v>
      </c>
    </row>
    <row r="63" customFormat="false" ht="15" hidden="false" customHeight="false" outlineLevel="0" collapsed="false">
      <c r="H63" s="0" t="s">
        <v>4246</v>
      </c>
      <c r="I63" s="0" t="s">
        <v>1869</v>
      </c>
      <c r="J63" s="82" t="s">
        <v>1877</v>
      </c>
    </row>
    <row r="64" customFormat="false" ht="15" hidden="false" customHeight="false" outlineLevel="0" collapsed="false">
      <c r="H64" s="0" t="s">
        <v>4247</v>
      </c>
      <c r="I64" s="0" t="s">
        <v>1873</v>
      </c>
      <c r="J64" s="82" t="s">
        <v>1879</v>
      </c>
    </row>
    <row r="65" customFormat="false" ht="15" hidden="false" customHeight="false" outlineLevel="0" collapsed="false">
      <c r="H65" s="0" t="s">
        <v>4248</v>
      </c>
      <c r="I65" s="0" t="s">
        <v>1881</v>
      </c>
      <c r="J65" s="82" t="s">
        <v>1881</v>
      </c>
    </row>
    <row r="66" customFormat="false" ht="15" hidden="false" customHeight="false" outlineLevel="0" collapsed="false">
      <c r="H66" s="0" t="s">
        <v>4249</v>
      </c>
      <c r="I66" s="0" t="s">
        <v>1889</v>
      </c>
      <c r="J66" s="82" t="s">
        <v>1889</v>
      </c>
    </row>
    <row r="67" customFormat="false" ht="15" hidden="false" customHeight="false" outlineLevel="0" collapsed="false">
      <c r="H67" s="0" t="s">
        <v>4250</v>
      </c>
      <c r="I67" s="0" t="s">
        <v>1540</v>
      </c>
      <c r="J67" s="82" t="s">
        <v>4084</v>
      </c>
    </row>
    <row r="68" customFormat="false" ht="15" hidden="false" customHeight="false" outlineLevel="0" collapsed="false">
      <c r="H68" s="0" t="s">
        <v>4251</v>
      </c>
      <c r="I68" s="0" t="s">
        <v>1902</v>
      </c>
      <c r="J68" s="82" t="s">
        <v>1905</v>
      </c>
    </row>
    <row r="69" customFormat="false" ht="15" hidden="false" customHeight="false" outlineLevel="0" collapsed="false">
      <c r="H69" s="0" t="s">
        <v>4252</v>
      </c>
      <c r="I69" s="0" t="s">
        <v>1903</v>
      </c>
      <c r="J69" s="82" t="s">
        <v>4148</v>
      </c>
    </row>
    <row r="70" customFormat="false" ht="15" hidden="false" customHeight="false" outlineLevel="0" collapsed="false">
      <c r="H70" s="0" t="s">
        <v>4253</v>
      </c>
      <c r="I70" s="0" t="s">
        <v>1905</v>
      </c>
      <c r="J70" s="82" t="s">
        <v>2285</v>
      </c>
    </row>
    <row r="71" customFormat="false" ht="15" hidden="false" customHeight="false" outlineLevel="0" collapsed="false">
      <c r="H71" s="0" t="s">
        <v>4254</v>
      </c>
      <c r="I71" s="0" t="s">
        <v>1909</v>
      </c>
      <c r="J71" s="82" t="s">
        <v>4255</v>
      </c>
    </row>
    <row r="72" customFormat="false" ht="15" hidden="false" customHeight="false" outlineLevel="0" collapsed="false">
      <c r="H72" s="0" t="s">
        <v>4256</v>
      </c>
      <c r="I72" s="0" t="s">
        <v>1915</v>
      </c>
      <c r="J72" s="82" t="s">
        <v>4257</v>
      </c>
    </row>
    <row r="73" customFormat="false" ht="15" hidden="false" customHeight="false" outlineLevel="0" collapsed="false">
      <c r="H73" s="0" t="s">
        <v>4258</v>
      </c>
      <c r="I73" s="0" t="s">
        <v>1921</v>
      </c>
      <c r="J73" s="82" t="s">
        <v>3505</v>
      </c>
    </row>
    <row r="74" customFormat="false" ht="15" hidden="false" customHeight="false" outlineLevel="0" collapsed="false">
      <c r="H74" s="0" t="s">
        <v>4259</v>
      </c>
      <c r="I74" s="0" t="s">
        <v>1536</v>
      </c>
      <c r="J74" s="82" t="s">
        <v>3699</v>
      </c>
    </row>
    <row r="75" customFormat="false" ht="15" hidden="false" customHeight="false" outlineLevel="0" collapsed="false">
      <c r="H75" s="0" t="s">
        <v>4260</v>
      </c>
      <c r="I75" s="0" t="s">
        <v>4261</v>
      </c>
      <c r="J75" s="82" t="s">
        <v>4262</v>
      </c>
    </row>
    <row r="76" customFormat="false" ht="15" hidden="false" customHeight="false" outlineLevel="0" collapsed="false">
      <c r="H76" s="0" t="s">
        <v>4263</v>
      </c>
      <c r="I76" s="0" t="s">
        <v>4024</v>
      </c>
      <c r="J76" s="82" t="s">
        <v>4264</v>
      </c>
    </row>
    <row r="77" customFormat="false" ht="15" hidden="false" customHeight="false" outlineLevel="0" collapsed="false">
      <c r="H77" s="0" t="s">
        <v>4265</v>
      </c>
      <c r="I77" s="0" t="s">
        <v>3577</v>
      </c>
      <c r="J77" s="82" t="s">
        <v>4266</v>
      </c>
    </row>
    <row r="78" customFormat="false" ht="15" hidden="false" customHeight="false" outlineLevel="0" collapsed="false">
      <c r="H78" s="0" t="s">
        <v>4267</v>
      </c>
      <c r="I78" s="0" t="s">
        <v>3844</v>
      </c>
      <c r="J78" s="82" t="s">
        <v>3552</v>
      </c>
    </row>
    <row r="79" customFormat="false" ht="15" hidden="false" customHeight="false" outlineLevel="0" collapsed="false">
      <c r="H79" s="0" t="s">
        <v>4268</v>
      </c>
      <c r="I79" s="0" t="s">
        <v>4269</v>
      </c>
      <c r="J79" s="82" t="s">
        <v>3577</v>
      </c>
    </row>
    <row r="80" customFormat="false" ht="15" hidden="false" customHeight="false" outlineLevel="0" collapsed="false">
      <c r="H80" s="0" t="s">
        <v>4270</v>
      </c>
      <c r="I80" s="0" t="s">
        <v>4271</v>
      </c>
      <c r="J80" s="82" t="s">
        <v>4272</v>
      </c>
    </row>
    <row r="81" customFormat="false" ht="15" hidden="false" customHeight="false" outlineLevel="0" collapsed="false">
      <c r="H81" s="0" t="s">
        <v>4273</v>
      </c>
      <c r="I81" s="0" t="s">
        <v>4274</v>
      </c>
      <c r="J81" s="82" t="s">
        <v>4024</v>
      </c>
    </row>
    <row r="82" customFormat="false" ht="15" hidden="false" customHeight="false" outlineLevel="0" collapsed="false">
      <c r="H82" s="0" t="s">
        <v>4275</v>
      </c>
      <c r="I82" s="0" t="s">
        <v>4276</v>
      </c>
      <c r="J82" s="82" t="s">
        <v>3532</v>
      </c>
    </row>
    <row r="83" customFormat="false" ht="15" hidden="false" customHeight="false" outlineLevel="0" collapsed="false">
      <c r="H83" s="0" t="s">
        <v>4277</v>
      </c>
      <c r="I83" s="0" t="s">
        <v>4278</v>
      </c>
      <c r="J83" s="82" t="s">
        <v>4227</v>
      </c>
    </row>
    <row r="84" customFormat="false" ht="15" hidden="false" customHeight="false" outlineLevel="0" collapsed="false">
      <c r="H84" s="0" t="s">
        <v>4279</v>
      </c>
      <c r="I84" s="0" t="s">
        <v>3552</v>
      </c>
      <c r="J84" s="82" t="s">
        <v>4280</v>
      </c>
    </row>
    <row r="85" customFormat="false" ht="15" hidden="false" customHeight="false" outlineLevel="0" collapsed="false">
      <c r="H85" s="0" t="s">
        <v>4281</v>
      </c>
      <c r="I85" s="0" t="s">
        <v>4272</v>
      </c>
      <c r="J85" s="82" t="s">
        <v>1016</v>
      </c>
    </row>
    <row r="86" customFormat="false" ht="15" hidden="false" customHeight="false" outlineLevel="0" collapsed="false">
      <c r="H86" s="0" t="s">
        <v>4282</v>
      </c>
      <c r="I86" s="0" t="s">
        <v>4283</v>
      </c>
      <c r="J86" s="82" t="s">
        <v>54</v>
      </c>
    </row>
    <row r="87" customFormat="false" ht="15" hidden="false" customHeight="false" outlineLevel="0" collapsed="false">
      <c r="H87" s="0" t="s">
        <v>4284</v>
      </c>
      <c r="I87" s="0" t="s">
        <v>4285</v>
      </c>
      <c r="J87" s="82" t="s">
        <v>4232</v>
      </c>
    </row>
    <row r="88" customFormat="false" ht="15" hidden="false" customHeight="false" outlineLevel="0" collapsed="false">
      <c r="H88" s="0" t="s">
        <v>4286</v>
      </c>
      <c r="I88" s="0" t="s">
        <v>4287</v>
      </c>
      <c r="J88" s="82" t="s">
        <v>4234</v>
      </c>
    </row>
    <row r="89" customFormat="false" ht="15" hidden="false" customHeight="false" outlineLevel="0" collapsed="false">
      <c r="H89" s="0" t="s">
        <v>4288</v>
      </c>
      <c r="I89" s="0" t="s">
        <v>4264</v>
      </c>
      <c r="J89" s="82" t="s">
        <v>3992</v>
      </c>
    </row>
    <row r="90" customFormat="false" ht="15" hidden="false" customHeight="false" outlineLevel="0" collapsed="false">
      <c r="H90" s="0" t="s">
        <v>4289</v>
      </c>
      <c r="I90" s="0" t="s">
        <v>4290</v>
      </c>
      <c r="J90" s="82" t="s">
        <v>4291</v>
      </c>
    </row>
    <row r="91" customFormat="false" ht="15" hidden="false" customHeight="false" outlineLevel="0" collapsed="false">
      <c r="H91" s="0" t="s">
        <v>4292</v>
      </c>
      <c r="I91" s="0" t="s">
        <v>4293</v>
      </c>
      <c r="J91" s="82" t="s">
        <v>4032</v>
      </c>
    </row>
    <row r="92" customFormat="false" ht="15" hidden="false" customHeight="false" outlineLevel="0" collapsed="false">
      <c r="H92" s="0" t="s">
        <v>4294</v>
      </c>
      <c r="I92" s="0" t="s">
        <v>4295</v>
      </c>
      <c r="J92" s="82" t="s">
        <v>3406</v>
      </c>
    </row>
    <row r="93" customFormat="false" ht="15" hidden="false" customHeight="false" outlineLevel="0" collapsed="false">
      <c r="H93" s="0" t="s">
        <v>4296</v>
      </c>
      <c r="I93" s="0" t="s">
        <v>4297</v>
      </c>
      <c r="J93" s="82" t="s">
        <v>3602</v>
      </c>
    </row>
    <row r="94" customFormat="false" ht="15" hidden="false" customHeight="false" outlineLevel="0" collapsed="false">
      <c r="H94" s="0" t="s">
        <v>4298</v>
      </c>
      <c r="I94" s="0" t="s">
        <v>3267</v>
      </c>
      <c r="J94" s="82" t="s">
        <v>3883</v>
      </c>
    </row>
    <row r="95" customFormat="false" ht="15" hidden="false" customHeight="false" outlineLevel="0" collapsed="false">
      <c r="H95" s="0" t="s">
        <v>4299</v>
      </c>
      <c r="I95" s="0" t="s">
        <v>3276</v>
      </c>
    </row>
    <row r="96" customFormat="false" ht="15" hidden="false" customHeight="false" outlineLevel="0" collapsed="false">
      <c r="H96" s="0" t="s">
        <v>4300</v>
      </c>
      <c r="I96" s="0" t="s">
        <v>2546</v>
      </c>
    </row>
    <row r="97" customFormat="false" ht="15" hidden="false" customHeight="false" outlineLevel="0" collapsed="false">
      <c r="H97" s="0" t="s">
        <v>4301</v>
      </c>
      <c r="I97" s="0" t="s">
        <v>4302</v>
      </c>
    </row>
    <row r="98" customFormat="false" ht="15" hidden="false" customHeight="false" outlineLevel="0" collapsed="false">
      <c r="H98" s="0" t="s">
        <v>4303</v>
      </c>
      <c r="I98" s="0" t="s">
        <v>3992</v>
      </c>
    </row>
    <row r="99" customFormat="false" ht="15" hidden="false" customHeight="false" outlineLevel="0" collapsed="false">
      <c r="H99" s="0" t="s">
        <v>4304</v>
      </c>
      <c r="I99" s="0" t="s">
        <v>4291</v>
      </c>
    </row>
    <row r="100" customFormat="false" ht="15" hidden="false" customHeight="false" outlineLevel="0" collapsed="false">
      <c r="H100" s="0" t="s">
        <v>4305</v>
      </c>
      <c r="I100" s="0" t="s">
        <v>4032</v>
      </c>
    </row>
    <row r="101" customFormat="false" ht="15" hidden="false" customHeight="false" outlineLevel="0" collapsed="false">
      <c r="H101" s="0" t="s">
        <v>4306</v>
      </c>
      <c r="I101" s="0" t="s">
        <v>4040</v>
      </c>
    </row>
    <row r="102" customFormat="false" ht="15" hidden="false" customHeight="false" outlineLevel="0" collapsed="false">
      <c r="H102" s="0" t="s">
        <v>4307</v>
      </c>
      <c r="I102" s="0" t="s">
        <v>4046</v>
      </c>
    </row>
    <row r="103" customFormat="false" ht="15" hidden="false" customHeight="false" outlineLevel="0" collapsed="false">
      <c r="H103" s="0" t="s">
        <v>4308</v>
      </c>
      <c r="I103" s="0" t="s">
        <v>4309</v>
      </c>
    </row>
    <row r="104" customFormat="false" ht="15" hidden="false" customHeight="false" outlineLevel="0" collapsed="false">
      <c r="H104" s="0" t="s">
        <v>4310</v>
      </c>
      <c r="I104" s="0" t="s">
        <v>4311</v>
      </c>
    </row>
    <row r="105" customFormat="false" ht="15" hidden="false" customHeight="false" outlineLevel="0" collapsed="false">
      <c r="H105" s="0" t="s">
        <v>1132</v>
      </c>
      <c r="I105" s="0" t="s">
        <v>4052</v>
      </c>
    </row>
    <row r="106" customFormat="false" ht="15" hidden="false" customHeight="false" outlineLevel="0" collapsed="false">
      <c r="I106" s="0" t="s">
        <v>4060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6875" defaultRowHeight="15" zeroHeight="false" outlineLevelRow="0" outlineLevelCol="0"/>
  <cols>
    <col collapsed="false" customWidth="true" hidden="false" outlineLevel="0" max="1" min="1" style="0" width="36.99"/>
    <col collapsed="false" customWidth="true" hidden="false" outlineLevel="0" max="2" min="2" style="0" width="31.86"/>
    <col collapsed="false" customWidth="true" hidden="false" outlineLevel="0" max="3" min="3" style="0" width="34.14"/>
    <col collapsed="false" customWidth="true" hidden="false" outlineLevel="0" max="4" min="4" style="0" width="30.86"/>
    <col collapsed="false" customWidth="true" hidden="false" outlineLevel="0" max="5" min="5" style="0" width="43.42"/>
    <col collapsed="false" customWidth="true" hidden="false" outlineLevel="0" max="6" min="6" style="0" width="47.28"/>
    <col collapsed="false" customWidth="true" hidden="false" outlineLevel="0" max="7" min="7" style="0" width="36.29"/>
    <col collapsed="false" customWidth="true" hidden="false" outlineLevel="0" max="8" min="8" style="0" width="16.42"/>
  </cols>
  <sheetData>
    <row r="1" customFormat="false" ht="15" hidden="false" customHeight="false" outlineLevel="0" collapsed="false">
      <c r="A1" s="1" t="s">
        <v>884</v>
      </c>
      <c r="B1" s="1" t="s">
        <v>4312</v>
      </c>
      <c r="C1" s="1" t="s">
        <v>4313</v>
      </c>
      <c r="D1" s="1" t="s">
        <v>889</v>
      </c>
      <c r="E1" s="1" t="s">
        <v>1286</v>
      </c>
      <c r="F1" s="1" t="s">
        <v>1287</v>
      </c>
      <c r="G1" s="1" t="s">
        <v>4314</v>
      </c>
    </row>
    <row r="2" customFormat="false" ht="15" hidden="false" customHeight="false" outlineLevel="0" collapsed="false">
      <c r="A2" s="53" t="s">
        <v>4315</v>
      </c>
      <c r="B2" s="68" t="s">
        <v>4316</v>
      </c>
      <c r="C2" s="68" t="s">
        <v>4316</v>
      </c>
      <c r="D2" s="53" t="s">
        <v>4315</v>
      </c>
      <c r="E2" s="68" t="s">
        <v>4316</v>
      </c>
      <c r="F2" s="68" t="s">
        <v>4316</v>
      </c>
      <c r="G2" s="68" t="s">
        <v>4316</v>
      </c>
    </row>
    <row r="3" customFormat="false" ht="15" hidden="false" customHeight="false" outlineLevel="0" collapsed="false">
      <c r="A3" s="0" t="s">
        <v>4317</v>
      </c>
      <c r="B3" s="0" t="s">
        <v>4318</v>
      </c>
      <c r="C3" s="0" t="s">
        <v>4319</v>
      </c>
      <c r="D3" s="0" t="s">
        <v>4317</v>
      </c>
      <c r="E3" s="0" t="s">
        <v>4320</v>
      </c>
      <c r="F3" s="0" t="s">
        <v>4321</v>
      </c>
      <c r="G3" s="0" t="s">
        <v>4322</v>
      </c>
    </row>
    <row r="4" customFormat="false" ht="15" hidden="false" customHeight="false" outlineLevel="0" collapsed="false">
      <c r="A4" s="0" t="s">
        <v>4323</v>
      </c>
      <c r="B4" s="0" t="s">
        <v>4324</v>
      </c>
      <c r="C4" s="0" t="s">
        <v>4325</v>
      </c>
      <c r="E4" s="0" t="s">
        <v>4326</v>
      </c>
      <c r="F4" s="0" t="s">
        <v>4327</v>
      </c>
      <c r="G4" s="0" t="s">
        <v>4328</v>
      </c>
    </row>
    <row r="5" customFormat="false" ht="15" hidden="false" customHeight="false" outlineLevel="0" collapsed="false">
      <c r="E5" s="25" t="s">
        <v>4329</v>
      </c>
      <c r="F5" s="0" t="s">
        <v>4330</v>
      </c>
      <c r="G5" s="53" t="s">
        <v>4331</v>
      </c>
    </row>
    <row r="6" customFormat="false" ht="15" hidden="false" customHeight="false" outlineLevel="0" collapsed="false">
      <c r="E6" s="68" t="s">
        <v>4332</v>
      </c>
      <c r="F6" s="68" t="s">
        <v>4333</v>
      </c>
      <c r="G6" s="68" t="s">
        <v>4334</v>
      </c>
    </row>
    <row r="7" customFormat="false" ht="15" hidden="false" customHeight="false" outlineLevel="0" collapsed="false">
      <c r="E7" s="68" t="s">
        <v>4335</v>
      </c>
      <c r="F7" s="68" t="s">
        <v>4336</v>
      </c>
    </row>
    <row r="8" customFormat="false" ht="15" hidden="false" customHeight="false" outlineLevel="0" collapsed="false">
      <c r="E8" s="0" t="s">
        <v>4337</v>
      </c>
    </row>
    <row r="21" customFormat="false" ht="15" hidden="false" customHeight="false" outlineLevel="0" collapsed="false">
      <c r="A21" s="26" t="n">
        <v>8</v>
      </c>
      <c r="B21" s="26" t="s">
        <v>4338</v>
      </c>
      <c r="C21" s="26"/>
      <c r="D21" s="26" t="s">
        <v>4339</v>
      </c>
      <c r="E21" s="26" t="s">
        <v>4340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4" activeCellId="0" sqref="C34"/>
    </sheetView>
  </sheetViews>
  <sheetFormatPr defaultColWidth="8.6875" defaultRowHeight="15" zeroHeight="false" outlineLevelRow="0" outlineLevelCol="0"/>
  <cols>
    <col collapsed="false" customWidth="true" hidden="false" outlineLevel="0" max="5" min="1" style="0" width="21.29"/>
    <col collapsed="false" customWidth="true" hidden="false" outlineLevel="0" max="6" min="6" style="0" width="18"/>
    <col collapsed="false" customWidth="true" hidden="false" outlineLevel="0" max="7" min="7" style="0" width="19.57"/>
    <col collapsed="false" customWidth="true" hidden="false" outlineLevel="0" max="8" min="8" style="0" width="21.43"/>
    <col collapsed="false" customWidth="true" hidden="false" outlineLevel="0" max="9" min="9" style="0" width="18.58"/>
    <col collapsed="false" customWidth="true" hidden="false" outlineLevel="0" max="14" min="14" style="0" width="11.57"/>
  </cols>
  <sheetData>
    <row r="1" customFormat="false" ht="15" hidden="false" customHeight="false" outlineLevel="0" collapsed="false">
      <c r="A1" s="2" t="s">
        <v>0</v>
      </c>
      <c r="B1" s="2"/>
      <c r="C1" s="2"/>
    </row>
    <row r="2" customFormat="false" ht="15" hidden="false" customHeight="false" outlineLevel="0" collapsed="false">
      <c r="A2" s="1" t="s">
        <v>295</v>
      </c>
    </row>
    <row r="3" customFormat="false" ht="15" hidden="false" customHeight="false" outlineLevel="0" collapsed="false">
      <c r="A3" s="5" t="s">
        <v>296</v>
      </c>
      <c r="B3" s="5" t="s">
        <v>297</v>
      </c>
      <c r="C3" s="5" t="s">
        <v>298</v>
      </c>
      <c r="D3" s="5" t="s">
        <v>299</v>
      </c>
      <c r="E3" s="5" t="s">
        <v>300</v>
      </c>
      <c r="F3" s="5" t="s">
        <v>301</v>
      </c>
      <c r="G3" s="5" t="s">
        <v>302</v>
      </c>
      <c r="H3" s="5" t="s">
        <v>303</v>
      </c>
      <c r="I3" s="5" t="s">
        <v>304</v>
      </c>
    </row>
    <row r="4" customFormat="false" ht="15" hidden="false" customHeight="false" outlineLevel="0" collapsed="false">
      <c r="A4" s="3" t="s">
        <v>76</v>
      </c>
      <c r="B4" s="3" t="s">
        <v>61</v>
      </c>
      <c r="C4" s="3" t="s">
        <v>305</v>
      </c>
      <c r="D4" s="0" t="s">
        <v>306</v>
      </c>
      <c r="E4" s="0" t="n">
        <v>60</v>
      </c>
      <c r="F4" s="0" t="n">
        <v>60</v>
      </c>
      <c r="G4" s="0" t="n">
        <v>10</v>
      </c>
      <c r="H4" s="0" t="n">
        <v>12</v>
      </c>
      <c r="I4" s="0" t="n">
        <v>3</v>
      </c>
    </row>
    <row r="5" customFormat="false" ht="15" hidden="false" customHeight="false" outlineLevel="0" collapsed="false">
      <c r="A5" s="3" t="s">
        <v>307</v>
      </c>
      <c r="B5" s="3" t="s">
        <v>61</v>
      </c>
      <c r="C5" s="3" t="s">
        <v>305</v>
      </c>
      <c r="D5" s="0" t="s">
        <v>308</v>
      </c>
      <c r="E5" s="0" t="n">
        <v>60</v>
      </c>
      <c r="F5" s="0" t="n">
        <v>60</v>
      </c>
      <c r="G5" s="0" t="n">
        <v>10</v>
      </c>
      <c r="H5" s="0" t="n">
        <v>12</v>
      </c>
      <c r="I5" s="0" t="n">
        <v>3</v>
      </c>
    </row>
    <row r="6" customFormat="false" ht="15" hidden="false" customHeight="false" outlineLevel="0" collapsed="false">
      <c r="A6" s="3" t="s">
        <v>80</v>
      </c>
      <c r="B6" s="3" t="s">
        <v>309</v>
      </c>
      <c r="C6" s="3" t="s">
        <v>310</v>
      </c>
      <c r="D6" s="0" t="s">
        <v>311</v>
      </c>
      <c r="E6" s="0" t="n">
        <v>90</v>
      </c>
      <c r="F6" s="0" t="n">
        <v>40</v>
      </c>
      <c r="G6" s="0" t="n">
        <v>10</v>
      </c>
      <c r="H6" s="0" t="n">
        <v>0</v>
      </c>
      <c r="I6" s="0" t="n">
        <v>5</v>
      </c>
    </row>
    <row r="7" customFormat="false" ht="15" hidden="false" customHeight="false" outlineLevel="0" collapsed="false">
      <c r="A7" s="3" t="s">
        <v>94</v>
      </c>
      <c r="B7" s="3" t="s">
        <v>309</v>
      </c>
      <c r="C7" s="3" t="s">
        <v>310</v>
      </c>
      <c r="D7" s="0" t="s">
        <v>312</v>
      </c>
      <c r="E7" s="0" t="n">
        <v>90</v>
      </c>
      <c r="F7" s="0" t="n">
        <v>40</v>
      </c>
      <c r="G7" s="0" t="n">
        <v>10</v>
      </c>
      <c r="H7" s="0" t="n">
        <v>0</v>
      </c>
      <c r="I7" s="0" t="n">
        <v>5</v>
      </c>
    </row>
    <row r="8" customFormat="false" ht="15" hidden="false" customHeight="false" outlineLevel="0" collapsed="false">
      <c r="A8" s="3" t="s">
        <v>313</v>
      </c>
      <c r="B8" s="3" t="s">
        <v>314</v>
      </c>
      <c r="C8" s="3" t="s">
        <v>315</v>
      </c>
      <c r="D8" s="0" t="s">
        <v>316</v>
      </c>
      <c r="E8" s="0" t="n">
        <v>120</v>
      </c>
      <c r="F8" s="0" t="n">
        <v>20</v>
      </c>
      <c r="G8" s="0" t="n">
        <v>7</v>
      </c>
      <c r="H8" s="0" t="n">
        <v>0</v>
      </c>
      <c r="I8" s="0" t="n">
        <v>2</v>
      </c>
    </row>
    <row r="9" customFormat="false" ht="15" hidden="false" customHeight="false" outlineLevel="0" collapsed="false">
      <c r="A9" s="3" t="s">
        <v>84</v>
      </c>
      <c r="B9" s="3" t="s">
        <v>309</v>
      </c>
      <c r="C9" s="3" t="s">
        <v>310</v>
      </c>
      <c r="D9" s="0" t="s">
        <v>317</v>
      </c>
      <c r="E9" s="0" t="n">
        <v>90</v>
      </c>
      <c r="F9" s="0" t="n">
        <v>40</v>
      </c>
      <c r="G9" s="0" t="n">
        <v>10</v>
      </c>
      <c r="H9" s="0" t="n">
        <v>0</v>
      </c>
      <c r="I9" s="0" t="n">
        <v>5</v>
      </c>
    </row>
    <row r="10" customFormat="false" ht="15" hidden="false" customHeight="false" outlineLevel="0" collapsed="false">
      <c r="A10" s="3" t="s">
        <v>318</v>
      </c>
      <c r="B10" s="3" t="s">
        <v>314</v>
      </c>
      <c r="C10" s="3" t="s">
        <v>315</v>
      </c>
      <c r="D10" s="0" t="s">
        <v>319</v>
      </c>
      <c r="E10" s="0" t="n">
        <v>120</v>
      </c>
      <c r="F10" s="0" t="n">
        <v>20</v>
      </c>
      <c r="G10" s="0" t="n">
        <v>7</v>
      </c>
      <c r="H10" s="0" t="n">
        <v>0</v>
      </c>
      <c r="I10" s="0" t="n">
        <v>2</v>
      </c>
    </row>
    <row r="11" customFormat="false" ht="15" hidden="false" customHeight="false" outlineLevel="0" collapsed="false">
      <c r="A11" s="3" t="s">
        <v>101</v>
      </c>
      <c r="B11" s="3" t="s">
        <v>314</v>
      </c>
      <c r="C11" s="3" t="s">
        <v>315</v>
      </c>
      <c r="D11" s="0" t="s">
        <v>316</v>
      </c>
      <c r="E11" s="0" t="n">
        <v>120</v>
      </c>
      <c r="F11" s="0" t="n">
        <v>20</v>
      </c>
      <c r="G11" s="0" t="n">
        <v>7</v>
      </c>
      <c r="H11" s="0" t="n">
        <v>0</v>
      </c>
      <c r="I11" s="0" t="n">
        <v>2</v>
      </c>
    </row>
    <row r="12" customFormat="false" ht="15" hidden="false" customHeight="false" outlineLevel="0" collapsed="false">
      <c r="A12" s="3" t="s">
        <v>320</v>
      </c>
      <c r="B12" s="3" t="s">
        <v>314</v>
      </c>
      <c r="C12" s="3" t="s">
        <v>315</v>
      </c>
      <c r="D12" s="0" t="s">
        <v>319</v>
      </c>
      <c r="E12" s="0" t="n">
        <v>120</v>
      </c>
      <c r="F12" s="0" t="n">
        <v>20</v>
      </c>
      <c r="G12" s="0" t="n">
        <v>7</v>
      </c>
      <c r="H12" s="0" t="n">
        <v>0</v>
      </c>
      <c r="I12" s="0" t="n">
        <v>2</v>
      </c>
    </row>
    <row r="13" customFormat="false" ht="15" hidden="false" customHeight="false" outlineLevel="0" collapsed="false">
      <c r="A13" s="3" t="s">
        <v>321</v>
      </c>
      <c r="B13" s="3" t="s">
        <v>314</v>
      </c>
      <c r="C13" s="3" t="s">
        <v>315</v>
      </c>
      <c r="D13" s="0" t="s">
        <v>322</v>
      </c>
      <c r="E13" s="0" t="n">
        <v>120</v>
      </c>
      <c r="F13" s="0" t="n">
        <v>20</v>
      </c>
      <c r="G13" s="0" t="n">
        <v>7</v>
      </c>
      <c r="H13" s="0" t="n">
        <v>0</v>
      </c>
      <c r="I13" s="0" t="n">
        <v>2</v>
      </c>
    </row>
    <row r="14" customFormat="false" ht="15" hidden="false" customHeight="false" outlineLevel="0" collapsed="false">
      <c r="A14" s="3" t="s">
        <v>323</v>
      </c>
      <c r="B14" s="3" t="s">
        <v>314</v>
      </c>
      <c r="C14" s="3" t="s">
        <v>315</v>
      </c>
      <c r="D14" s="0" t="s">
        <v>324</v>
      </c>
      <c r="E14" s="0" t="n">
        <v>120</v>
      </c>
      <c r="F14" s="0" t="n">
        <v>20</v>
      </c>
      <c r="G14" s="0" t="n">
        <v>7</v>
      </c>
      <c r="H14" s="0" t="n">
        <v>0</v>
      </c>
      <c r="I14" s="0" t="n">
        <v>2</v>
      </c>
    </row>
    <row r="15" customFormat="false" ht="15" hidden="false" customHeight="false" outlineLevel="0" collapsed="false">
      <c r="A15" s="3" t="s">
        <v>325</v>
      </c>
      <c r="B15" s="3" t="s">
        <v>309</v>
      </c>
      <c r="C15" s="3" t="s">
        <v>310</v>
      </c>
      <c r="D15" s="0" t="s">
        <v>326</v>
      </c>
      <c r="E15" s="0" t="n">
        <v>90</v>
      </c>
      <c r="F15" s="0" t="n">
        <v>40</v>
      </c>
      <c r="G15" s="0" t="n">
        <v>10</v>
      </c>
      <c r="H15" s="0" t="n">
        <v>0</v>
      </c>
      <c r="I15" s="0" t="n">
        <v>5</v>
      </c>
    </row>
    <row r="16" customFormat="false" ht="15" hidden="false" customHeight="false" outlineLevel="0" collapsed="false">
      <c r="A16" s="3" t="s">
        <v>327</v>
      </c>
      <c r="B16" s="3" t="s">
        <v>309</v>
      </c>
      <c r="C16" s="3" t="s">
        <v>310</v>
      </c>
      <c r="D16" s="0" t="s">
        <v>328</v>
      </c>
      <c r="E16" s="0" t="n">
        <v>90</v>
      </c>
      <c r="F16" s="0" t="n">
        <v>40</v>
      </c>
      <c r="G16" s="0" t="n">
        <v>10</v>
      </c>
      <c r="H16" s="0" t="n">
        <v>0</v>
      </c>
      <c r="I16" s="0" t="n">
        <v>5</v>
      </c>
    </row>
    <row r="17" customFormat="false" ht="15" hidden="false" customHeight="false" outlineLevel="0" collapsed="false">
      <c r="A17" s="3" t="s">
        <v>329</v>
      </c>
      <c r="B17" s="3" t="s">
        <v>309</v>
      </c>
      <c r="C17" s="3" t="s">
        <v>310</v>
      </c>
      <c r="D17" s="0" t="s">
        <v>330</v>
      </c>
      <c r="E17" s="0" t="n">
        <v>90</v>
      </c>
      <c r="F17" s="0" t="n">
        <v>40</v>
      </c>
      <c r="G17" s="0" t="n">
        <v>10</v>
      </c>
      <c r="H17" s="0" t="n">
        <v>0</v>
      </c>
      <c r="I17" s="0" t="n">
        <v>5</v>
      </c>
    </row>
    <row r="18" customFormat="false" ht="15" hidden="false" customHeight="false" outlineLevel="0" collapsed="false">
      <c r="A18" s="3" t="s">
        <v>331</v>
      </c>
      <c r="B18" s="0" t="n">
        <v>1</v>
      </c>
      <c r="C18" s="0" t="s">
        <v>332</v>
      </c>
      <c r="D18" s="0" t="s">
        <v>332</v>
      </c>
      <c r="E18" s="0" t="n">
        <v>30</v>
      </c>
      <c r="F18" s="0" t="n">
        <v>25</v>
      </c>
      <c r="G18" s="0" t="n">
        <v>0</v>
      </c>
      <c r="H18" s="0" t="n">
        <v>0</v>
      </c>
      <c r="I18" s="0" t="n">
        <v>0</v>
      </c>
    </row>
    <row r="19" customFormat="false" ht="15" hidden="false" customHeight="false" outlineLevel="0" collapsed="false">
      <c r="A19" s="3" t="s">
        <v>333</v>
      </c>
      <c r="B19" s="0" t="n">
        <v>2</v>
      </c>
      <c r="C19" s="0" t="s">
        <v>332</v>
      </c>
      <c r="D19" s="0" t="s">
        <v>334</v>
      </c>
      <c r="E19" s="0" t="n">
        <v>30</v>
      </c>
      <c r="F19" s="0" t="n">
        <v>25</v>
      </c>
      <c r="G19" s="0" t="n">
        <v>0</v>
      </c>
      <c r="H19" s="0" t="n">
        <v>0</v>
      </c>
      <c r="I19" s="0" t="n">
        <v>0</v>
      </c>
    </row>
    <row r="20" customFormat="false" ht="15" hidden="false" customHeight="false" outlineLevel="0" collapsed="false">
      <c r="A20" s="3" t="s">
        <v>335</v>
      </c>
      <c r="B20" s="0" t="n">
        <v>2</v>
      </c>
      <c r="C20" s="3" t="s">
        <v>336</v>
      </c>
      <c r="D20" s="0" t="s">
        <v>337</v>
      </c>
      <c r="E20" s="0" t="n">
        <v>160</v>
      </c>
      <c r="F20" s="0" t="n">
        <v>30</v>
      </c>
      <c r="G20" s="0" t="n">
        <v>0</v>
      </c>
      <c r="H20" s="0" t="n">
        <v>0</v>
      </c>
      <c r="I20" s="0" t="n">
        <v>0</v>
      </c>
    </row>
    <row r="21" customFormat="false" ht="15" hidden="false" customHeight="false" outlineLevel="0" collapsed="false">
      <c r="A21" s="3" t="s">
        <v>338</v>
      </c>
      <c r="B21" s="0" t="n">
        <v>1</v>
      </c>
      <c r="C21" s="3" t="s">
        <v>336</v>
      </c>
      <c r="D21" s="0" t="s">
        <v>339</v>
      </c>
      <c r="E21" s="0" t="n">
        <v>160</v>
      </c>
      <c r="F21" s="0" t="n">
        <v>30</v>
      </c>
      <c r="G21" s="0" t="n">
        <v>0</v>
      </c>
      <c r="H21" s="0" t="n">
        <v>0</v>
      </c>
      <c r="I21" s="0" t="n">
        <v>0</v>
      </c>
    </row>
    <row r="22" customFormat="false" ht="15" hidden="false" customHeight="false" outlineLevel="0" collapsed="false">
      <c r="A22" s="3" t="s">
        <v>340</v>
      </c>
      <c r="B22" s="0" t="n">
        <v>1</v>
      </c>
      <c r="C22" s="3" t="s">
        <v>336</v>
      </c>
      <c r="D22" s="0" t="s">
        <v>339</v>
      </c>
      <c r="E22" s="0" t="n">
        <v>160</v>
      </c>
      <c r="F22" s="0" t="n">
        <v>30</v>
      </c>
      <c r="G22" s="0" t="n">
        <v>0</v>
      </c>
      <c r="H22" s="0" t="n">
        <v>0</v>
      </c>
      <c r="I22" s="0" t="n">
        <v>0</v>
      </c>
    </row>
    <row r="23" customFormat="false" ht="15" hidden="false" customHeight="false" outlineLevel="0" collapsed="false">
      <c r="A23" s="3" t="s">
        <v>341</v>
      </c>
      <c r="B23" s="0" t="n">
        <v>3</v>
      </c>
      <c r="C23" s="3" t="s">
        <v>336</v>
      </c>
      <c r="D23" s="0" t="s">
        <v>337</v>
      </c>
      <c r="E23" s="0" t="n">
        <v>160</v>
      </c>
      <c r="F23" s="0" t="n">
        <v>30</v>
      </c>
      <c r="G23" s="0" t="n">
        <v>0</v>
      </c>
      <c r="H23" s="0" t="n">
        <v>0</v>
      </c>
      <c r="I23" s="0" t="n">
        <v>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2" activeCellId="0" sqref="E72"/>
    </sheetView>
  </sheetViews>
  <sheetFormatPr defaultColWidth="8.6875" defaultRowHeight="15" zeroHeight="false" outlineLevelRow="0" outlineLevelCol="0"/>
  <cols>
    <col collapsed="false" customWidth="true" hidden="false" outlineLevel="0" max="1" min="1" style="0" width="47.57"/>
  </cols>
  <sheetData>
    <row r="1" customFormat="false" ht="15" hidden="false" customHeight="false" outlineLevel="0" collapsed="false">
      <c r="A1" s="0" t="s">
        <v>4175</v>
      </c>
    </row>
    <row r="2" customFormat="false" ht="15" hidden="false" customHeight="false" outlineLevel="0" collapsed="false">
      <c r="A2" s="0" t="s">
        <v>4176</v>
      </c>
    </row>
    <row r="3" customFormat="false" ht="15" hidden="false" customHeight="false" outlineLevel="0" collapsed="false">
      <c r="A3" s="0" t="s">
        <v>4177</v>
      </c>
    </row>
    <row r="4" customFormat="false" ht="15" hidden="false" customHeight="false" outlineLevel="0" collapsed="false">
      <c r="A4" s="0" t="s">
        <v>4178</v>
      </c>
    </row>
    <row r="5" customFormat="false" ht="15" hidden="false" customHeight="false" outlineLevel="0" collapsed="false">
      <c r="A5" s="0" t="s">
        <v>4179</v>
      </c>
    </row>
    <row r="6" customFormat="false" ht="15" hidden="false" customHeight="false" outlineLevel="0" collapsed="false">
      <c r="A6" s="0" t="s">
        <v>4180</v>
      </c>
    </row>
    <row r="7" customFormat="false" ht="15" hidden="false" customHeight="false" outlineLevel="0" collapsed="false">
      <c r="A7" s="0" t="s">
        <v>4181</v>
      </c>
    </row>
    <row r="8" customFormat="false" ht="15" hidden="false" customHeight="false" outlineLevel="0" collapsed="false">
      <c r="A8" s="0" t="s">
        <v>4183</v>
      </c>
    </row>
    <row r="9" customFormat="false" ht="15" hidden="false" customHeight="false" outlineLevel="0" collapsed="false">
      <c r="A9" s="0" t="s">
        <v>4184</v>
      </c>
    </row>
    <row r="10" customFormat="false" ht="15" hidden="false" customHeight="false" outlineLevel="0" collapsed="false">
      <c r="A10" s="0" t="s">
        <v>4185</v>
      </c>
    </row>
    <row r="11" customFormat="false" ht="15" hidden="false" customHeight="false" outlineLevel="0" collapsed="false">
      <c r="A11" s="0" t="s">
        <v>4186</v>
      </c>
    </row>
    <row r="12" customFormat="false" ht="15" hidden="false" customHeight="false" outlineLevel="0" collapsed="false">
      <c r="A12" s="0" t="s">
        <v>4187</v>
      </c>
    </row>
    <row r="13" customFormat="false" ht="15" hidden="false" customHeight="false" outlineLevel="0" collapsed="false">
      <c r="A13" s="0" t="s">
        <v>4188</v>
      </c>
    </row>
    <row r="14" customFormat="false" ht="15" hidden="false" customHeight="false" outlineLevel="0" collapsed="false">
      <c r="A14" s="0" t="s">
        <v>4189</v>
      </c>
    </row>
    <row r="15" customFormat="false" ht="15" hidden="false" customHeight="false" outlineLevel="0" collapsed="false">
      <c r="A15" s="0" t="s">
        <v>4190</v>
      </c>
    </row>
    <row r="16" customFormat="false" ht="15" hidden="false" customHeight="false" outlineLevel="0" collapsed="false">
      <c r="A16" s="0" t="s">
        <v>4191</v>
      </c>
    </row>
    <row r="17" customFormat="false" ht="15" hidden="false" customHeight="false" outlineLevel="0" collapsed="false">
      <c r="A17" s="0" t="s">
        <v>4192</v>
      </c>
    </row>
    <row r="18" customFormat="false" ht="15" hidden="false" customHeight="false" outlineLevel="0" collapsed="false">
      <c r="A18" s="0" t="s">
        <v>4194</v>
      </c>
    </row>
    <row r="19" customFormat="false" ht="15" hidden="false" customHeight="false" outlineLevel="0" collapsed="false">
      <c r="A19" s="0" t="s">
        <v>4195</v>
      </c>
    </row>
    <row r="20" customFormat="false" ht="15" hidden="false" customHeight="false" outlineLevel="0" collapsed="false">
      <c r="A20" s="0" t="s">
        <v>4196</v>
      </c>
    </row>
    <row r="21" customFormat="false" ht="15" hidden="false" customHeight="false" outlineLevel="0" collapsed="false">
      <c r="A21" s="0" t="s">
        <v>4197</v>
      </c>
    </row>
    <row r="22" customFormat="false" ht="15" hidden="false" customHeight="false" outlineLevel="0" collapsed="false">
      <c r="A22" s="0" t="s">
        <v>4198</v>
      </c>
    </row>
    <row r="23" customFormat="false" ht="15" hidden="false" customHeight="false" outlineLevel="0" collapsed="false">
      <c r="A23" s="0" t="s">
        <v>4199</v>
      </c>
    </row>
    <row r="24" customFormat="false" ht="15" hidden="false" customHeight="false" outlineLevel="0" collapsed="false">
      <c r="A24" s="0" t="s">
        <v>4200</v>
      </c>
    </row>
    <row r="25" customFormat="false" ht="15" hidden="false" customHeight="false" outlineLevel="0" collapsed="false">
      <c r="A25" s="0" t="s">
        <v>4202</v>
      </c>
    </row>
    <row r="26" customFormat="false" ht="15" hidden="false" customHeight="false" outlineLevel="0" collapsed="false">
      <c r="A26" s="0" t="s">
        <v>4341</v>
      </c>
    </row>
    <row r="27" customFormat="false" ht="15" hidden="false" customHeight="false" outlineLevel="0" collapsed="false">
      <c r="A27" s="0" t="s">
        <v>4203</v>
      </c>
    </row>
    <row r="28" customFormat="false" ht="15" hidden="false" customHeight="false" outlineLevel="0" collapsed="false">
      <c r="A28" s="0" t="s">
        <v>4342</v>
      </c>
    </row>
    <row r="29" customFormat="false" ht="15" hidden="false" customHeight="false" outlineLevel="0" collapsed="false">
      <c r="A29" s="0" t="s">
        <v>4343</v>
      </c>
    </row>
    <row r="30" customFormat="false" ht="15" hidden="false" customHeight="false" outlineLevel="0" collapsed="false">
      <c r="A30" s="0" t="s">
        <v>4344</v>
      </c>
    </row>
    <row r="31" customFormat="false" ht="15" hidden="false" customHeight="false" outlineLevel="0" collapsed="false">
      <c r="A31" s="0" t="s">
        <v>4345</v>
      </c>
    </row>
    <row r="32" customFormat="false" ht="15" hidden="false" customHeight="false" outlineLevel="0" collapsed="false">
      <c r="A32" s="0" t="s">
        <v>4346</v>
      </c>
    </row>
    <row r="33" customFormat="false" ht="15" hidden="false" customHeight="false" outlineLevel="0" collapsed="false">
      <c r="A33" s="0" t="s">
        <v>4347</v>
      </c>
    </row>
    <row r="34" customFormat="false" ht="15" hidden="false" customHeight="false" outlineLevel="0" collapsed="false">
      <c r="A34" s="0" t="s">
        <v>4348</v>
      </c>
    </row>
    <row r="35" customFormat="false" ht="15" hidden="false" customHeight="false" outlineLevel="0" collapsed="false">
      <c r="A35" s="0" t="s">
        <v>4349</v>
      </c>
    </row>
    <row r="36" customFormat="false" ht="15" hidden="false" customHeight="false" outlineLevel="0" collapsed="false">
      <c r="A36" s="0" t="s">
        <v>4350</v>
      </c>
    </row>
    <row r="37" customFormat="false" ht="15" hidden="false" customHeight="false" outlineLevel="0" collapsed="false">
      <c r="A37" s="0" t="s">
        <v>4351</v>
      </c>
    </row>
    <row r="38" customFormat="false" ht="15" hidden="false" customHeight="false" outlineLevel="0" collapsed="false">
      <c r="A38" s="0" t="s">
        <v>4352</v>
      </c>
    </row>
    <row r="39" customFormat="false" ht="15" hidden="false" customHeight="false" outlineLevel="0" collapsed="false">
      <c r="A39" s="0" t="s">
        <v>4353</v>
      </c>
    </row>
    <row r="40" customFormat="false" ht="15" hidden="false" customHeight="false" outlineLevel="0" collapsed="false">
      <c r="A40" s="0" t="s">
        <v>4354</v>
      </c>
    </row>
    <row r="41" customFormat="false" ht="15" hidden="false" customHeight="false" outlineLevel="0" collapsed="false">
      <c r="A41" s="0" t="s">
        <v>4355</v>
      </c>
    </row>
    <row r="42" customFormat="false" ht="15" hidden="false" customHeight="false" outlineLevel="0" collapsed="false">
      <c r="A42" s="0" t="s">
        <v>4356</v>
      </c>
    </row>
    <row r="43" customFormat="false" ht="15" hidden="false" customHeight="false" outlineLevel="0" collapsed="false">
      <c r="A43" s="0" t="s">
        <v>4357</v>
      </c>
    </row>
    <row r="44" customFormat="false" ht="15" hidden="false" customHeight="false" outlineLevel="0" collapsed="false">
      <c r="A44" s="0" t="s">
        <v>4358</v>
      </c>
    </row>
    <row r="45" customFormat="false" ht="15" hidden="false" customHeight="false" outlineLevel="0" collapsed="false">
      <c r="A45" s="0" t="s">
        <v>4359</v>
      </c>
    </row>
    <row r="46" customFormat="false" ht="15" hidden="false" customHeight="false" outlineLevel="0" collapsed="false">
      <c r="A46" s="0" t="s">
        <v>4360</v>
      </c>
    </row>
    <row r="47" customFormat="false" ht="15" hidden="false" customHeight="false" outlineLevel="0" collapsed="false">
      <c r="A47" s="0" t="s">
        <v>4361</v>
      </c>
    </row>
    <row r="48" customFormat="false" ht="15" hidden="false" customHeight="false" outlineLevel="0" collapsed="false">
      <c r="A48" s="0" t="s">
        <v>4204</v>
      </c>
    </row>
    <row r="49" customFormat="false" ht="15" hidden="false" customHeight="false" outlineLevel="0" collapsed="false">
      <c r="A49" s="0" t="s">
        <v>4205</v>
      </c>
    </row>
    <row r="50" customFormat="false" ht="15" hidden="false" customHeight="false" outlineLevel="0" collapsed="false">
      <c r="A50" s="0" t="s">
        <v>4206</v>
      </c>
    </row>
    <row r="51" customFormat="false" ht="15" hidden="false" customHeight="false" outlineLevel="0" collapsed="false">
      <c r="A51" s="0" t="s">
        <v>4208</v>
      </c>
    </row>
    <row r="52" customFormat="false" ht="15" hidden="false" customHeight="false" outlineLevel="0" collapsed="false">
      <c r="A52" s="0" t="s">
        <v>4210</v>
      </c>
    </row>
    <row r="53" customFormat="false" ht="15" hidden="false" customHeight="false" outlineLevel="0" collapsed="false">
      <c r="A53" s="0" t="s">
        <v>4211</v>
      </c>
    </row>
    <row r="54" customFormat="false" ht="15" hidden="false" customHeight="false" outlineLevel="0" collapsed="false">
      <c r="A54" s="0" t="s">
        <v>4212</v>
      </c>
    </row>
    <row r="55" customFormat="false" ht="15" hidden="false" customHeight="false" outlineLevel="0" collapsed="false">
      <c r="A55" s="0" t="s">
        <v>4213</v>
      </c>
    </row>
    <row r="56" customFormat="false" ht="15" hidden="false" customHeight="false" outlineLevel="0" collapsed="false">
      <c r="A56" s="0" t="s">
        <v>4214</v>
      </c>
    </row>
    <row r="57" customFormat="false" ht="15" hidden="false" customHeight="false" outlineLevel="0" collapsed="false">
      <c r="A57" s="0" t="s">
        <v>4215</v>
      </c>
    </row>
    <row r="58" customFormat="false" ht="15" hidden="false" customHeight="false" outlineLevel="0" collapsed="false">
      <c r="A58" s="0" t="s">
        <v>4216</v>
      </c>
    </row>
    <row r="59" customFormat="false" ht="15" hidden="false" customHeight="false" outlineLevel="0" collapsed="false">
      <c r="A59" s="0" t="s">
        <v>4362</v>
      </c>
    </row>
    <row r="60" customFormat="false" ht="15" hidden="false" customHeight="false" outlineLevel="0" collapsed="false">
      <c r="A60" s="0" t="s">
        <v>4219</v>
      </c>
    </row>
    <row r="61" customFormat="false" ht="15" hidden="false" customHeight="false" outlineLevel="0" collapsed="false">
      <c r="A61" s="0" t="s">
        <v>4221</v>
      </c>
    </row>
    <row r="62" customFormat="false" ht="15" hidden="false" customHeight="false" outlineLevel="0" collapsed="false">
      <c r="A62" s="0" t="s">
        <v>4223</v>
      </c>
    </row>
    <row r="63" customFormat="false" ht="15" hidden="false" customHeight="false" outlineLevel="0" collapsed="false">
      <c r="A63" s="0" t="s">
        <v>4225</v>
      </c>
    </row>
    <row r="64" customFormat="false" ht="15" hidden="false" customHeight="false" outlineLevel="0" collapsed="false">
      <c r="A64" s="0" t="s">
        <v>4226</v>
      </c>
    </row>
    <row r="65" customFormat="false" ht="15" hidden="false" customHeight="false" outlineLevel="0" collapsed="false">
      <c r="A65" s="0" t="s">
        <v>4228</v>
      </c>
    </row>
    <row r="66" customFormat="false" ht="15" hidden="false" customHeight="false" outlineLevel="0" collapsed="false">
      <c r="A66" s="0" t="s">
        <v>4229</v>
      </c>
    </row>
    <row r="67" customFormat="false" ht="15" hidden="false" customHeight="false" outlineLevel="0" collapsed="false">
      <c r="A67" s="0" t="s">
        <v>4230</v>
      </c>
    </row>
    <row r="68" customFormat="false" ht="15" hidden="false" customHeight="false" outlineLevel="0" collapsed="false">
      <c r="A68" s="0" t="s">
        <v>4231</v>
      </c>
    </row>
    <row r="69" customFormat="false" ht="15" hidden="false" customHeight="false" outlineLevel="0" collapsed="false">
      <c r="A69" s="0" t="s">
        <v>4233</v>
      </c>
    </row>
    <row r="70" customFormat="false" ht="15" hidden="false" customHeight="false" outlineLevel="0" collapsed="false">
      <c r="A70" s="0" t="s">
        <v>4235</v>
      </c>
    </row>
    <row r="71" customFormat="false" ht="15" hidden="false" customHeight="false" outlineLevel="0" collapsed="false">
      <c r="A71" s="0" t="s">
        <v>4237</v>
      </c>
    </row>
    <row r="72" customFormat="false" ht="15" hidden="false" customHeight="false" outlineLevel="0" collapsed="false">
      <c r="A72" s="0" t="s">
        <v>4238</v>
      </c>
    </row>
    <row r="73" customFormat="false" ht="15" hidden="false" customHeight="false" outlineLevel="0" collapsed="false">
      <c r="A73" s="0" t="s">
        <v>4239</v>
      </c>
    </row>
    <row r="74" customFormat="false" ht="15" hidden="false" customHeight="false" outlineLevel="0" collapsed="false">
      <c r="A74" s="0" t="s">
        <v>4240</v>
      </c>
    </row>
    <row r="75" customFormat="false" ht="15" hidden="false" customHeight="false" outlineLevel="0" collapsed="false">
      <c r="A75" s="0" t="s">
        <v>4241</v>
      </c>
    </row>
    <row r="76" customFormat="false" ht="15" hidden="false" customHeight="false" outlineLevel="0" collapsed="false">
      <c r="A76" s="0" t="s">
        <v>4242</v>
      </c>
    </row>
    <row r="77" customFormat="false" ht="15" hidden="false" customHeight="false" outlineLevel="0" collapsed="false">
      <c r="A77" s="0" t="s">
        <v>4243</v>
      </c>
    </row>
    <row r="78" customFormat="false" ht="15" hidden="false" customHeight="false" outlineLevel="0" collapsed="false">
      <c r="A78" s="0" t="s">
        <v>4244</v>
      </c>
    </row>
    <row r="79" customFormat="false" ht="15" hidden="false" customHeight="false" outlineLevel="0" collapsed="false">
      <c r="A79" s="0" t="s">
        <v>4245</v>
      </c>
    </row>
    <row r="80" customFormat="false" ht="15" hidden="false" customHeight="false" outlineLevel="0" collapsed="false">
      <c r="A80" s="0" t="s">
        <v>4246</v>
      </c>
    </row>
    <row r="81" customFormat="false" ht="15" hidden="false" customHeight="false" outlineLevel="0" collapsed="false">
      <c r="A81" s="0" t="s">
        <v>4247</v>
      </c>
    </row>
    <row r="82" customFormat="false" ht="15" hidden="false" customHeight="false" outlineLevel="0" collapsed="false">
      <c r="A82" s="0" t="s">
        <v>4248</v>
      </c>
    </row>
    <row r="83" customFormat="false" ht="15" hidden="false" customHeight="false" outlineLevel="0" collapsed="false">
      <c r="A83" s="0" t="s">
        <v>4249</v>
      </c>
    </row>
    <row r="84" customFormat="false" ht="15" hidden="false" customHeight="false" outlineLevel="0" collapsed="false">
      <c r="A84" s="0" t="s">
        <v>4250</v>
      </c>
    </row>
    <row r="85" customFormat="false" ht="15" hidden="false" customHeight="false" outlineLevel="0" collapsed="false">
      <c r="A85" s="0" t="s">
        <v>4251</v>
      </c>
    </row>
    <row r="86" customFormat="false" ht="15" hidden="false" customHeight="false" outlineLevel="0" collapsed="false">
      <c r="A86" s="0" t="s">
        <v>4252</v>
      </c>
    </row>
    <row r="87" customFormat="false" ht="15" hidden="false" customHeight="false" outlineLevel="0" collapsed="false">
      <c r="A87" s="0" t="s">
        <v>4253</v>
      </c>
    </row>
    <row r="88" customFormat="false" ht="15" hidden="false" customHeight="false" outlineLevel="0" collapsed="false">
      <c r="A88" s="0" t="s">
        <v>4254</v>
      </c>
    </row>
    <row r="89" customFormat="false" ht="15" hidden="false" customHeight="false" outlineLevel="0" collapsed="false">
      <c r="A89" s="0" t="s">
        <v>4256</v>
      </c>
    </row>
    <row r="90" customFormat="false" ht="15" hidden="false" customHeight="false" outlineLevel="0" collapsed="false">
      <c r="A90" s="0" t="s">
        <v>4258</v>
      </c>
    </row>
    <row r="91" customFormat="false" ht="15" hidden="false" customHeight="false" outlineLevel="0" collapsed="false">
      <c r="A91" s="0" t="s">
        <v>4259</v>
      </c>
    </row>
    <row r="92" customFormat="false" ht="15" hidden="false" customHeight="false" outlineLevel="0" collapsed="false">
      <c r="A92" s="0" t="s">
        <v>4260</v>
      </c>
    </row>
    <row r="93" customFormat="false" ht="15" hidden="false" customHeight="false" outlineLevel="0" collapsed="false">
      <c r="A93" s="0" t="s">
        <v>4263</v>
      </c>
    </row>
    <row r="94" customFormat="false" ht="15" hidden="false" customHeight="false" outlineLevel="0" collapsed="false">
      <c r="A94" s="0" t="s">
        <v>4265</v>
      </c>
    </row>
    <row r="95" customFormat="false" ht="15" hidden="false" customHeight="false" outlineLevel="0" collapsed="false">
      <c r="A95" s="0" t="s">
        <v>4267</v>
      </c>
    </row>
    <row r="96" customFormat="false" ht="15" hidden="false" customHeight="false" outlineLevel="0" collapsed="false">
      <c r="A96" s="0" t="s">
        <v>4268</v>
      </c>
    </row>
    <row r="97" customFormat="false" ht="15" hidden="false" customHeight="false" outlineLevel="0" collapsed="false">
      <c r="A97" s="0" t="s">
        <v>4270</v>
      </c>
    </row>
    <row r="98" customFormat="false" ht="15" hidden="false" customHeight="false" outlineLevel="0" collapsed="false">
      <c r="A98" s="0" t="s">
        <v>4273</v>
      </c>
    </row>
    <row r="99" customFormat="false" ht="15" hidden="false" customHeight="false" outlineLevel="0" collapsed="false">
      <c r="A99" s="0" t="s">
        <v>4275</v>
      </c>
    </row>
    <row r="100" customFormat="false" ht="15" hidden="false" customHeight="false" outlineLevel="0" collapsed="false">
      <c r="A100" s="0" t="s">
        <v>4277</v>
      </c>
    </row>
    <row r="101" customFormat="false" ht="15" hidden="false" customHeight="false" outlineLevel="0" collapsed="false">
      <c r="A101" s="0" t="s">
        <v>4279</v>
      </c>
    </row>
    <row r="102" customFormat="false" ht="15" hidden="false" customHeight="false" outlineLevel="0" collapsed="false">
      <c r="A102" s="0" t="s">
        <v>4281</v>
      </c>
    </row>
    <row r="103" customFormat="false" ht="15" hidden="false" customHeight="false" outlineLevel="0" collapsed="false">
      <c r="A103" s="0" t="s">
        <v>4282</v>
      </c>
    </row>
    <row r="104" customFormat="false" ht="15" hidden="false" customHeight="false" outlineLevel="0" collapsed="false">
      <c r="A104" s="0" t="s">
        <v>4284</v>
      </c>
    </row>
    <row r="105" customFormat="false" ht="15" hidden="false" customHeight="false" outlineLevel="0" collapsed="false">
      <c r="A105" s="0" t="s">
        <v>4286</v>
      </c>
    </row>
    <row r="106" customFormat="false" ht="15" hidden="false" customHeight="false" outlineLevel="0" collapsed="false">
      <c r="A106" s="0" t="s">
        <v>4288</v>
      </c>
    </row>
    <row r="107" customFormat="false" ht="15" hidden="false" customHeight="false" outlineLevel="0" collapsed="false">
      <c r="A107" s="0" t="s">
        <v>4289</v>
      </c>
    </row>
    <row r="108" customFormat="false" ht="15" hidden="false" customHeight="false" outlineLevel="0" collapsed="false">
      <c r="A108" s="0" t="s">
        <v>4292</v>
      </c>
    </row>
    <row r="109" customFormat="false" ht="15" hidden="false" customHeight="false" outlineLevel="0" collapsed="false">
      <c r="A109" s="0" t="s">
        <v>4294</v>
      </c>
    </row>
    <row r="110" customFormat="false" ht="15" hidden="false" customHeight="false" outlineLevel="0" collapsed="false">
      <c r="A110" s="0" t="s">
        <v>4296</v>
      </c>
    </row>
    <row r="111" customFormat="false" ht="15" hidden="false" customHeight="false" outlineLevel="0" collapsed="false">
      <c r="A111" s="0" t="s">
        <v>4298</v>
      </c>
    </row>
    <row r="112" customFormat="false" ht="15" hidden="false" customHeight="false" outlineLevel="0" collapsed="false">
      <c r="A112" s="0" t="s">
        <v>4299</v>
      </c>
    </row>
    <row r="113" customFormat="false" ht="15" hidden="false" customHeight="false" outlineLevel="0" collapsed="false">
      <c r="A113" s="0" t="s">
        <v>4300</v>
      </c>
    </row>
    <row r="114" customFormat="false" ht="15" hidden="false" customHeight="false" outlineLevel="0" collapsed="false">
      <c r="A114" s="0" t="s">
        <v>4301</v>
      </c>
    </row>
    <row r="115" customFormat="false" ht="15" hidden="false" customHeight="false" outlineLevel="0" collapsed="false">
      <c r="A115" s="0" t="s">
        <v>4303</v>
      </c>
    </row>
    <row r="116" customFormat="false" ht="15" hidden="false" customHeight="false" outlineLevel="0" collapsed="false">
      <c r="A116" s="0" t="s">
        <v>4304</v>
      </c>
    </row>
    <row r="117" customFormat="false" ht="15" hidden="false" customHeight="false" outlineLevel="0" collapsed="false">
      <c r="A117" s="0" t="s">
        <v>4305</v>
      </c>
    </row>
    <row r="118" customFormat="false" ht="15" hidden="false" customHeight="false" outlineLevel="0" collapsed="false">
      <c r="A118" s="0" t="s">
        <v>4306</v>
      </c>
    </row>
    <row r="119" customFormat="false" ht="15" hidden="false" customHeight="false" outlineLevel="0" collapsed="false">
      <c r="A119" s="0" t="s">
        <v>4307</v>
      </c>
    </row>
    <row r="120" customFormat="false" ht="15" hidden="false" customHeight="false" outlineLevel="0" collapsed="false">
      <c r="A120" s="0" t="s">
        <v>4308</v>
      </c>
    </row>
    <row r="121" customFormat="false" ht="15" hidden="false" customHeight="false" outlineLevel="0" collapsed="false">
      <c r="A121" s="0" t="s">
        <v>4310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875" defaultRowHeight="15" zeroHeight="false" outlineLevelRow="0" outlineLevelCol="0"/>
  <cols>
    <col collapsed="false" customWidth="true" hidden="false" outlineLevel="0" max="1" min="1" style="0" width="41"/>
    <col collapsed="false" customWidth="true" hidden="false" outlineLevel="0" max="3" min="2" style="0" width="19.85"/>
    <col collapsed="false" customWidth="true" hidden="false" outlineLevel="0" max="4" min="4" style="0" width="24.86"/>
    <col collapsed="false" customWidth="true" hidden="false" outlineLevel="0" max="5" min="5" style="0" width="25.57"/>
    <col collapsed="false" customWidth="true" hidden="false" outlineLevel="0" max="6" min="6" style="0" width="32"/>
  </cols>
  <sheetData>
    <row r="1" customFormat="false" ht="15" hidden="false" customHeight="false" outlineLevel="0" collapsed="false">
      <c r="A1" s="2" t="s">
        <v>0</v>
      </c>
    </row>
    <row r="2" customFormat="false" ht="15" hidden="false" customHeight="false" outlineLevel="0" collapsed="false">
      <c r="A2" s="1" t="s">
        <v>5</v>
      </c>
    </row>
    <row r="3" customFormat="false" ht="15" hidden="false" customHeight="false" outlineLevel="0" collapsed="false">
      <c r="A3" s="8" t="s">
        <v>342</v>
      </c>
      <c r="B3" s="8" t="s">
        <v>343</v>
      </c>
      <c r="C3" s="8" t="s">
        <v>344</v>
      </c>
      <c r="D3" s="8" t="s">
        <v>345</v>
      </c>
      <c r="E3" s="8" t="s">
        <v>346</v>
      </c>
      <c r="F3" s="8" t="s">
        <v>347</v>
      </c>
    </row>
    <row r="4" customFormat="false" ht="15" hidden="false" customHeight="false" outlineLevel="0" collapsed="false">
      <c r="A4" s="0" t="s">
        <v>348</v>
      </c>
      <c r="B4" s="9" t="n">
        <v>4</v>
      </c>
      <c r="C4" s="0" t="s">
        <v>349</v>
      </c>
      <c r="D4" s="0" t="s">
        <v>350</v>
      </c>
      <c r="E4" s="0" t="s">
        <v>139</v>
      </c>
      <c r="F4" s="0" t="s">
        <v>351</v>
      </c>
    </row>
    <row r="5" customFormat="false" ht="15" hidden="false" customHeight="false" outlineLevel="0" collapsed="false">
      <c r="A5" s="0" t="s">
        <v>352</v>
      </c>
      <c r="B5" s="0" t="n">
        <v>8</v>
      </c>
      <c r="C5" s="0" t="s">
        <v>349</v>
      </c>
      <c r="D5" s="0" t="s">
        <v>350</v>
      </c>
      <c r="E5" s="0" t="s">
        <v>139</v>
      </c>
      <c r="F5" s="0" t="s">
        <v>351</v>
      </c>
    </row>
    <row r="6" customFormat="false" ht="15" hidden="false" customHeight="false" outlineLevel="0" collapsed="false">
      <c r="A6" s="0" t="s">
        <v>353</v>
      </c>
      <c r="B6" s="0" t="n">
        <v>8</v>
      </c>
      <c r="C6" s="0" t="s">
        <v>349</v>
      </c>
      <c r="D6" s="0" t="s">
        <v>350</v>
      </c>
      <c r="E6" s="0" t="s">
        <v>354</v>
      </c>
      <c r="F6" s="0" t="s">
        <v>351</v>
      </c>
    </row>
    <row r="7" customFormat="false" ht="15" hidden="false" customHeight="false" outlineLevel="0" collapsed="false">
      <c r="A7" s="0" t="s">
        <v>355</v>
      </c>
      <c r="B7" s="0" t="n">
        <v>8</v>
      </c>
      <c r="C7" s="0" t="s">
        <v>356</v>
      </c>
      <c r="D7" s="0" t="s">
        <v>357</v>
      </c>
      <c r="E7" s="0" t="s">
        <v>354</v>
      </c>
      <c r="F7" s="0" t="s">
        <v>351</v>
      </c>
    </row>
    <row r="8" customFormat="false" ht="15" hidden="false" customHeight="false" outlineLevel="0" collapsed="false">
      <c r="A8" s="0" t="s">
        <v>358</v>
      </c>
      <c r="B8" s="0" t="n">
        <v>8</v>
      </c>
      <c r="C8" s="0" t="s">
        <v>356</v>
      </c>
      <c r="D8" s="9" t="s">
        <v>359</v>
      </c>
      <c r="E8" s="0" t="s">
        <v>354</v>
      </c>
      <c r="F8" s="0" t="s">
        <v>351</v>
      </c>
    </row>
    <row r="9" customFormat="false" ht="15" hidden="false" customHeight="false" outlineLevel="0" collapsed="false">
      <c r="A9" s="0" t="s">
        <v>360</v>
      </c>
      <c r="B9" s="0" t="n">
        <v>16</v>
      </c>
      <c r="C9" s="0" t="s">
        <v>349</v>
      </c>
      <c r="D9" s="0" t="s">
        <v>350</v>
      </c>
      <c r="E9" s="0" t="s">
        <v>361</v>
      </c>
      <c r="F9" s="0" t="s">
        <v>351</v>
      </c>
    </row>
    <row r="10" customFormat="false" ht="15" hidden="false" customHeight="false" outlineLevel="0" collapsed="false">
      <c r="A10" s="0" t="s">
        <v>362</v>
      </c>
      <c r="B10" s="9" t="n">
        <v>8</v>
      </c>
      <c r="C10" s="0" t="s">
        <v>349</v>
      </c>
      <c r="D10" s="0" t="s">
        <v>350</v>
      </c>
      <c r="E10" s="0" t="s">
        <v>354</v>
      </c>
      <c r="F10" s="0" t="s">
        <v>351</v>
      </c>
    </row>
    <row r="11" customFormat="false" ht="15" hidden="false" customHeight="false" outlineLevel="0" collapsed="false">
      <c r="A11" s="0" t="s">
        <v>363</v>
      </c>
      <c r="B11" s="9" t="n">
        <v>8</v>
      </c>
      <c r="C11" s="0" t="s">
        <v>349</v>
      </c>
      <c r="D11" s="0" t="s">
        <v>350</v>
      </c>
      <c r="E11" s="0" t="s">
        <v>364</v>
      </c>
      <c r="F11" s="0" t="s">
        <v>351</v>
      </c>
    </row>
    <row r="12" customFormat="false" ht="15" hidden="false" customHeight="false" outlineLevel="0" collapsed="false">
      <c r="A12" s="0" t="s">
        <v>365</v>
      </c>
      <c r="B12" s="9" t="n">
        <v>4</v>
      </c>
      <c r="C12" s="0" t="s">
        <v>349</v>
      </c>
      <c r="D12" s="0" t="s">
        <v>350</v>
      </c>
      <c r="E12" s="0" t="s">
        <v>366</v>
      </c>
      <c r="F12" s="0" t="s">
        <v>351</v>
      </c>
    </row>
    <row r="13" customFormat="false" ht="15" hidden="false" customHeight="false" outlineLevel="0" collapsed="false">
      <c r="A13" s="0" t="s">
        <v>367</v>
      </c>
      <c r="B13" s="9" t="n">
        <v>4</v>
      </c>
      <c r="C13" s="0" t="s">
        <v>349</v>
      </c>
      <c r="D13" s="0" t="s">
        <v>350</v>
      </c>
      <c r="E13" s="0" t="s">
        <v>366</v>
      </c>
      <c r="F13" s="0" t="s">
        <v>351</v>
      </c>
    </row>
    <row r="14" customFormat="false" ht="15" hidden="false" customHeight="false" outlineLevel="0" collapsed="false">
      <c r="A14" s="0" t="s">
        <v>368</v>
      </c>
      <c r="B14" s="9" t="n">
        <v>8</v>
      </c>
      <c r="C14" s="0" t="s">
        <v>349</v>
      </c>
      <c r="D14" s="0" t="s">
        <v>350</v>
      </c>
      <c r="E14" s="0" t="s">
        <v>139</v>
      </c>
      <c r="F14" s="0" t="s">
        <v>351</v>
      </c>
    </row>
    <row r="15" customFormat="false" ht="15" hidden="false" customHeight="false" outlineLevel="0" collapsed="false">
      <c r="A15" s="0" t="s">
        <v>369</v>
      </c>
      <c r="B15" s="0" t="n">
        <v>4</v>
      </c>
      <c r="C15" s="0" t="s">
        <v>349</v>
      </c>
      <c r="D15" s="0" t="s">
        <v>350</v>
      </c>
      <c r="E15" s="0" t="s">
        <v>366</v>
      </c>
      <c r="F15" s="0" t="s">
        <v>351</v>
      </c>
    </row>
    <row r="16" customFormat="false" ht="15" hidden="false" customHeight="false" outlineLevel="0" collapsed="false">
      <c r="A16" s="0" t="s">
        <v>370</v>
      </c>
      <c r="B16" s="0" t="n">
        <v>16</v>
      </c>
      <c r="C16" s="0" t="s">
        <v>356</v>
      </c>
      <c r="D16" s="0" t="s">
        <v>357</v>
      </c>
      <c r="E16" s="0" t="s">
        <v>371</v>
      </c>
      <c r="F16" s="0" t="s">
        <v>351</v>
      </c>
    </row>
    <row r="17" customFormat="false" ht="15" hidden="false" customHeight="false" outlineLevel="0" collapsed="false">
      <c r="A17" s="0" t="s">
        <v>372</v>
      </c>
      <c r="B17" s="0" t="n">
        <v>16</v>
      </c>
      <c r="C17" s="0" t="s">
        <v>349</v>
      </c>
      <c r="D17" s="0" t="s">
        <v>350</v>
      </c>
      <c r="E17" s="0" t="s">
        <v>371</v>
      </c>
      <c r="F17" s="0" t="s">
        <v>351</v>
      </c>
    </row>
    <row r="18" customFormat="false" ht="15" hidden="false" customHeight="false" outlineLevel="0" collapsed="false">
      <c r="A18" s="0" t="s">
        <v>373</v>
      </c>
      <c r="B18" s="0" t="n">
        <v>32</v>
      </c>
      <c r="C18" s="0" t="s">
        <v>349</v>
      </c>
      <c r="D18" s="0" t="s">
        <v>350</v>
      </c>
      <c r="E18" s="0" t="s">
        <v>245</v>
      </c>
      <c r="F18" s="0" t="s">
        <v>351</v>
      </c>
    </row>
    <row r="19" customFormat="false" ht="15" hidden="false" customHeight="false" outlineLevel="0" collapsed="false">
      <c r="A19" s="0" t="s">
        <v>374</v>
      </c>
      <c r="B19" s="0" t="n">
        <v>32</v>
      </c>
      <c r="C19" s="0" t="s">
        <v>349</v>
      </c>
      <c r="D19" s="0" t="s">
        <v>350</v>
      </c>
      <c r="E19" s="0" t="s">
        <v>245</v>
      </c>
      <c r="F19" s="0" t="s">
        <v>351</v>
      </c>
    </row>
    <row r="20" customFormat="false" ht="15" hidden="false" customHeight="false" outlineLevel="0" collapsed="false">
      <c r="A20" s="0" t="s">
        <v>375</v>
      </c>
      <c r="B20" s="0" t="n">
        <v>32</v>
      </c>
      <c r="C20" s="0" t="s">
        <v>356</v>
      </c>
      <c r="D20" s="0" t="s">
        <v>357</v>
      </c>
      <c r="E20" s="0" t="s">
        <v>245</v>
      </c>
      <c r="F20" s="0" t="s">
        <v>351</v>
      </c>
    </row>
    <row r="21" customFormat="false" ht="15" hidden="false" customHeight="false" outlineLevel="0" collapsed="false">
      <c r="A21" s="0" t="s">
        <v>376</v>
      </c>
      <c r="B21" s="0" t="n">
        <v>16</v>
      </c>
      <c r="C21" s="0" t="s">
        <v>356</v>
      </c>
      <c r="D21" s="9" t="s">
        <v>359</v>
      </c>
      <c r="E21" s="0" t="s">
        <v>190</v>
      </c>
      <c r="F21" s="0" t="s">
        <v>351</v>
      </c>
    </row>
    <row r="22" customFormat="false" ht="15" hidden="false" customHeight="false" outlineLevel="0" collapsed="false">
      <c r="A22" s="0" t="s">
        <v>377</v>
      </c>
      <c r="B22" s="0" t="n">
        <v>4</v>
      </c>
      <c r="C22" s="0" t="s">
        <v>349</v>
      </c>
      <c r="D22" s="0" t="s">
        <v>350</v>
      </c>
      <c r="E22" s="0" t="s">
        <v>366</v>
      </c>
      <c r="F22" s="0" t="s">
        <v>351</v>
      </c>
    </row>
    <row r="23" customFormat="false" ht="15" hidden="false" customHeight="false" outlineLevel="0" collapsed="false">
      <c r="A23" s="0" t="s">
        <v>378</v>
      </c>
      <c r="B23" s="0" t="n">
        <v>4</v>
      </c>
      <c r="C23" s="0" t="s">
        <v>356</v>
      </c>
      <c r="D23" s="0" t="s">
        <v>357</v>
      </c>
      <c r="E23" s="0" t="s">
        <v>364</v>
      </c>
      <c r="F23" s="0" t="s">
        <v>351</v>
      </c>
    </row>
    <row r="24" customFormat="false" ht="15" hidden="false" customHeight="false" outlineLevel="0" collapsed="false">
      <c r="A24" s="0" t="s">
        <v>379</v>
      </c>
      <c r="B24" s="0" t="n">
        <v>4</v>
      </c>
      <c r="C24" s="0" t="s">
        <v>356</v>
      </c>
      <c r="D24" s="0" t="s">
        <v>357</v>
      </c>
      <c r="E24" s="0" t="s">
        <v>364</v>
      </c>
      <c r="F24" s="0" t="s">
        <v>351</v>
      </c>
    </row>
    <row r="25" customFormat="false" ht="15" hidden="false" customHeight="false" outlineLevel="0" collapsed="false">
      <c r="A25" s="0" t="s">
        <v>380</v>
      </c>
      <c r="B25" s="0" t="n">
        <v>4</v>
      </c>
      <c r="C25" s="0" t="s">
        <v>356</v>
      </c>
      <c r="D25" s="0" t="s">
        <v>381</v>
      </c>
      <c r="E25" s="0" t="s">
        <v>364</v>
      </c>
      <c r="F25" s="0" t="s">
        <v>351</v>
      </c>
    </row>
    <row r="26" customFormat="false" ht="15" hidden="false" customHeight="false" outlineLevel="0" collapsed="false">
      <c r="A26" s="0" t="s">
        <v>382</v>
      </c>
      <c r="B26" s="0" t="n">
        <v>4</v>
      </c>
      <c r="C26" s="0" t="s">
        <v>356</v>
      </c>
      <c r="D26" s="0" t="s">
        <v>357</v>
      </c>
      <c r="E26" s="0" t="s">
        <v>364</v>
      </c>
      <c r="F26" s="0" t="s">
        <v>351</v>
      </c>
    </row>
    <row r="27" customFormat="false" ht="15" hidden="false" customHeight="false" outlineLevel="0" collapsed="false">
      <c r="A27" s="0" t="s">
        <v>383</v>
      </c>
      <c r="B27" s="0" t="n">
        <v>8</v>
      </c>
      <c r="C27" s="0" t="s">
        <v>356</v>
      </c>
      <c r="D27" s="9" t="s">
        <v>384</v>
      </c>
      <c r="E27" s="0" t="s">
        <v>364</v>
      </c>
      <c r="F27" s="0" t="s">
        <v>351</v>
      </c>
    </row>
    <row r="28" customFormat="false" ht="15" hidden="false" customHeight="false" outlineLevel="0" collapsed="false">
      <c r="A28" s="0" t="s">
        <v>385</v>
      </c>
      <c r="B28" s="0" t="n">
        <v>8</v>
      </c>
      <c r="C28" s="0" t="s">
        <v>356</v>
      </c>
      <c r="D28" s="9" t="s">
        <v>384</v>
      </c>
      <c r="E28" s="0" t="s">
        <v>364</v>
      </c>
      <c r="F28" s="0" t="s">
        <v>351</v>
      </c>
    </row>
    <row r="29" customFormat="false" ht="15" hidden="false" customHeight="false" outlineLevel="0" collapsed="false">
      <c r="A29" s="0" t="s">
        <v>386</v>
      </c>
      <c r="B29" s="0" t="n">
        <v>8</v>
      </c>
      <c r="C29" s="0" t="s">
        <v>356</v>
      </c>
      <c r="D29" s="9" t="s">
        <v>384</v>
      </c>
      <c r="E29" s="0" t="s">
        <v>364</v>
      </c>
      <c r="F29" s="0" t="s">
        <v>351</v>
      </c>
    </row>
    <row r="30" customFormat="false" ht="15" hidden="false" customHeight="false" outlineLevel="0" collapsed="false">
      <c r="A30" s="0" t="s">
        <v>387</v>
      </c>
      <c r="B30" s="0" t="n">
        <v>8</v>
      </c>
      <c r="C30" s="0" t="s">
        <v>356</v>
      </c>
      <c r="D30" s="9" t="s">
        <v>384</v>
      </c>
      <c r="E30" s="0" t="s">
        <v>364</v>
      </c>
      <c r="F30" s="0" t="s">
        <v>351</v>
      </c>
    </row>
    <row r="31" customFormat="false" ht="15" hidden="false" customHeight="false" outlineLevel="0" collapsed="false">
      <c r="A31" s="0" t="s">
        <v>388</v>
      </c>
      <c r="B31" s="0" t="n">
        <v>32</v>
      </c>
      <c r="C31" s="0" t="s">
        <v>349</v>
      </c>
      <c r="D31" s="0" t="s">
        <v>350</v>
      </c>
      <c r="E31" s="0" t="s">
        <v>364</v>
      </c>
      <c r="F31" s="0" t="s">
        <v>351</v>
      </c>
    </row>
    <row r="32" customFormat="false" ht="15" hidden="false" customHeight="false" outlineLevel="0" collapsed="false">
      <c r="A32" s="0" t="s">
        <v>389</v>
      </c>
      <c r="B32" s="0" t="n">
        <v>32</v>
      </c>
      <c r="C32" s="0" t="s">
        <v>349</v>
      </c>
      <c r="D32" s="0" t="s">
        <v>350</v>
      </c>
      <c r="E32" s="0" t="s">
        <v>245</v>
      </c>
      <c r="F32" s="0" t="s">
        <v>390</v>
      </c>
    </row>
    <row r="33" customFormat="false" ht="15" hidden="false" customHeight="false" outlineLevel="0" collapsed="false">
      <c r="A33" s="0" t="s">
        <v>391</v>
      </c>
      <c r="B33" s="0" t="n">
        <v>32</v>
      </c>
      <c r="C33" s="0" t="s">
        <v>356</v>
      </c>
      <c r="D33" s="0" t="s">
        <v>392</v>
      </c>
      <c r="E33" s="0" t="s">
        <v>393</v>
      </c>
      <c r="F33" s="0" t="s">
        <v>390</v>
      </c>
    </row>
    <row r="34" customFormat="false" ht="15" hidden="false" customHeight="false" outlineLevel="0" collapsed="false">
      <c r="A34" s="0" t="s">
        <v>394</v>
      </c>
      <c r="B34" s="0" t="n">
        <v>16</v>
      </c>
      <c r="C34" s="0" t="s">
        <v>356</v>
      </c>
      <c r="D34" s="0" t="s">
        <v>357</v>
      </c>
      <c r="E34" s="0" t="s">
        <v>371</v>
      </c>
      <c r="F34" s="0" t="s">
        <v>351</v>
      </c>
    </row>
    <row r="35" customFormat="false" ht="15" hidden="false" customHeight="false" outlineLevel="0" collapsed="false">
      <c r="A35" s="0" t="s">
        <v>395</v>
      </c>
      <c r="B35" s="0" t="n">
        <v>8</v>
      </c>
      <c r="C35" s="0" t="s">
        <v>356</v>
      </c>
      <c r="D35" s="0" t="s">
        <v>357</v>
      </c>
      <c r="E35" s="0" t="s">
        <v>139</v>
      </c>
      <c r="F35" s="0" t="s">
        <v>351</v>
      </c>
    </row>
    <row r="36" customFormat="false" ht="15" hidden="false" customHeight="false" outlineLevel="0" collapsed="false">
      <c r="A36" s="0" t="s">
        <v>396</v>
      </c>
      <c r="B36" s="0" t="n">
        <v>8</v>
      </c>
      <c r="C36" s="0" t="s">
        <v>356</v>
      </c>
      <c r="D36" s="0" t="s">
        <v>357</v>
      </c>
      <c r="E36" s="0" t="s">
        <v>190</v>
      </c>
      <c r="F36" s="0" t="s">
        <v>351</v>
      </c>
    </row>
    <row r="37" customFormat="false" ht="15" hidden="false" customHeight="false" outlineLevel="0" collapsed="false">
      <c r="A37" s="0" t="s">
        <v>397</v>
      </c>
      <c r="B37" s="0" t="n">
        <v>16</v>
      </c>
      <c r="C37" s="0" t="s">
        <v>349</v>
      </c>
      <c r="D37" s="0" t="s">
        <v>350</v>
      </c>
      <c r="E37" s="0" t="s">
        <v>371</v>
      </c>
      <c r="F37" s="0" t="s">
        <v>390</v>
      </c>
    </row>
    <row r="38" customFormat="false" ht="15" hidden="false" customHeight="false" outlineLevel="0" collapsed="false">
      <c r="A38" s="0" t="s">
        <v>398</v>
      </c>
      <c r="B38" s="0" t="n">
        <v>16</v>
      </c>
      <c r="C38" s="0" t="s">
        <v>349</v>
      </c>
      <c r="D38" s="0" t="s">
        <v>350</v>
      </c>
      <c r="E38" s="0" t="s">
        <v>371</v>
      </c>
      <c r="F38" s="0" t="s">
        <v>390</v>
      </c>
    </row>
    <row r="39" customFormat="false" ht="15" hidden="false" customHeight="false" outlineLevel="0" collapsed="false">
      <c r="A39" s="0" t="s">
        <v>399</v>
      </c>
      <c r="B39" s="0" t="n">
        <v>16</v>
      </c>
      <c r="C39" s="0" t="s">
        <v>349</v>
      </c>
      <c r="D39" s="0" t="s">
        <v>350</v>
      </c>
      <c r="E39" s="0" t="s">
        <v>371</v>
      </c>
      <c r="F39" s="0" t="s">
        <v>390</v>
      </c>
    </row>
    <row r="40" customFormat="false" ht="15" hidden="false" customHeight="false" outlineLevel="0" collapsed="false">
      <c r="A40" s="0" t="s">
        <v>400</v>
      </c>
      <c r="B40" s="0" t="n">
        <v>16</v>
      </c>
      <c r="C40" s="0" t="s">
        <v>356</v>
      </c>
      <c r="D40" s="0" t="s">
        <v>392</v>
      </c>
      <c r="E40" s="0" t="s">
        <v>371</v>
      </c>
      <c r="F40" s="0" t="s">
        <v>390</v>
      </c>
    </row>
    <row r="41" customFormat="false" ht="15" hidden="false" customHeight="false" outlineLevel="0" collapsed="false">
      <c r="A41" s="0" t="s">
        <v>401</v>
      </c>
      <c r="B41" s="0" t="n">
        <v>16</v>
      </c>
      <c r="C41" s="0" t="s">
        <v>349</v>
      </c>
      <c r="D41" s="0" t="s">
        <v>350</v>
      </c>
      <c r="E41" s="0" t="s">
        <v>364</v>
      </c>
      <c r="F41" s="0" t="s">
        <v>390</v>
      </c>
    </row>
    <row r="42" customFormat="false" ht="15" hidden="false" customHeight="false" outlineLevel="0" collapsed="false">
      <c r="A42" s="0" t="s">
        <v>402</v>
      </c>
      <c r="B42" s="0" t="n">
        <v>4</v>
      </c>
      <c r="C42" s="0" t="s">
        <v>349</v>
      </c>
      <c r="D42" s="0" t="s">
        <v>350</v>
      </c>
      <c r="E42" s="0" t="s">
        <v>99</v>
      </c>
      <c r="F42" s="0" t="s">
        <v>351</v>
      </c>
    </row>
    <row r="43" customFormat="false" ht="15" hidden="false" customHeight="false" outlineLevel="0" collapsed="false">
      <c r="A43" s="0" t="s">
        <v>403</v>
      </c>
      <c r="B43" s="0" t="n">
        <v>4</v>
      </c>
      <c r="C43" s="0" t="s">
        <v>356</v>
      </c>
      <c r="D43" s="0" t="s">
        <v>404</v>
      </c>
      <c r="E43" s="0" t="s">
        <v>364</v>
      </c>
      <c r="F43" s="0" t="s">
        <v>351</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359" activePane="bottomLeft" state="frozen"/>
      <selection pane="topLeft" activeCell="A1" activeCellId="0" sqref="A1"/>
      <selection pane="bottomLeft" activeCell="C376" activeCellId="0" sqref="C376"/>
    </sheetView>
  </sheetViews>
  <sheetFormatPr defaultColWidth="8.6875" defaultRowHeight="15" zeroHeight="false" outlineLevelRow="0" outlineLevelCol="0"/>
  <cols>
    <col collapsed="false" customWidth="true" hidden="false" outlineLevel="0" max="1" min="1" style="3" width="27.85"/>
    <col collapsed="false" customWidth="true" hidden="false" outlineLevel="0" max="2" min="2" style="0" width="21.14"/>
    <col collapsed="false" customWidth="true" hidden="false" outlineLevel="0" max="3" min="3" style="0" width="25.42"/>
  </cols>
  <sheetData>
    <row r="1" customFormat="false" ht="15" hidden="false" customHeight="false" outlineLevel="0" collapsed="false">
      <c r="A1" s="2" t="s">
        <v>0</v>
      </c>
    </row>
    <row r="2" customFormat="false" ht="15" hidden="false" customHeight="false" outlineLevel="0" collapsed="false">
      <c r="A2" s="1" t="s">
        <v>7</v>
      </c>
    </row>
    <row r="3" customFormat="false" ht="15" hidden="false" customHeight="false" outlineLevel="0" collapsed="false">
      <c r="A3" s="10" t="s">
        <v>405</v>
      </c>
      <c r="B3" s="11" t="s">
        <v>406</v>
      </c>
      <c r="C3" s="11" t="s">
        <v>407</v>
      </c>
    </row>
    <row r="4" customFormat="false" ht="15" hidden="false" customHeight="false" outlineLevel="0" collapsed="false">
      <c r="A4" s="3" t="s">
        <v>408</v>
      </c>
      <c r="B4" s="0" t="s">
        <v>409</v>
      </c>
      <c r="C4" s="0" t="s">
        <v>410</v>
      </c>
    </row>
    <row r="5" customFormat="false" ht="15" hidden="false" customHeight="false" outlineLevel="0" collapsed="false">
      <c r="A5" s="3" t="s">
        <v>411</v>
      </c>
      <c r="B5" s="0" t="s">
        <v>409</v>
      </c>
      <c r="C5" s="0" t="s">
        <v>410</v>
      </c>
    </row>
    <row r="6" customFormat="false" ht="15" hidden="false" customHeight="false" outlineLevel="0" collapsed="false">
      <c r="A6" s="3" t="s">
        <v>412</v>
      </c>
      <c r="B6" s="0" t="s">
        <v>409</v>
      </c>
      <c r="C6" s="0" t="s">
        <v>410</v>
      </c>
    </row>
    <row r="7" customFormat="false" ht="15" hidden="false" customHeight="false" outlineLevel="0" collapsed="false">
      <c r="A7" s="3" t="s">
        <v>413</v>
      </c>
      <c r="B7" s="0" t="s">
        <v>409</v>
      </c>
      <c r="C7" s="0" t="s">
        <v>410</v>
      </c>
    </row>
    <row r="8" customFormat="false" ht="15" hidden="false" customHeight="false" outlineLevel="0" collapsed="false">
      <c r="A8" s="3" t="s">
        <v>414</v>
      </c>
      <c r="B8" s="0" t="s">
        <v>409</v>
      </c>
      <c r="C8" s="0" t="s">
        <v>410</v>
      </c>
    </row>
    <row r="9" customFormat="false" ht="15" hidden="false" customHeight="false" outlineLevel="0" collapsed="false">
      <c r="A9" s="12" t="s">
        <v>415</v>
      </c>
      <c r="B9" s="0" t="s">
        <v>409</v>
      </c>
      <c r="C9" s="0" t="s">
        <v>410</v>
      </c>
    </row>
    <row r="10" customFormat="false" ht="15" hidden="false" customHeight="false" outlineLevel="0" collapsed="false">
      <c r="A10" s="3" t="s">
        <v>416</v>
      </c>
      <c r="B10" s="0" t="s">
        <v>333</v>
      </c>
      <c r="C10" s="0" t="s">
        <v>417</v>
      </c>
    </row>
    <row r="11" customFormat="false" ht="15" hidden="false" customHeight="false" outlineLevel="0" collapsed="false">
      <c r="A11" s="3" t="s">
        <v>418</v>
      </c>
      <c r="B11" s="0" t="s">
        <v>333</v>
      </c>
      <c r="C11" s="0" t="s">
        <v>419</v>
      </c>
    </row>
    <row r="12" customFormat="false" ht="15" hidden="false" customHeight="false" outlineLevel="0" collapsed="false">
      <c r="A12" s="3" t="s">
        <v>420</v>
      </c>
      <c r="B12" s="0" t="s">
        <v>333</v>
      </c>
      <c r="C12" s="0" t="s">
        <v>421</v>
      </c>
    </row>
    <row r="13" customFormat="false" ht="15" hidden="false" customHeight="false" outlineLevel="0" collapsed="false">
      <c r="A13" s="3" t="s">
        <v>422</v>
      </c>
      <c r="B13" s="0" t="s">
        <v>333</v>
      </c>
      <c r="C13" s="0" t="s">
        <v>421</v>
      </c>
    </row>
    <row r="14" customFormat="false" ht="15" hidden="false" customHeight="false" outlineLevel="0" collapsed="false">
      <c r="A14" s="12" t="s">
        <v>423</v>
      </c>
      <c r="B14" s="0" t="s">
        <v>333</v>
      </c>
      <c r="C14" s="0" t="s">
        <v>417</v>
      </c>
    </row>
    <row r="15" customFormat="false" ht="15" hidden="false" customHeight="false" outlineLevel="0" collapsed="false">
      <c r="A15" s="3" t="s">
        <v>424</v>
      </c>
      <c r="B15" s="0" t="s">
        <v>333</v>
      </c>
      <c r="C15" s="0" t="s">
        <v>417</v>
      </c>
    </row>
    <row r="16" customFormat="false" ht="15" hidden="false" customHeight="false" outlineLevel="0" collapsed="false">
      <c r="A16" s="3" t="s">
        <v>425</v>
      </c>
      <c r="B16" s="0" t="s">
        <v>333</v>
      </c>
      <c r="C16" s="0" t="s">
        <v>417</v>
      </c>
    </row>
    <row r="17" customFormat="false" ht="15" hidden="false" customHeight="false" outlineLevel="0" collapsed="false">
      <c r="A17" s="3" t="s">
        <v>426</v>
      </c>
      <c r="B17" s="0" t="s">
        <v>333</v>
      </c>
      <c r="C17" s="0" t="s">
        <v>417</v>
      </c>
    </row>
    <row r="18" customFormat="false" ht="15" hidden="false" customHeight="false" outlineLevel="0" collapsed="false">
      <c r="A18" s="13" t="s">
        <v>427</v>
      </c>
      <c r="B18" s="0" t="s">
        <v>333</v>
      </c>
      <c r="C18" s="0" t="s">
        <v>417</v>
      </c>
    </row>
    <row r="19" customFormat="false" ht="15" hidden="false" customHeight="false" outlineLevel="0" collapsed="false">
      <c r="A19" s="3" t="s">
        <v>428</v>
      </c>
      <c r="B19" s="0" t="s">
        <v>333</v>
      </c>
      <c r="C19" s="0" t="s">
        <v>429</v>
      </c>
    </row>
    <row r="20" customFormat="false" ht="15" hidden="false" customHeight="false" outlineLevel="0" collapsed="false">
      <c r="A20" s="3" t="s">
        <v>430</v>
      </c>
      <c r="B20" s="0" t="s">
        <v>431</v>
      </c>
      <c r="C20" s="0" t="s">
        <v>432</v>
      </c>
    </row>
    <row r="21" customFormat="false" ht="15" hidden="false" customHeight="false" outlineLevel="0" collapsed="false">
      <c r="A21" s="3" t="s">
        <v>433</v>
      </c>
      <c r="B21" s="0" t="s">
        <v>335</v>
      </c>
      <c r="C21" s="0" t="s">
        <v>434</v>
      </c>
    </row>
    <row r="22" customFormat="false" ht="15" hidden="false" customHeight="false" outlineLevel="0" collapsed="false">
      <c r="A22" s="12" t="s">
        <v>435</v>
      </c>
      <c r="B22" s="0" t="s">
        <v>335</v>
      </c>
      <c r="C22" s="0" t="s">
        <v>434</v>
      </c>
    </row>
    <row r="23" customFormat="false" ht="15" hidden="false" customHeight="false" outlineLevel="0" collapsed="false">
      <c r="A23" s="3" t="s">
        <v>436</v>
      </c>
      <c r="B23" s="0" t="s">
        <v>335</v>
      </c>
      <c r="C23" s="0" t="s">
        <v>437</v>
      </c>
    </row>
    <row r="24" customFormat="false" ht="15" hidden="false" customHeight="false" outlineLevel="0" collapsed="false">
      <c r="A24" s="3" t="s">
        <v>438</v>
      </c>
      <c r="B24" s="0" t="s">
        <v>335</v>
      </c>
      <c r="C24" s="0" t="s">
        <v>439</v>
      </c>
    </row>
    <row r="25" customFormat="false" ht="15" hidden="false" customHeight="false" outlineLevel="0" collapsed="false">
      <c r="A25" s="3" t="s">
        <v>440</v>
      </c>
      <c r="B25" s="0" t="s">
        <v>335</v>
      </c>
      <c r="C25" s="0" t="s">
        <v>437</v>
      </c>
    </row>
    <row r="26" customFormat="false" ht="15" hidden="false" customHeight="false" outlineLevel="0" collapsed="false">
      <c r="A26" s="3" t="s">
        <v>441</v>
      </c>
      <c r="B26" s="0" t="s">
        <v>335</v>
      </c>
      <c r="C26" s="0" t="s">
        <v>434</v>
      </c>
    </row>
    <row r="27" customFormat="false" ht="15" hidden="false" customHeight="false" outlineLevel="0" collapsed="false">
      <c r="A27" s="3" t="s">
        <v>442</v>
      </c>
      <c r="B27" s="0" t="s">
        <v>335</v>
      </c>
      <c r="C27" s="0" t="s">
        <v>437</v>
      </c>
    </row>
    <row r="28" customFormat="false" ht="15" hidden="false" customHeight="false" outlineLevel="0" collapsed="false">
      <c r="A28" s="3" t="s">
        <v>443</v>
      </c>
      <c r="B28" s="0" t="s">
        <v>335</v>
      </c>
      <c r="C28" s="0" t="s">
        <v>335</v>
      </c>
    </row>
    <row r="29" customFormat="false" ht="15" hidden="false" customHeight="false" outlineLevel="0" collapsed="false">
      <c r="A29" s="3" t="s">
        <v>444</v>
      </c>
      <c r="B29" s="0" t="s">
        <v>335</v>
      </c>
      <c r="C29" s="0" t="s">
        <v>434</v>
      </c>
    </row>
    <row r="30" customFormat="false" ht="15" hidden="false" customHeight="false" outlineLevel="0" collapsed="false">
      <c r="A30" s="14" t="s">
        <v>445</v>
      </c>
      <c r="B30" s="0" t="s">
        <v>431</v>
      </c>
      <c r="C30" s="0" t="s">
        <v>446</v>
      </c>
    </row>
    <row r="31" customFormat="false" ht="15" hidden="false" customHeight="false" outlineLevel="0" collapsed="false">
      <c r="A31" s="3" t="s">
        <v>447</v>
      </c>
      <c r="B31" s="0" t="s">
        <v>335</v>
      </c>
      <c r="C31" s="0" t="s">
        <v>434</v>
      </c>
    </row>
    <row r="32" customFormat="false" ht="15" hidden="false" customHeight="false" outlineLevel="0" collapsed="false">
      <c r="A32" s="3" t="s">
        <v>448</v>
      </c>
      <c r="B32" s="0" t="s">
        <v>335</v>
      </c>
      <c r="C32" s="0" t="s">
        <v>437</v>
      </c>
    </row>
    <row r="33" customFormat="false" ht="15" hidden="false" customHeight="false" outlineLevel="0" collapsed="false">
      <c r="A33" s="3" t="s">
        <v>449</v>
      </c>
      <c r="B33" s="0" t="s">
        <v>335</v>
      </c>
      <c r="C33" s="0" t="s">
        <v>437</v>
      </c>
    </row>
    <row r="34" customFormat="false" ht="15" hidden="false" customHeight="false" outlineLevel="0" collapsed="false">
      <c r="A34" s="3" t="s">
        <v>450</v>
      </c>
      <c r="B34" s="0" t="s">
        <v>335</v>
      </c>
      <c r="C34" s="0" t="s">
        <v>437</v>
      </c>
    </row>
    <row r="35" customFormat="false" ht="15" hidden="false" customHeight="false" outlineLevel="0" collapsed="false">
      <c r="A35" s="3" t="s">
        <v>451</v>
      </c>
      <c r="B35" s="0" t="s">
        <v>335</v>
      </c>
      <c r="C35" s="0" t="s">
        <v>437</v>
      </c>
    </row>
    <row r="36" customFormat="false" ht="15" hidden="false" customHeight="false" outlineLevel="0" collapsed="false">
      <c r="A36" s="3" t="s">
        <v>452</v>
      </c>
      <c r="B36" s="0" t="s">
        <v>335</v>
      </c>
      <c r="C36" s="0" t="s">
        <v>335</v>
      </c>
    </row>
    <row r="37" customFormat="false" ht="15" hidden="false" customHeight="false" outlineLevel="0" collapsed="false">
      <c r="A37" s="3" t="s">
        <v>453</v>
      </c>
      <c r="B37" s="0" t="s">
        <v>431</v>
      </c>
      <c r="C37" s="0" t="s">
        <v>454</v>
      </c>
    </row>
    <row r="38" customFormat="false" ht="15" hidden="false" customHeight="false" outlineLevel="0" collapsed="false">
      <c r="A38" s="3" t="s">
        <v>455</v>
      </c>
      <c r="B38" s="0" t="s">
        <v>335</v>
      </c>
      <c r="C38" s="0" t="s">
        <v>437</v>
      </c>
    </row>
    <row r="39" customFormat="false" ht="15" hidden="false" customHeight="false" outlineLevel="0" collapsed="false">
      <c r="A39" s="3" t="s">
        <v>456</v>
      </c>
      <c r="B39" s="0" t="s">
        <v>335</v>
      </c>
      <c r="C39" s="0" t="s">
        <v>437</v>
      </c>
    </row>
    <row r="40" customFormat="false" ht="15" hidden="false" customHeight="false" outlineLevel="0" collapsed="false">
      <c r="A40" s="3" t="s">
        <v>457</v>
      </c>
      <c r="B40" s="0" t="s">
        <v>335</v>
      </c>
      <c r="C40" s="0" t="s">
        <v>437</v>
      </c>
    </row>
    <row r="41" customFormat="false" ht="15" hidden="false" customHeight="false" outlineLevel="0" collapsed="false">
      <c r="A41" s="3" t="s">
        <v>458</v>
      </c>
      <c r="B41" s="0" t="s">
        <v>431</v>
      </c>
      <c r="C41" s="0" t="s">
        <v>454</v>
      </c>
    </row>
    <row r="42" customFormat="false" ht="15" hidden="false" customHeight="false" outlineLevel="0" collapsed="false">
      <c r="A42" s="12" t="s">
        <v>459</v>
      </c>
      <c r="B42" s="0" t="s">
        <v>333</v>
      </c>
      <c r="C42" s="0" t="s">
        <v>429</v>
      </c>
    </row>
    <row r="43" customFormat="false" ht="15" hidden="false" customHeight="false" outlineLevel="0" collapsed="false">
      <c r="A43" s="3" t="s">
        <v>460</v>
      </c>
      <c r="B43" s="0" t="s">
        <v>335</v>
      </c>
      <c r="C43" s="0" t="s">
        <v>437</v>
      </c>
    </row>
    <row r="44" customFormat="false" ht="15" hidden="false" customHeight="false" outlineLevel="0" collapsed="false">
      <c r="A44" s="3" t="s">
        <v>461</v>
      </c>
      <c r="B44" s="0" t="s">
        <v>335</v>
      </c>
      <c r="C44" s="0" t="s">
        <v>437</v>
      </c>
    </row>
    <row r="45" customFormat="false" ht="15" hidden="false" customHeight="false" outlineLevel="0" collapsed="false">
      <c r="A45" s="3" t="s">
        <v>462</v>
      </c>
      <c r="B45" s="0" t="s">
        <v>335</v>
      </c>
      <c r="C45" s="0" t="s">
        <v>437</v>
      </c>
    </row>
    <row r="46" customFormat="false" ht="15" hidden="false" customHeight="false" outlineLevel="0" collapsed="false">
      <c r="A46" s="3" t="s">
        <v>463</v>
      </c>
      <c r="B46" s="0" t="s">
        <v>431</v>
      </c>
      <c r="C46" s="0" t="s">
        <v>464</v>
      </c>
    </row>
    <row r="47" customFormat="false" ht="15" hidden="false" customHeight="false" outlineLevel="0" collapsed="false">
      <c r="A47" s="3" t="s">
        <v>465</v>
      </c>
      <c r="B47" s="0" t="s">
        <v>335</v>
      </c>
      <c r="C47" s="0" t="s">
        <v>335</v>
      </c>
    </row>
    <row r="48" customFormat="false" ht="15" hidden="false" customHeight="false" outlineLevel="0" collapsed="false">
      <c r="A48" s="3" t="s">
        <v>466</v>
      </c>
      <c r="B48" s="0" t="s">
        <v>335</v>
      </c>
      <c r="C48" s="0" t="s">
        <v>467</v>
      </c>
    </row>
    <row r="49" customFormat="false" ht="15" hidden="false" customHeight="false" outlineLevel="0" collapsed="false">
      <c r="A49" s="3" t="s">
        <v>468</v>
      </c>
      <c r="B49" s="0" t="s">
        <v>335</v>
      </c>
      <c r="C49" s="0" t="s">
        <v>335</v>
      </c>
    </row>
    <row r="50" customFormat="false" ht="15" hidden="false" customHeight="false" outlineLevel="0" collapsed="false">
      <c r="A50" s="3" t="s">
        <v>469</v>
      </c>
      <c r="B50" s="0" t="s">
        <v>335</v>
      </c>
      <c r="C50" s="0" t="s">
        <v>335</v>
      </c>
    </row>
    <row r="51" customFormat="false" ht="15" hidden="false" customHeight="false" outlineLevel="0" collapsed="false">
      <c r="A51" s="3" t="s">
        <v>470</v>
      </c>
      <c r="B51" s="0" t="s">
        <v>335</v>
      </c>
      <c r="C51" s="0" t="s">
        <v>437</v>
      </c>
    </row>
    <row r="52" customFormat="false" ht="15" hidden="false" customHeight="false" outlineLevel="0" collapsed="false">
      <c r="A52" s="3" t="s">
        <v>471</v>
      </c>
      <c r="B52" s="0" t="s">
        <v>472</v>
      </c>
      <c r="C52" s="0" t="s">
        <v>410</v>
      </c>
    </row>
    <row r="53" customFormat="false" ht="15" hidden="false" customHeight="false" outlineLevel="0" collapsed="false">
      <c r="A53" s="3" t="s">
        <v>473</v>
      </c>
      <c r="B53" s="0" t="s">
        <v>472</v>
      </c>
      <c r="C53" s="0" t="s">
        <v>410</v>
      </c>
    </row>
    <row r="54" customFormat="false" ht="15" hidden="false" customHeight="false" outlineLevel="0" collapsed="false">
      <c r="A54" s="3" t="s">
        <v>474</v>
      </c>
      <c r="B54" s="0" t="s">
        <v>475</v>
      </c>
      <c r="C54" s="0" t="s">
        <v>476</v>
      </c>
    </row>
    <row r="55" customFormat="false" ht="15" hidden="false" customHeight="false" outlineLevel="0" collapsed="false">
      <c r="A55" s="3" t="s">
        <v>477</v>
      </c>
      <c r="B55" s="0" t="s">
        <v>475</v>
      </c>
      <c r="C55" s="0" t="s">
        <v>478</v>
      </c>
    </row>
    <row r="56" customFormat="false" ht="15" hidden="false" customHeight="false" outlineLevel="0" collapsed="false">
      <c r="A56" s="3" t="s">
        <v>479</v>
      </c>
      <c r="B56" s="0" t="s">
        <v>475</v>
      </c>
      <c r="C56" s="0" t="s">
        <v>480</v>
      </c>
    </row>
    <row r="57" customFormat="false" ht="15" hidden="false" customHeight="false" outlineLevel="0" collapsed="false">
      <c r="A57" s="3" t="s">
        <v>481</v>
      </c>
      <c r="B57" s="0" t="s">
        <v>475</v>
      </c>
      <c r="C57" s="0" t="s">
        <v>482</v>
      </c>
    </row>
    <row r="58" customFormat="false" ht="15" hidden="false" customHeight="false" outlineLevel="0" collapsed="false">
      <c r="A58" s="3" t="s">
        <v>483</v>
      </c>
      <c r="B58" s="0" t="s">
        <v>331</v>
      </c>
      <c r="C58" s="0" t="s">
        <v>484</v>
      </c>
    </row>
    <row r="59" customFormat="false" ht="15" hidden="false" customHeight="false" outlineLevel="0" collapsed="false">
      <c r="A59" s="3" t="s">
        <v>485</v>
      </c>
      <c r="B59" s="0" t="s">
        <v>331</v>
      </c>
      <c r="C59" s="0" t="s">
        <v>484</v>
      </c>
    </row>
    <row r="60" customFormat="false" ht="15" hidden="false" customHeight="false" outlineLevel="0" collapsed="false">
      <c r="A60" s="3" t="s">
        <v>486</v>
      </c>
      <c r="B60" s="0" t="s">
        <v>331</v>
      </c>
      <c r="C60" s="0" t="s">
        <v>487</v>
      </c>
    </row>
    <row r="61" customFormat="false" ht="15" hidden="false" customHeight="false" outlineLevel="0" collapsed="false">
      <c r="A61" s="3" t="s">
        <v>488</v>
      </c>
      <c r="B61" s="0" t="s">
        <v>331</v>
      </c>
      <c r="C61" s="0" t="s">
        <v>487</v>
      </c>
    </row>
    <row r="62" customFormat="false" ht="15" hidden="false" customHeight="false" outlineLevel="0" collapsed="false">
      <c r="A62" s="13" t="s">
        <v>489</v>
      </c>
      <c r="B62" s="0" t="s">
        <v>331</v>
      </c>
      <c r="C62" s="0" t="s">
        <v>487</v>
      </c>
    </row>
    <row r="63" customFormat="false" ht="15" hidden="false" customHeight="false" outlineLevel="0" collapsed="false">
      <c r="A63" s="12" t="s">
        <v>490</v>
      </c>
      <c r="B63" s="0" t="s">
        <v>331</v>
      </c>
      <c r="C63" s="0" t="s">
        <v>487</v>
      </c>
    </row>
    <row r="64" customFormat="false" ht="15" hidden="false" customHeight="false" outlineLevel="0" collapsed="false">
      <c r="A64" s="3" t="s">
        <v>491</v>
      </c>
      <c r="B64" s="0" t="s">
        <v>331</v>
      </c>
      <c r="C64" s="0" t="s">
        <v>487</v>
      </c>
    </row>
    <row r="65" customFormat="false" ht="15" hidden="false" customHeight="false" outlineLevel="0" collapsed="false">
      <c r="A65" s="3" t="s">
        <v>492</v>
      </c>
      <c r="B65" s="0" t="s">
        <v>331</v>
      </c>
      <c r="C65" s="0" t="s">
        <v>487</v>
      </c>
    </row>
    <row r="66" customFormat="false" ht="15" hidden="false" customHeight="false" outlineLevel="0" collapsed="false">
      <c r="A66" s="3" t="s">
        <v>493</v>
      </c>
      <c r="B66" s="0" t="s">
        <v>331</v>
      </c>
      <c r="C66" s="0" t="s">
        <v>494</v>
      </c>
    </row>
    <row r="67" customFormat="false" ht="15" hidden="false" customHeight="false" outlineLevel="0" collapsed="false">
      <c r="A67" s="3" t="s">
        <v>495</v>
      </c>
      <c r="B67" s="0" t="s">
        <v>331</v>
      </c>
      <c r="C67" s="0" t="s">
        <v>496</v>
      </c>
    </row>
    <row r="68" customFormat="false" ht="15" hidden="false" customHeight="false" outlineLevel="0" collapsed="false">
      <c r="A68" s="3" t="s">
        <v>497</v>
      </c>
      <c r="B68" s="0" t="s">
        <v>331</v>
      </c>
      <c r="C68" s="0" t="s">
        <v>417</v>
      </c>
    </row>
    <row r="69" customFormat="false" ht="15" hidden="false" customHeight="false" outlineLevel="0" collapsed="false">
      <c r="A69" s="3" t="s">
        <v>498</v>
      </c>
      <c r="B69" s="0" t="s">
        <v>331</v>
      </c>
      <c r="C69" s="0" t="s">
        <v>417</v>
      </c>
    </row>
    <row r="70" customFormat="false" ht="15" hidden="false" customHeight="false" outlineLevel="0" collapsed="false">
      <c r="A70" s="3" t="s">
        <v>499</v>
      </c>
      <c r="B70" s="0" t="s">
        <v>331</v>
      </c>
      <c r="C70" s="0" t="s">
        <v>417</v>
      </c>
    </row>
    <row r="71" customFormat="false" ht="15" hidden="false" customHeight="false" outlineLevel="0" collapsed="false">
      <c r="A71" s="3" t="s">
        <v>500</v>
      </c>
      <c r="B71" s="0" t="s">
        <v>331</v>
      </c>
      <c r="C71" s="0" t="s">
        <v>417</v>
      </c>
    </row>
    <row r="72" customFormat="false" ht="15" hidden="false" customHeight="false" outlineLevel="0" collapsed="false">
      <c r="A72" s="3" t="s">
        <v>501</v>
      </c>
      <c r="B72" s="0" t="s">
        <v>331</v>
      </c>
      <c r="C72" s="0" t="s">
        <v>417</v>
      </c>
    </row>
    <row r="73" customFormat="false" ht="15" hidden="false" customHeight="false" outlineLevel="0" collapsed="false">
      <c r="A73" s="3" t="s">
        <v>502</v>
      </c>
      <c r="B73" s="0" t="s">
        <v>331</v>
      </c>
      <c r="C73" s="0" t="s">
        <v>417</v>
      </c>
    </row>
    <row r="74" customFormat="false" ht="15" hidden="false" customHeight="false" outlineLevel="0" collapsed="false">
      <c r="A74" s="3" t="s">
        <v>503</v>
      </c>
      <c r="B74" s="0" t="s">
        <v>331</v>
      </c>
      <c r="C74" s="0" t="s">
        <v>417</v>
      </c>
    </row>
    <row r="75" customFormat="false" ht="15" hidden="false" customHeight="false" outlineLevel="0" collapsed="false">
      <c r="A75" s="3" t="s">
        <v>504</v>
      </c>
      <c r="B75" s="0" t="s">
        <v>331</v>
      </c>
      <c r="C75" s="0" t="s">
        <v>417</v>
      </c>
    </row>
    <row r="76" customFormat="false" ht="15" hidden="false" customHeight="false" outlineLevel="0" collapsed="false">
      <c r="A76" s="3" t="s">
        <v>505</v>
      </c>
      <c r="B76" s="0" t="s">
        <v>331</v>
      </c>
      <c r="C76" s="0" t="s">
        <v>417</v>
      </c>
    </row>
    <row r="77" customFormat="false" ht="15" hidden="false" customHeight="false" outlineLevel="0" collapsed="false">
      <c r="A77" s="3" t="s">
        <v>506</v>
      </c>
      <c r="B77" s="0" t="s">
        <v>331</v>
      </c>
      <c r="C77" s="0" t="s">
        <v>417</v>
      </c>
    </row>
    <row r="78" customFormat="false" ht="15" hidden="false" customHeight="false" outlineLevel="0" collapsed="false">
      <c r="A78" s="3" t="s">
        <v>507</v>
      </c>
      <c r="B78" s="0" t="s">
        <v>331</v>
      </c>
      <c r="C78" s="0" t="s">
        <v>417</v>
      </c>
    </row>
    <row r="79" customFormat="false" ht="15" hidden="false" customHeight="false" outlineLevel="0" collapsed="false">
      <c r="A79" s="3" t="s">
        <v>508</v>
      </c>
      <c r="B79" s="0" t="s">
        <v>331</v>
      </c>
      <c r="C79" s="0" t="s">
        <v>417</v>
      </c>
    </row>
    <row r="80" customFormat="false" ht="15" hidden="false" customHeight="false" outlineLevel="0" collapsed="false">
      <c r="A80" s="3" t="s">
        <v>509</v>
      </c>
      <c r="B80" s="0" t="s">
        <v>331</v>
      </c>
      <c r="C80" s="0" t="s">
        <v>417</v>
      </c>
    </row>
    <row r="81" customFormat="false" ht="15" hidden="false" customHeight="false" outlineLevel="0" collapsed="false">
      <c r="A81" s="3" t="s">
        <v>510</v>
      </c>
      <c r="B81" s="0" t="s">
        <v>331</v>
      </c>
      <c r="C81" s="0" t="s">
        <v>417</v>
      </c>
    </row>
    <row r="82" customFormat="false" ht="15" hidden="false" customHeight="false" outlineLevel="0" collapsed="false">
      <c r="A82" s="3" t="s">
        <v>511</v>
      </c>
      <c r="B82" s="0" t="s">
        <v>331</v>
      </c>
      <c r="C82" s="0" t="s">
        <v>417</v>
      </c>
    </row>
    <row r="83" customFormat="false" ht="15" hidden="false" customHeight="false" outlineLevel="0" collapsed="false">
      <c r="A83" s="3" t="s">
        <v>512</v>
      </c>
      <c r="B83" s="0" t="s">
        <v>331</v>
      </c>
      <c r="C83" s="0" t="s">
        <v>417</v>
      </c>
    </row>
    <row r="84" customFormat="false" ht="15" hidden="false" customHeight="false" outlineLevel="0" collapsed="false">
      <c r="A84" s="3" t="s">
        <v>513</v>
      </c>
      <c r="B84" s="0" t="s">
        <v>331</v>
      </c>
      <c r="C84" s="0" t="s">
        <v>417</v>
      </c>
    </row>
    <row r="85" customFormat="false" ht="15" hidden="false" customHeight="false" outlineLevel="0" collapsed="false">
      <c r="A85" s="3" t="s">
        <v>514</v>
      </c>
      <c r="B85" s="0" t="s">
        <v>331</v>
      </c>
      <c r="C85" s="0" t="s">
        <v>417</v>
      </c>
    </row>
    <row r="86" customFormat="false" ht="15" hidden="false" customHeight="false" outlineLevel="0" collapsed="false">
      <c r="A86" s="3" t="s">
        <v>515</v>
      </c>
      <c r="B86" s="0" t="s">
        <v>331</v>
      </c>
      <c r="C86" s="0" t="s">
        <v>417</v>
      </c>
    </row>
    <row r="87" customFormat="false" ht="15" hidden="false" customHeight="false" outlineLevel="0" collapsed="false">
      <c r="A87" s="3" t="s">
        <v>516</v>
      </c>
      <c r="B87" s="0" t="s">
        <v>331</v>
      </c>
      <c r="C87" s="0" t="s">
        <v>417</v>
      </c>
    </row>
    <row r="88" customFormat="false" ht="15" hidden="false" customHeight="false" outlineLevel="0" collapsed="false">
      <c r="A88" s="3" t="s">
        <v>517</v>
      </c>
      <c r="B88" s="0" t="s">
        <v>331</v>
      </c>
      <c r="C88" s="0" t="s">
        <v>417</v>
      </c>
    </row>
    <row r="89" customFormat="false" ht="15" hidden="false" customHeight="false" outlineLevel="0" collapsed="false">
      <c r="A89" s="3" t="s">
        <v>518</v>
      </c>
      <c r="B89" s="0" t="s">
        <v>331</v>
      </c>
      <c r="C89" s="0" t="s">
        <v>417</v>
      </c>
    </row>
    <row r="90" customFormat="false" ht="15" hidden="false" customHeight="false" outlineLevel="0" collapsed="false">
      <c r="A90" s="3" t="s">
        <v>519</v>
      </c>
      <c r="B90" s="0" t="s">
        <v>331</v>
      </c>
      <c r="C90" s="0" t="s">
        <v>417</v>
      </c>
    </row>
    <row r="91" customFormat="false" ht="15" hidden="false" customHeight="false" outlineLevel="0" collapsed="false">
      <c r="A91" s="3" t="s">
        <v>520</v>
      </c>
      <c r="B91" s="0" t="s">
        <v>331</v>
      </c>
      <c r="C91" s="0" t="s">
        <v>417</v>
      </c>
    </row>
    <row r="92" customFormat="false" ht="15" hidden="false" customHeight="false" outlineLevel="0" collapsed="false">
      <c r="A92" s="3" t="s">
        <v>521</v>
      </c>
      <c r="B92" s="0" t="s">
        <v>331</v>
      </c>
      <c r="C92" s="0" t="s">
        <v>417</v>
      </c>
    </row>
    <row r="93" customFormat="false" ht="15" hidden="false" customHeight="false" outlineLevel="0" collapsed="false">
      <c r="A93" s="3" t="s">
        <v>522</v>
      </c>
      <c r="B93" s="0" t="s">
        <v>331</v>
      </c>
      <c r="C93" s="0" t="s">
        <v>417</v>
      </c>
    </row>
    <row r="94" customFormat="false" ht="15" hidden="false" customHeight="false" outlineLevel="0" collapsed="false">
      <c r="A94" s="3" t="s">
        <v>523</v>
      </c>
      <c r="B94" s="0" t="s">
        <v>331</v>
      </c>
      <c r="C94" s="0" t="s">
        <v>417</v>
      </c>
    </row>
    <row r="95" customFormat="false" ht="15" hidden="false" customHeight="false" outlineLevel="0" collapsed="false">
      <c r="A95" s="3" t="s">
        <v>524</v>
      </c>
      <c r="B95" s="0" t="s">
        <v>331</v>
      </c>
      <c r="C95" s="0" t="s">
        <v>417</v>
      </c>
    </row>
    <row r="96" customFormat="false" ht="15" hidden="false" customHeight="false" outlineLevel="0" collapsed="false">
      <c r="A96" s="3" t="s">
        <v>525</v>
      </c>
      <c r="B96" s="0" t="s">
        <v>331</v>
      </c>
      <c r="C96" s="0" t="s">
        <v>417</v>
      </c>
    </row>
    <row r="97" customFormat="false" ht="15" hidden="false" customHeight="false" outlineLevel="0" collapsed="false">
      <c r="A97" s="3" t="s">
        <v>526</v>
      </c>
      <c r="B97" s="0" t="s">
        <v>331</v>
      </c>
      <c r="C97" s="0" t="s">
        <v>417</v>
      </c>
    </row>
    <row r="98" customFormat="false" ht="15" hidden="false" customHeight="false" outlineLevel="0" collapsed="false">
      <c r="A98" s="3" t="s">
        <v>527</v>
      </c>
      <c r="B98" s="0" t="s">
        <v>331</v>
      </c>
      <c r="C98" s="0" t="s">
        <v>417</v>
      </c>
    </row>
    <row r="99" customFormat="false" ht="15" hidden="false" customHeight="false" outlineLevel="0" collapsed="false">
      <c r="A99" s="3" t="s">
        <v>528</v>
      </c>
      <c r="B99" s="0" t="s">
        <v>331</v>
      </c>
      <c r="C99" s="0" t="s">
        <v>417</v>
      </c>
    </row>
    <row r="100" customFormat="false" ht="15" hidden="false" customHeight="false" outlineLevel="0" collapsed="false">
      <c r="A100" s="3" t="s">
        <v>529</v>
      </c>
      <c r="B100" s="0" t="s">
        <v>331</v>
      </c>
      <c r="C100" s="0" t="s">
        <v>417</v>
      </c>
    </row>
    <row r="101" customFormat="false" ht="15" hidden="false" customHeight="false" outlineLevel="0" collapsed="false">
      <c r="A101" s="3" t="s">
        <v>530</v>
      </c>
      <c r="B101" s="0" t="s">
        <v>331</v>
      </c>
      <c r="C101" s="0" t="s">
        <v>417</v>
      </c>
    </row>
    <row r="102" customFormat="false" ht="15" hidden="false" customHeight="false" outlineLevel="0" collapsed="false">
      <c r="A102" s="3" t="s">
        <v>531</v>
      </c>
      <c r="B102" s="0" t="s">
        <v>331</v>
      </c>
      <c r="C102" s="0" t="s">
        <v>417</v>
      </c>
    </row>
    <row r="103" customFormat="false" ht="15" hidden="false" customHeight="false" outlineLevel="0" collapsed="false">
      <c r="A103" s="3" t="s">
        <v>532</v>
      </c>
      <c r="B103" s="0" t="s">
        <v>331</v>
      </c>
      <c r="C103" s="0" t="s">
        <v>417</v>
      </c>
    </row>
    <row r="104" customFormat="false" ht="15" hidden="false" customHeight="false" outlineLevel="0" collapsed="false">
      <c r="A104" s="3" t="s">
        <v>533</v>
      </c>
      <c r="B104" s="0" t="s">
        <v>331</v>
      </c>
      <c r="C104" s="0" t="s">
        <v>417</v>
      </c>
    </row>
    <row r="105" customFormat="false" ht="15" hidden="false" customHeight="false" outlineLevel="0" collapsed="false">
      <c r="A105" s="3" t="s">
        <v>534</v>
      </c>
      <c r="B105" s="0" t="s">
        <v>331</v>
      </c>
      <c r="C105" s="0" t="s">
        <v>417</v>
      </c>
    </row>
    <row r="106" customFormat="false" ht="15" hidden="false" customHeight="false" outlineLevel="0" collapsed="false">
      <c r="A106" s="3" t="s">
        <v>535</v>
      </c>
      <c r="B106" s="0" t="s">
        <v>331</v>
      </c>
      <c r="C106" s="0" t="s">
        <v>417</v>
      </c>
    </row>
    <row r="107" customFormat="false" ht="15" hidden="false" customHeight="false" outlineLevel="0" collapsed="false">
      <c r="A107" s="3" t="s">
        <v>536</v>
      </c>
      <c r="B107" s="0" t="s">
        <v>331</v>
      </c>
      <c r="C107" s="0" t="s">
        <v>417</v>
      </c>
    </row>
    <row r="108" customFormat="false" ht="15" hidden="false" customHeight="false" outlineLevel="0" collapsed="false">
      <c r="A108" s="3" t="s">
        <v>537</v>
      </c>
      <c r="B108" s="0" t="s">
        <v>331</v>
      </c>
      <c r="C108" s="0" t="s">
        <v>417</v>
      </c>
    </row>
    <row r="109" customFormat="false" ht="15" hidden="false" customHeight="false" outlineLevel="0" collapsed="false">
      <c r="A109" s="3" t="s">
        <v>538</v>
      </c>
      <c r="B109" s="0" t="s">
        <v>331</v>
      </c>
      <c r="C109" s="0" t="s">
        <v>417</v>
      </c>
    </row>
    <row r="110" customFormat="false" ht="15" hidden="false" customHeight="false" outlineLevel="0" collapsed="false">
      <c r="A110" s="3" t="s">
        <v>539</v>
      </c>
      <c r="B110" s="0" t="s">
        <v>331</v>
      </c>
      <c r="C110" s="0" t="s">
        <v>417</v>
      </c>
    </row>
    <row r="111" customFormat="false" ht="15" hidden="false" customHeight="false" outlineLevel="0" collapsed="false">
      <c r="A111" s="3" t="s">
        <v>540</v>
      </c>
      <c r="B111" s="0" t="s">
        <v>331</v>
      </c>
      <c r="C111" s="0" t="s">
        <v>417</v>
      </c>
    </row>
    <row r="112" customFormat="false" ht="15" hidden="false" customHeight="false" outlineLevel="0" collapsed="false">
      <c r="A112" s="3" t="s">
        <v>541</v>
      </c>
      <c r="B112" s="0" t="s">
        <v>331</v>
      </c>
      <c r="C112" s="0" t="s">
        <v>417</v>
      </c>
    </row>
    <row r="113" customFormat="false" ht="15" hidden="false" customHeight="false" outlineLevel="0" collapsed="false">
      <c r="A113" s="3" t="s">
        <v>542</v>
      </c>
      <c r="B113" s="0" t="s">
        <v>331</v>
      </c>
      <c r="C113" s="0" t="s">
        <v>417</v>
      </c>
    </row>
    <row r="114" customFormat="false" ht="15" hidden="false" customHeight="false" outlineLevel="0" collapsed="false">
      <c r="A114" s="3" t="s">
        <v>543</v>
      </c>
      <c r="B114" s="0" t="s">
        <v>331</v>
      </c>
      <c r="C114" s="0" t="s">
        <v>417</v>
      </c>
    </row>
    <row r="115" customFormat="false" ht="15" hidden="false" customHeight="false" outlineLevel="0" collapsed="false">
      <c r="A115" s="3" t="s">
        <v>544</v>
      </c>
      <c r="B115" s="0" t="s">
        <v>331</v>
      </c>
      <c r="C115" s="0" t="s">
        <v>417</v>
      </c>
    </row>
    <row r="116" customFormat="false" ht="15" hidden="false" customHeight="false" outlineLevel="0" collapsed="false">
      <c r="A116" s="13" t="s">
        <v>545</v>
      </c>
      <c r="B116" s="0" t="s">
        <v>331</v>
      </c>
      <c r="C116" s="0" t="s">
        <v>417</v>
      </c>
    </row>
    <row r="117" customFormat="false" ht="15" hidden="false" customHeight="false" outlineLevel="0" collapsed="false">
      <c r="A117" s="13" t="s">
        <v>546</v>
      </c>
      <c r="B117" s="0" t="s">
        <v>331</v>
      </c>
      <c r="C117" s="0" t="s">
        <v>417</v>
      </c>
    </row>
    <row r="118" customFormat="false" ht="15" hidden="false" customHeight="false" outlineLevel="0" collapsed="false">
      <c r="A118" s="13" t="s">
        <v>547</v>
      </c>
      <c r="B118" s="0" t="s">
        <v>331</v>
      </c>
      <c r="C118" s="0" t="s">
        <v>417</v>
      </c>
    </row>
    <row r="119" customFormat="false" ht="15" hidden="false" customHeight="false" outlineLevel="0" collapsed="false">
      <c r="A119" s="13" t="s">
        <v>548</v>
      </c>
      <c r="B119" s="0" t="s">
        <v>331</v>
      </c>
      <c r="C119" s="0" t="s">
        <v>417</v>
      </c>
    </row>
    <row r="120" customFormat="false" ht="15" hidden="false" customHeight="false" outlineLevel="0" collapsed="false">
      <c r="A120" s="13" t="s">
        <v>549</v>
      </c>
      <c r="B120" s="0" t="s">
        <v>331</v>
      </c>
      <c r="C120" s="0" t="s">
        <v>550</v>
      </c>
    </row>
    <row r="121" customFormat="false" ht="15" hidden="false" customHeight="false" outlineLevel="0" collapsed="false">
      <c r="A121" s="13" t="s">
        <v>551</v>
      </c>
      <c r="B121" s="0" t="s">
        <v>331</v>
      </c>
      <c r="C121" s="0" t="s">
        <v>550</v>
      </c>
    </row>
    <row r="122" customFormat="false" ht="15" hidden="false" customHeight="false" outlineLevel="0" collapsed="false">
      <c r="A122" s="13" t="s">
        <v>552</v>
      </c>
      <c r="B122" s="0" t="s">
        <v>331</v>
      </c>
      <c r="C122" s="0" t="s">
        <v>550</v>
      </c>
    </row>
    <row r="123" customFormat="false" ht="15" hidden="false" customHeight="false" outlineLevel="0" collapsed="false">
      <c r="A123" s="13" t="s">
        <v>553</v>
      </c>
      <c r="B123" s="0" t="s">
        <v>331</v>
      </c>
      <c r="C123" s="0" t="s">
        <v>550</v>
      </c>
    </row>
    <row r="124" customFormat="false" ht="15" hidden="false" customHeight="false" outlineLevel="0" collapsed="false">
      <c r="A124" s="0"/>
      <c r="E124" s="15"/>
    </row>
    <row r="125" customFormat="false" ht="15" hidden="false" customHeight="false" outlineLevel="0" collapsed="false">
      <c r="A125" s="13" t="s">
        <v>554</v>
      </c>
      <c r="B125" s="0" t="s">
        <v>331</v>
      </c>
      <c r="C125" s="0" t="s">
        <v>417</v>
      </c>
    </row>
    <row r="126" customFormat="false" ht="15" hidden="false" customHeight="false" outlineLevel="0" collapsed="false">
      <c r="A126" s="13" t="s">
        <v>555</v>
      </c>
      <c r="B126" s="0" t="s">
        <v>331</v>
      </c>
      <c r="C126" s="0" t="s">
        <v>417</v>
      </c>
    </row>
    <row r="127" customFormat="false" ht="15" hidden="false" customHeight="false" outlineLevel="0" collapsed="false">
      <c r="A127" s="13" t="s">
        <v>556</v>
      </c>
      <c r="B127" s="0" t="s">
        <v>331</v>
      </c>
      <c r="C127" s="0" t="s">
        <v>417</v>
      </c>
    </row>
    <row r="128" customFormat="false" ht="15" hidden="false" customHeight="false" outlineLevel="0" collapsed="false">
      <c r="A128" s="13" t="s">
        <v>557</v>
      </c>
      <c r="B128" s="0" t="s">
        <v>331</v>
      </c>
      <c r="C128" s="0" t="s">
        <v>417</v>
      </c>
    </row>
    <row r="129" customFormat="false" ht="15" hidden="false" customHeight="false" outlineLevel="0" collapsed="false">
      <c r="A129" s="12" t="s">
        <v>558</v>
      </c>
      <c r="B129" s="0" t="s">
        <v>331</v>
      </c>
      <c r="C129" s="0" t="s">
        <v>417</v>
      </c>
    </row>
    <row r="130" customFormat="false" ht="15" hidden="false" customHeight="false" outlineLevel="0" collapsed="false">
      <c r="A130" s="12" t="s">
        <v>559</v>
      </c>
      <c r="B130" s="0" t="s">
        <v>331</v>
      </c>
      <c r="C130" s="0" t="s">
        <v>417</v>
      </c>
    </row>
    <row r="131" customFormat="false" ht="15" hidden="false" customHeight="false" outlineLevel="0" collapsed="false">
      <c r="A131" s="12" t="s">
        <v>560</v>
      </c>
      <c r="B131" s="0" t="s">
        <v>331</v>
      </c>
      <c r="C131" s="0" t="s">
        <v>417</v>
      </c>
    </row>
    <row r="132" customFormat="false" ht="15" hidden="false" customHeight="false" outlineLevel="0" collapsed="false">
      <c r="A132" s="12" t="s">
        <v>561</v>
      </c>
      <c r="B132" s="0" t="s">
        <v>331</v>
      </c>
      <c r="C132" s="0" t="s">
        <v>417</v>
      </c>
    </row>
    <row r="133" customFormat="false" ht="15" hidden="false" customHeight="false" outlineLevel="0" collapsed="false">
      <c r="A133" s="12" t="s">
        <v>562</v>
      </c>
      <c r="B133" s="0" t="s">
        <v>331</v>
      </c>
      <c r="C133" s="0" t="s">
        <v>417</v>
      </c>
    </row>
    <row r="134" customFormat="false" ht="15" hidden="false" customHeight="false" outlineLevel="0" collapsed="false">
      <c r="A134" s="12" t="s">
        <v>563</v>
      </c>
      <c r="B134" s="0" t="s">
        <v>331</v>
      </c>
      <c r="C134" s="0" t="s">
        <v>417</v>
      </c>
    </row>
    <row r="135" customFormat="false" ht="15" hidden="false" customHeight="false" outlineLevel="0" collapsed="false">
      <c r="A135" s="12" t="s">
        <v>564</v>
      </c>
      <c r="B135" s="0" t="s">
        <v>331</v>
      </c>
      <c r="C135" s="0" t="s">
        <v>417</v>
      </c>
    </row>
    <row r="136" customFormat="false" ht="15" hidden="false" customHeight="false" outlineLevel="0" collapsed="false">
      <c r="A136" s="12" t="s">
        <v>565</v>
      </c>
      <c r="B136" s="0" t="s">
        <v>331</v>
      </c>
      <c r="C136" s="0" t="s">
        <v>417</v>
      </c>
    </row>
    <row r="137" customFormat="false" ht="15" hidden="false" customHeight="false" outlineLevel="0" collapsed="false">
      <c r="A137" s="12" t="s">
        <v>566</v>
      </c>
      <c r="B137" s="0" t="s">
        <v>331</v>
      </c>
      <c r="C137" s="0" t="s">
        <v>417</v>
      </c>
    </row>
    <row r="138" customFormat="false" ht="15" hidden="false" customHeight="false" outlineLevel="0" collapsed="false">
      <c r="A138" s="12" t="s">
        <v>567</v>
      </c>
      <c r="B138" s="0" t="s">
        <v>331</v>
      </c>
      <c r="C138" s="0" t="s">
        <v>417</v>
      </c>
    </row>
    <row r="139" customFormat="false" ht="15" hidden="false" customHeight="false" outlineLevel="0" collapsed="false">
      <c r="A139" s="12" t="s">
        <v>568</v>
      </c>
      <c r="B139" s="0" t="s">
        <v>331</v>
      </c>
      <c r="C139" s="0" t="s">
        <v>417</v>
      </c>
    </row>
    <row r="140" customFormat="false" ht="15" hidden="false" customHeight="false" outlineLevel="0" collapsed="false">
      <c r="A140" s="12" t="s">
        <v>569</v>
      </c>
      <c r="B140" s="0" t="s">
        <v>331</v>
      </c>
      <c r="C140" s="0" t="s">
        <v>417</v>
      </c>
    </row>
    <row r="141" customFormat="false" ht="15" hidden="false" customHeight="false" outlineLevel="0" collapsed="false">
      <c r="A141" s="12" t="s">
        <v>570</v>
      </c>
      <c r="B141" s="0" t="s">
        <v>331</v>
      </c>
      <c r="C141" s="0" t="s">
        <v>417</v>
      </c>
    </row>
    <row r="142" customFormat="false" ht="15" hidden="false" customHeight="false" outlineLevel="0" collapsed="false">
      <c r="A142" s="12" t="s">
        <v>571</v>
      </c>
      <c r="B142" s="0" t="s">
        <v>331</v>
      </c>
      <c r="C142" s="0" t="s">
        <v>417</v>
      </c>
    </row>
    <row r="143" customFormat="false" ht="15" hidden="false" customHeight="false" outlineLevel="0" collapsed="false">
      <c r="A143" s="12" t="s">
        <v>572</v>
      </c>
      <c r="B143" s="0" t="s">
        <v>331</v>
      </c>
      <c r="C143" s="0" t="s">
        <v>417</v>
      </c>
    </row>
    <row r="144" customFormat="false" ht="15" hidden="false" customHeight="false" outlineLevel="0" collapsed="false">
      <c r="A144" s="12" t="s">
        <v>573</v>
      </c>
      <c r="B144" s="0" t="s">
        <v>331</v>
      </c>
      <c r="C144" s="0" t="s">
        <v>417</v>
      </c>
    </row>
    <row r="145" customFormat="false" ht="15" hidden="false" customHeight="false" outlineLevel="0" collapsed="false">
      <c r="A145" s="12" t="s">
        <v>574</v>
      </c>
      <c r="B145" s="0" t="s">
        <v>331</v>
      </c>
      <c r="C145" s="0" t="s">
        <v>417</v>
      </c>
    </row>
    <row r="146" customFormat="false" ht="15" hidden="false" customHeight="false" outlineLevel="0" collapsed="false">
      <c r="A146" s="12" t="s">
        <v>575</v>
      </c>
      <c r="B146" s="0" t="s">
        <v>331</v>
      </c>
      <c r="C146" s="0" t="s">
        <v>417</v>
      </c>
    </row>
    <row r="147" customFormat="false" ht="15" hidden="false" customHeight="false" outlineLevel="0" collapsed="false">
      <c r="A147" s="12" t="s">
        <v>576</v>
      </c>
      <c r="B147" s="0" t="s">
        <v>331</v>
      </c>
      <c r="C147" s="0" t="s">
        <v>417</v>
      </c>
    </row>
    <row r="148" customFormat="false" ht="15" hidden="false" customHeight="false" outlineLevel="0" collapsed="false">
      <c r="A148" s="12" t="s">
        <v>577</v>
      </c>
      <c r="B148" s="0" t="s">
        <v>331</v>
      </c>
      <c r="C148" s="0" t="s">
        <v>417</v>
      </c>
    </row>
    <row r="149" customFormat="false" ht="15" hidden="false" customHeight="false" outlineLevel="0" collapsed="false">
      <c r="A149" s="12" t="s">
        <v>578</v>
      </c>
      <c r="B149" s="0" t="s">
        <v>331</v>
      </c>
      <c r="C149" s="0" t="s">
        <v>417</v>
      </c>
    </row>
    <row r="150" customFormat="false" ht="15" hidden="false" customHeight="false" outlineLevel="0" collapsed="false">
      <c r="A150" s="12" t="s">
        <v>579</v>
      </c>
      <c r="B150" s="0" t="s">
        <v>331</v>
      </c>
      <c r="C150" s="0" t="s">
        <v>417</v>
      </c>
    </row>
    <row r="151" customFormat="false" ht="15" hidden="false" customHeight="false" outlineLevel="0" collapsed="false">
      <c r="A151" s="12" t="s">
        <v>580</v>
      </c>
      <c r="B151" s="0" t="s">
        <v>331</v>
      </c>
      <c r="C151" s="0" t="s">
        <v>417</v>
      </c>
    </row>
    <row r="152" customFormat="false" ht="15" hidden="false" customHeight="false" outlineLevel="0" collapsed="false">
      <c r="A152" s="12" t="s">
        <v>581</v>
      </c>
      <c r="B152" s="0" t="s">
        <v>331</v>
      </c>
      <c r="C152" s="0" t="s">
        <v>417</v>
      </c>
    </row>
    <row r="153" customFormat="false" ht="15" hidden="false" customHeight="false" outlineLevel="0" collapsed="false">
      <c r="A153" s="12" t="s">
        <v>582</v>
      </c>
      <c r="B153" s="0" t="s">
        <v>331</v>
      </c>
      <c r="C153" s="0" t="s">
        <v>417</v>
      </c>
    </row>
    <row r="154" customFormat="false" ht="15" hidden="false" customHeight="false" outlineLevel="0" collapsed="false">
      <c r="A154" s="12" t="s">
        <v>583</v>
      </c>
      <c r="B154" s="0" t="s">
        <v>331</v>
      </c>
      <c r="C154" s="0" t="s">
        <v>417</v>
      </c>
    </row>
    <row r="155" customFormat="false" ht="15" hidden="false" customHeight="false" outlineLevel="0" collapsed="false">
      <c r="A155" s="12" t="s">
        <v>584</v>
      </c>
      <c r="B155" s="0" t="s">
        <v>331</v>
      </c>
      <c r="C155" s="0" t="s">
        <v>417</v>
      </c>
    </row>
    <row r="156" customFormat="false" ht="15" hidden="false" customHeight="false" outlineLevel="0" collapsed="false">
      <c r="A156" s="12" t="s">
        <v>585</v>
      </c>
      <c r="B156" s="0" t="s">
        <v>331</v>
      </c>
      <c r="C156" s="0" t="s">
        <v>417</v>
      </c>
    </row>
    <row r="157" customFormat="false" ht="15" hidden="false" customHeight="false" outlineLevel="0" collapsed="false">
      <c r="A157" s="12" t="s">
        <v>586</v>
      </c>
      <c r="B157" s="0" t="s">
        <v>331</v>
      </c>
      <c r="C157" s="0" t="s">
        <v>417</v>
      </c>
    </row>
    <row r="158" customFormat="false" ht="15" hidden="false" customHeight="false" outlineLevel="0" collapsed="false">
      <c r="A158" s="12" t="s">
        <v>587</v>
      </c>
      <c r="B158" s="0" t="s">
        <v>331</v>
      </c>
      <c r="C158" s="0" t="s">
        <v>417</v>
      </c>
    </row>
    <row r="159" customFormat="false" ht="15" hidden="false" customHeight="false" outlineLevel="0" collapsed="false">
      <c r="A159" s="12" t="s">
        <v>588</v>
      </c>
      <c r="B159" s="0" t="s">
        <v>331</v>
      </c>
      <c r="C159" s="0" t="s">
        <v>417</v>
      </c>
    </row>
    <row r="160" customFormat="false" ht="15" hidden="false" customHeight="false" outlineLevel="0" collapsed="false">
      <c r="A160" s="12" t="s">
        <v>589</v>
      </c>
      <c r="B160" s="0" t="s">
        <v>331</v>
      </c>
      <c r="C160" s="0" t="s">
        <v>417</v>
      </c>
    </row>
    <row r="161" customFormat="false" ht="15" hidden="false" customHeight="false" outlineLevel="0" collapsed="false">
      <c r="A161" s="12" t="s">
        <v>590</v>
      </c>
      <c r="B161" s="0" t="s">
        <v>331</v>
      </c>
      <c r="C161" s="0" t="s">
        <v>417</v>
      </c>
    </row>
    <row r="162" customFormat="false" ht="15" hidden="false" customHeight="false" outlineLevel="0" collapsed="false">
      <c r="A162" s="16" t="s">
        <v>591</v>
      </c>
      <c r="B162" s="0" t="s">
        <v>331</v>
      </c>
      <c r="C162" s="0" t="s">
        <v>417</v>
      </c>
    </row>
    <row r="163" customFormat="false" ht="15" hidden="false" customHeight="false" outlineLevel="0" collapsed="false">
      <c r="A163" s="16" t="s">
        <v>592</v>
      </c>
      <c r="B163" s="0" t="s">
        <v>331</v>
      </c>
      <c r="C163" s="0" t="s">
        <v>417</v>
      </c>
    </row>
    <row r="164" customFormat="false" ht="15" hidden="false" customHeight="false" outlineLevel="0" collapsed="false">
      <c r="A164" s="16" t="s">
        <v>593</v>
      </c>
      <c r="B164" s="0" t="s">
        <v>331</v>
      </c>
      <c r="C164" s="0" t="s">
        <v>417</v>
      </c>
    </row>
    <row r="165" customFormat="false" ht="15" hidden="false" customHeight="false" outlineLevel="0" collapsed="false">
      <c r="A165" s="16" t="s">
        <v>594</v>
      </c>
      <c r="B165" s="0" t="s">
        <v>331</v>
      </c>
      <c r="C165" s="0" t="s">
        <v>417</v>
      </c>
    </row>
    <row r="166" customFormat="false" ht="15" hidden="false" customHeight="false" outlineLevel="0" collapsed="false">
      <c r="A166" s="12"/>
    </row>
    <row r="167" customFormat="false" ht="15" hidden="false" customHeight="false" outlineLevel="0" collapsed="false">
      <c r="A167" s="12"/>
    </row>
    <row r="168" customFormat="false" ht="15" hidden="false" customHeight="false" outlineLevel="0" collapsed="false">
      <c r="A168" s="12"/>
    </row>
    <row r="169" customFormat="false" ht="15" hidden="false" customHeight="false" outlineLevel="0" collapsed="false">
      <c r="A169" s="12"/>
    </row>
    <row r="170" customFormat="false" ht="15" hidden="false" customHeight="false" outlineLevel="0" collapsed="false">
      <c r="A170" s="12"/>
    </row>
    <row r="171" customFormat="false" ht="15" hidden="false" customHeight="false" outlineLevel="0" collapsed="false">
      <c r="A171" s="3" t="s">
        <v>595</v>
      </c>
      <c r="B171" s="0" t="s">
        <v>331</v>
      </c>
      <c r="C171" s="0" t="s">
        <v>494</v>
      </c>
    </row>
    <row r="172" customFormat="false" ht="15" hidden="false" customHeight="false" outlineLevel="0" collapsed="false">
      <c r="A172" s="3" t="s">
        <v>596</v>
      </c>
      <c r="B172" s="0" t="s">
        <v>331</v>
      </c>
      <c r="C172" s="0" t="s">
        <v>494</v>
      </c>
    </row>
    <row r="173" customFormat="false" ht="15" hidden="false" customHeight="false" outlineLevel="0" collapsed="false">
      <c r="A173" s="3" t="s">
        <v>597</v>
      </c>
      <c r="B173" s="0" t="s">
        <v>331</v>
      </c>
      <c r="C173" s="0" t="s">
        <v>598</v>
      </c>
    </row>
    <row r="174" customFormat="false" ht="15" hidden="false" customHeight="false" outlineLevel="0" collapsed="false">
      <c r="A174" s="3" t="s">
        <v>599</v>
      </c>
      <c r="B174" s="0" t="s">
        <v>331</v>
      </c>
      <c r="C174" s="0" t="s">
        <v>598</v>
      </c>
    </row>
    <row r="175" customFormat="false" ht="15" hidden="false" customHeight="false" outlineLevel="0" collapsed="false">
      <c r="A175" s="3" t="s">
        <v>600</v>
      </c>
      <c r="B175" s="0" t="s">
        <v>331</v>
      </c>
      <c r="C175" s="0" t="s">
        <v>598</v>
      </c>
    </row>
    <row r="176" customFormat="false" ht="15" hidden="false" customHeight="false" outlineLevel="0" collapsed="false">
      <c r="A176" s="3" t="s">
        <v>601</v>
      </c>
      <c r="B176" s="0" t="s">
        <v>331</v>
      </c>
      <c r="C176" s="0" t="s">
        <v>598</v>
      </c>
    </row>
    <row r="177" customFormat="false" ht="15" hidden="false" customHeight="false" outlineLevel="0" collapsed="false">
      <c r="A177" s="3" t="s">
        <v>602</v>
      </c>
      <c r="B177" s="0" t="s">
        <v>331</v>
      </c>
      <c r="C177" s="0" t="s">
        <v>598</v>
      </c>
    </row>
    <row r="178" customFormat="false" ht="15" hidden="false" customHeight="false" outlineLevel="0" collapsed="false">
      <c r="A178" s="12" t="s">
        <v>603</v>
      </c>
      <c r="B178" s="0" t="s">
        <v>331</v>
      </c>
      <c r="C178" s="0" t="s">
        <v>598</v>
      </c>
    </row>
    <row r="179" customFormat="false" ht="15" hidden="false" customHeight="false" outlineLevel="0" collapsed="false">
      <c r="A179" s="3" t="s">
        <v>604</v>
      </c>
      <c r="B179" s="0" t="s">
        <v>331</v>
      </c>
      <c r="C179" s="0" t="s">
        <v>605</v>
      </c>
    </row>
    <row r="180" customFormat="false" ht="15" hidden="false" customHeight="false" outlineLevel="0" collapsed="false">
      <c r="A180" s="3" t="s">
        <v>606</v>
      </c>
      <c r="B180" s="0" t="s">
        <v>331</v>
      </c>
      <c r="C180" s="0" t="s">
        <v>605</v>
      </c>
    </row>
    <row r="181" customFormat="false" ht="15" hidden="false" customHeight="false" outlineLevel="0" collapsed="false">
      <c r="A181" s="12" t="s">
        <v>607</v>
      </c>
      <c r="B181" s="0" t="s">
        <v>331</v>
      </c>
      <c r="C181" s="0" t="s">
        <v>605</v>
      </c>
    </row>
    <row r="182" customFormat="false" ht="15" hidden="false" customHeight="false" outlineLevel="0" collapsed="false">
      <c r="A182" s="12" t="s">
        <v>608</v>
      </c>
      <c r="B182" s="0" t="s">
        <v>331</v>
      </c>
      <c r="C182" s="0" t="s">
        <v>605</v>
      </c>
    </row>
    <row r="183" customFormat="false" ht="15" hidden="false" customHeight="false" outlineLevel="0" collapsed="false">
      <c r="A183" s="3" t="s">
        <v>609</v>
      </c>
      <c r="B183" s="0" t="s">
        <v>331</v>
      </c>
      <c r="C183" s="0" t="s">
        <v>610</v>
      </c>
    </row>
    <row r="184" customFormat="false" ht="15" hidden="false" customHeight="false" outlineLevel="0" collapsed="false">
      <c r="A184" s="3" t="s">
        <v>611</v>
      </c>
      <c r="B184" s="0" t="s">
        <v>331</v>
      </c>
      <c r="C184" s="0" t="s">
        <v>329</v>
      </c>
    </row>
    <row r="185" customFormat="false" ht="15" hidden="false" customHeight="false" outlineLevel="0" collapsed="false">
      <c r="A185" s="3" t="s">
        <v>612</v>
      </c>
      <c r="B185" s="0" t="s">
        <v>331</v>
      </c>
      <c r="C185" s="0" t="s">
        <v>329</v>
      </c>
    </row>
    <row r="186" customFormat="false" ht="15" hidden="false" customHeight="false" outlineLevel="0" collapsed="false">
      <c r="A186" s="3" t="s">
        <v>613</v>
      </c>
      <c r="B186" s="0" t="s">
        <v>331</v>
      </c>
      <c r="C186" s="0" t="s">
        <v>329</v>
      </c>
    </row>
    <row r="187" customFormat="false" ht="15" hidden="false" customHeight="false" outlineLevel="0" collapsed="false">
      <c r="A187" s="3" t="s">
        <v>614</v>
      </c>
      <c r="B187" s="0" t="s">
        <v>331</v>
      </c>
      <c r="C187" s="0" t="s">
        <v>329</v>
      </c>
    </row>
    <row r="188" customFormat="false" ht="15" hidden="false" customHeight="false" outlineLevel="0" collapsed="false">
      <c r="A188" s="3" t="s">
        <v>615</v>
      </c>
      <c r="B188" s="0" t="s">
        <v>616</v>
      </c>
      <c r="C188" s="0" t="s">
        <v>617</v>
      </c>
    </row>
    <row r="189" customFormat="false" ht="15" hidden="false" customHeight="false" outlineLevel="0" collapsed="false">
      <c r="A189" s="3" t="s">
        <v>618</v>
      </c>
      <c r="B189" s="0" t="s">
        <v>331</v>
      </c>
      <c r="C189" s="0" t="s">
        <v>619</v>
      </c>
    </row>
    <row r="190" customFormat="false" ht="15" hidden="false" customHeight="false" outlineLevel="0" collapsed="false">
      <c r="A190" s="3" t="s">
        <v>620</v>
      </c>
      <c r="B190" s="0" t="s">
        <v>331</v>
      </c>
      <c r="C190" s="0" t="s">
        <v>621</v>
      </c>
    </row>
    <row r="191" customFormat="false" ht="15" hidden="false" customHeight="false" outlineLevel="0" collapsed="false">
      <c r="A191" s="3" t="s">
        <v>622</v>
      </c>
      <c r="B191" s="0" t="s">
        <v>331</v>
      </c>
      <c r="C191" s="0" t="s">
        <v>621</v>
      </c>
    </row>
    <row r="192" customFormat="false" ht="15" hidden="false" customHeight="false" outlineLevel="0" collapsed="false">
      <c r="A192" s="3" t="s">
        <v>623</v>
      </c>
      <c r="B192" s="0" t="s">
        <v>431</v>
      </c>
      <c r="C192" s="0" t="s">
        <v>464</v>
      </c>
    </row>
    <row r="193" customFormat="false" ht="15" hidden="false" customHeight="false" outlineLevel="0" collapsed="false">
      <c r="A193" s="3" t="s">
        <v>624</v>
      </c>
      <c r="B193" s="0" t="s">
        <v>431</v>
      </c>
      <c r="C193" s="0" t="s">
        <v>464</v>
      </c>
    </row>
    <row r="194" customFormat="false" ht="15" hidden="false" customHeight="false" outlineLevel="0" collapsed="false">
      <c r="A194" s="3" t="s">
        <v>625</v>
      </c>
      <c r="B194" s="0" t="s">
        <v>335</v>
      </c>
      <c r="C194" s="0" t="s">
        <v>437</v>
      </c>
    </row>
    <row r="195" customFormat="false" ht="15" hidden="false" customHeight="false" outlineLevel="0" collapsed="false">
      <c r="A195" s="3" t="s">
        <v>626</v>
      </c>
      <c r="B195" s="0" t="s">
        <v>627</v>
      </c>
      <c r="C195" s="0" t="s">
        <v>628</v>
      </c>
    </row>
    <row r="196" customFormat="false" ht="15" hidden="false" customHeight="false" outlineLevel="0" collapsed="false">
      <c r="A196" s="3" t="s">
        <v>629</v>
      </c>
      <c r="B196" s="0" t="s">
        <v>627</v>
      </c>
      <c r="C196" s="0" t="s">
        <v>628</v>
      </c>
    </row>
    <row r="197" customFormat="false" ht="15" hidden="false" customHeight="false" outlineLevel="0" collapsed="false">
      <c r="A197" s="13" t="s">
        <v>630</v>
      </c>
      <c r="B197" s="0" t="s">
        <v>627</v>
      </c>
      <c r="C197" s="0" t="s">
        <v>628</v>
      </c>
    </row>
    <row r="198" customFormat="false" ht="15" hidden="false" customHeight="false" outlineLevel="0" collapsed="false">
      <c r="A198" s="3" t="s">
        <v>631</v>
      </c>
      <c r="B198" s="0" t="s">
        <v>627</v>
      </c>
      <c r="C198" s="0" t="s">
        <v>628</v>
      </c>
    </row>
    <row r="199" customFormat="false" ht="15" hidden="false" customHeight="false" outlineLevel="0" collapsed="false">
      <c r="A199" s="3" t="s">
        <v>632</v>
      </c>
      <c r="B199" s="0" t="s">
        <v>627</v>
      </c>
      <c r="C199" s="0" t="s">
        <v>628</v>
      </c>
    </row>
    <row r="200" customFormat="false" ht="15" hidden="false" customHeight="false" outlineLevel="0" collapsed="false">
      <c r="A200" s="3" t="s">
        <v>633</v>
      </c>
      <c r="B200" s="0" t="s">
        <v>627</v>
      </c>
      <c r="C200" s="0" t="s">
        <v>634</v>
      </c>
    </row>
    <row r="201" customFormat="false" ht="15" hidden="false" customHeight="false" outlineLevel="0" collapsed="false">
      <c r="A201" s="3" t="s">
        <v>635</v>
      </c>
      <c r="B201" s="0" t="s">
        <v>323</v>
      </c>
      <c r="C201" s="0" t="s">
        <v>636</v>
      </c>
    </row>
    <row r="202" customFormat="false" ht="15" hidden="false" customHeight="false" outlineLevel="0" collapsed="false">
      <c r="A202" s="3" t="s">
        <v>637</v>
      </c>
      <c r="B202" s="0" t="s">
        <v>323</v>
      </c>
      <c r="C202" s="0" t="s">
        <v>638</v>
      </c>
    </row>
    <row r="203" customFormat="false" ht="15" hidden="false" customHeight="false" outlineLevel="0" collapsed="false">
      <c r="A203" s="17" t="s">
        <v>639</v>
      </c>
      <c r="B203" s="0" t="s">
        <v>323</v>
      </c>
      <c r="C203" s="0" t="s">
        <v>638</v>
      </c>
    </row>
    <row r="204" customFormat="false" ht="15" hidden="false" customHeight="false" outlineLevel="0" collapsed="false">
      <c r="A204" s="3" t="s">
        <v>640</v>
      </c>
      <c r="B204" s="0" t="s">
        <v>323</v>
      </c>
      <c r="C204" s="0" t="s">
        <v>638</v>
      </c>
    </row>
    <row r="205" customFormat="false" ht="15" hidden="false" customHeight="false" outlineLevel="0" collapsed="false">
      <c r="A205" s="17" t="s">
        <v>641</v>
      </c>
      <c r="B205" s="0" t="s">
        <v>323</v>
      </c>
      <c r="C205" s="0" t="s">
        <v>638</v>
      </c>
    </row>
    <row r="206" customFormat="false" ht="15" hidden="false" customHeight="false" outlineLevel="0" collapsed="false">
      <c r="A206" s="3" t="s">
        <v>642</v>
      </c>
      <c r="B206" s="0" t="s">
        <v>333</v>
      </c>
      <c r="C206" s="0" t="s">
        <v>643</v>
      </c>
    </row>
    <row r="207" customFormat="false" ht="15" hidden="false" customHeight="false" outlineLevel="0" collapsed="false">
      <c r="A207" s="3" t="s">
        <v>644</v>
      </c>
      <c r="B207" s="0" t="s">
        <v>331</v>
      </c>
      <c r="C207" s="0" t="s">
        <v>645</v>
      </c>
    </row>
    <row r="208" customFormat="false" ht="15" hidden="false" customHeight="false" outlineLevel="0" collapsed="false">
      <c r="A208" s="3" t="s">
        <v>646</v>
      </c>
      <c r="B208" s="0" t="s">
        <v>331</v>
      </c>
      <c r="C208" s="0" t="s">
        <v>645</v>
      </c>
    </row>
    <row r="209" customFormat="false" ht="15" hidden="false" customHeight="false" outlineLevel="0" collapsed="false">
      <c r="A209" s="12" t="s">
        <v>647</v>
      </c>
      <c r="B209" s="0" t="s">
        <v>331</v>
      </c>
      <c r="C209" s="0" t="s">
        <v>645</v>
      </c>
    </row>
    <row r="210" customFormat="false" ht="15" hidden="false" customHeight="false" outlineLevel="0" collapsed="false">
      <c r="A210" s="12" t="s">
        <v>648</v>
      </c>
      <c r="B210" s="0" t="s">
        <v>331</v>
      </c>
      <c r="C210" s="0" t="s">
        <v>645</v>
      </c>
    </row>
    <row r="211" customFormat="false" ht="15" hidden="false" customHeight="false" outlineLevel="0" collapsed="false">
      <c r="A211" s="18" t="s">
        <v>649</v>
      </c>
      <c r="B211" s="0" t="s">
        <v>331</v>
      </c>
      <c r="C211" s="0" t="s">
        <v>645</v>
      </c>
    </row>
    <row r="212" customFormat="false" ht="15" hidden="false" customHeight="false" outlineLevel="0" collapsed="false">
      <c r="A212" s="18" t="s">
        <v>650</v>
      </c>
      <c r="B212" s="0" t="s">
        <v>331</v>
      </c>
      <c r="C212" s="0" t="s">
        <v>645</v>
      </c>
    </row>
    <row r="213" customFormat="false" ht="15" hidden="false" customHeight="false" outlineLevel="0" collapsed="false">
      <c r="A213" s="18" t="s">
        <v>651</v>
      </c>
      <c r="B213" s="0" t="s">
        <v>331</v>
      </c>
      <c r="C213" s="0" t="s">
        <v>645</v>
      </c>
    </row>
    <row r="214" customFormat="false" ht="15" hidden="false" customHeight="false" outlineLevel="0" collapsed="false">
      <c r="A214" s="3" t="s">
        <v>652</v>
      </c>
      <c r="B214" s="0" t="s">
        <v>331</v>
      </c>
      <c r="C214" s="0" t="s">
        <v>645</v>
      </c>
    </row>
    <row r="215" customFormat="false" ht="15" hidden="false" customHeight="false" outlineLevel="0" collapsed="false">
      <c r="A215" s="12" t="s">
        <v>653</v>
      </c>
      <c r="B215" s="0" t="s">
        <v>333</v>
      </c>
      <c r="C215" s="0" t="s">
        <v>645</v>
      </c>
    </row>
    <row r="216" customFormat="false" ht="15" hidden="false" customHeight="false" outlineLevel="0" collapsed="false">
      <c r="A216" s="3" t="s">
        <v>654</v>
      </c>
      <c r="B216" s="0" t="s">
        <v>333</v>
      </c>
      <c r="C216" s="0" t="s">
        <v>645</v>
      </c>
    </row>
    <row r="217" customFormat="false" ht="15" hidden="false" customHeight="false" outlineLevel="0" collapsed="false">
      <c r="A217" s="3" t="s">
        <v>655</v>
      </c>
      <c r="B217" s="0" t="s">
        <v>333</v>
      </c>
      <c r="C217" s="0" t="s">
        <v>645</v>
      </c>
    </row>
    <row r="218" customFormat="false" ht="15" hidden="false" customHeight="false" outlineLevel="0" collapsed="false">
      <c r="A218" s="3" t="s">
        <v>656</v>
      </c>
      <c r="B218" s="0" t="s">
        <v>333</v>
      </c>
      <c r="C218" s="0" t="s">
        <v>645</v>
      </c>
    </row>
    <row r="219" customFormat="false" ht="15" hidden="false" customHeight="false" outlineLevel="0" collapsed="false">
      <c r="A219" s="3" t="s">
        <v>657</v>
      </c>
      <c r="B219" s="0" t="s">
        <v>333</v>
      </c>
      <c r="C219" s="0" t="s">
        <v>658</v>
      </c>
    </row>
    <row r="220" customFormat="false" ht="15" hidden="false" customHeight="false" outlineLevel="0" collapsed="false">
      <c r="A220" s="3" t="s">
        <v>659</v>
      </c>
      <c r="B220" s="0" t="s">
        <v>331</v>
      </c>
      <c r="C220" s="0" t="s">
        <v>550</v>
      </c>
    </row>
    <row r="221" customFormat="false" ht="15" hidden="false" customHeight="false" outlineLevel="0" collapsed="false">
      <c r="A221" s="3" t="s">
        <v>660</v>
      </c>
      <c r="B221" s="0" t="s">
        <v>331</v>
      </c>
      <c r="C221" s="0" t="s">
        <v>550</v>
      </c>
    </row>
    <row r="222" customFormat="false" ht="15" hidden="false" customHeight="false" outlineLevel="0" collapsed="false">
      <c r="A222" s="3" t="s">
        <v>661</v>
      </c>
      <c r="B222" s="0" t="s">
        <v>335</v>
      </c>
      <c r="C222" s="0" t="s">
        <v>410</v>
      </c>
    </row>
    <row r="223" customFormat="false" ht="15" hidden="false" customHeight="false" outlineLevel="0" collapsed="false">
      <c r="A223" s="17" t="s">
        <v>662</v>
      </c>
      <c r="B223" s="0" t="s">
        <v>335</v>
      </c>
      <c r="C223" s="0" t="s">
        <v>437</v>
      </c>
    </row>
    <row r="224" customFormat="false" ht="15" hidden="false" customHeight="false" outlineLevel="0" collapsed="false">
      <c r="A224" s="19" t="s">
        <v>663</v>
      </c>
      <c r="B224" s="20" t="s">
        <v>431</v>
      </c>
      <c r="C224" s="20" t="s">
        <v>664</v>
      </c>
    </row>
    <row r="225" customFormat="false" ht="15" hidden="false" customHeight="false" outlineLevel="0" collapsed="false">
      <c r="A225" s="3" t="s">
        <v>665</v>
      </c>
      <c r="B225" s="0" t="s">
        <v>333</v>
      </c>
      <c r="C225" s="0" t="s">
        <v>666</v>
      </c>
    </row>
    <row r="226" customFormat="false" ht="15" hidden="false" customHeight="false" outlineLevel="0" collapsed="false">
      <c r="A226" s="12" t="s">
        <v>667</v>
      </c>
      <c r="B226" s="0" t="s">
        <v>335</v>
      </c>
      <c r="C226" s="0" t="s">
        <v>467</v>
      </c>
    </row>
    <row r="227" customFormat="false" ht="15" hidden="false" customHeight="false" outlineLevel="0" collapsed="false">
      <c r="A227" s="3" t="s">
        <v>668</v>
      </c>
      <c r="B227" s="0" t="s">
        <v>335</v>
      </c>
      <c r="C227" s="0" t="s">
        <v>434</v>
      </c>
    </row>
    <row r="228" customFormat="false" ht="15" hidden="false" customHeight="false" outlineLevel="0" collapsed="false">
      <c r="A228" s="3" t="s">
        <v>669</v>
      </c>
      <c r="B228" s="0" t="s">
        <v>335</v>
      </c>
      <c r="C228" s="0" t="s">
        <v>670</v>
      </c>
    </row>
    <row r="229" customFormat="false" ht="15" hidden="false" customHeight="false" outlineLevel="0" collapsed="false">
      <c r="A229" s="3" t="s">
        <v>671</v>
      </c>
      <c r="B229" s="0" t="s">
        <v>335</v>
      </c>
      <c r="C229" s="0" t="s">
        <v>437</v>
      </c>
    </row>
    <row r="230" customFormat="false" ht="15" hidden="false" customHeight="false" outlineLevel="0" collapsed="false">
      <c r="A230" s="12" t="s">
        <v>672</v>
      </c>
      <c r="B230" s="0" t="s">
        <v>409</v>
      </c>
      <c r="C230" s="0" t="s">
        <v>673</v>
      </c>
    </row>
    <row r="231" customFormat="false" ht="15" hidden="false" customHeight="false" outlineLevel="0" collapsed="false">
      <c r="A231" s="12" t="s">
        <v>674</v>
      </c>
      <c r="B231" s="0" t="s">
        <v>409</v>
      </c>
      <c r="C231" s="0" t="s">
        <v>673</v>
      </c>
    </row>
    <row r="232" customFormat="false" ht="15" hidden="false" customHeight="false" outlineLevel="0" collapsed="false">
      <c r="A232" s="12" t="s">
        <v>675</v>
      </c>
      <c r="B232" s="0" t="s">
        <v>409</v>
      </c>
      <c r="C232" s="0" t="s">
        <v>673</v>
      </c>
    </row>
    <row r="233" customFormat="false" ht="15" hidden="false" customHeight="false" outlineLevel="0" collapsed="false">
      <c r="A233" s="12" t="s">
        <v>676</v>
      </c>
      <c r="B233" s="0" t="s">
        <v>409</v>
      </c>
      <c r="C233" s="0" t="s">
        <v>673</v>
      </c>
    </row>
    <row r="234" customFormat="false" ht="15" hidden="false" customHeight="false" outlineLevel="0" collapsed="false">
      <c r="A234" s="12" t="s">
        <v>677</v>
      </c>
      <c r="B234" s="0" t="s">
        <v>409</v>
      </c>
      <c r="C234" s="0" t="s">
        <v>673</v>
      </c>
    </row>
    <row r="235" customFormat="false" ht="15" hidden="false" customHeight="false" outlineLevel="0" collapsed="false">
      <c r="A235" s="12" t="s">
        <v>678</v>
      </c>
      <c r="B235" s="0" t="s">
        <v>409</v>
      </c>
      <c r="C235" s="0" t="s">
        <v>673</v>
      </c>
    </row>
    <row r="236" customFormat="false" ht="15" hidden="false" customHeight="false" outlineLevel="0" collapsed="false">
      <c r="A236" s="12" t="s">
        <v>679</v>
      </c>
      <c r="B236" s="0" t="s">
        <v>335</v>
      </c>
      <c r="C236" s="0" t="s">
        <v>673</v>
      </c>
    </row>
    <row r="237" customFormat="false" ht="15" hidden="false" customHeight="false" outlineLevel="0" collapsed="false">
      <c r="A237" s="12" t="s">
        <v>680</v>
      </c>
      <c r="B237" s="0" t="s">
        <v>335</v>
      </c>
      <c r="C237" s="0" t="s">
        <v>681</v>
      </c>
    </row>
    <row r="238" customFormat="false" ht="15" hidden="false" customHeight="false" outlineLevel="0" collapsed="false">
      <c r="A238" s="12" t="s">
        <v>682</v>
      </c>
      <c r="B238" s="0" t="s">
        <v>335</v>
      </c>
      <c r="C238" s="0" t="s">
        <v>683</v>
      </c>
    </row>
    <row r="239" customFormat="false" ht="15" hidden="false" customHeight="false" outlineLevel="0" collapsed="false">
      <c r="A239" s="13" t="s">
        <v>684</v>
      </c>
      <c r="B239" s="0" t="s">
        <v>335</v>
      </c>
      <c r="C239" s="0" t="s">
        <v>437</v>
      </c>
    </row>
    <row r="240" customFormat="false" ht="15" hidden="false" customHeight="false" outlineLevel="0" collapsed="false">
      <c r="A240" s="13" t="s">
        <v>685</v>
      </c>
      <c r="B240" s="0" t="s">
        <v>335</v>
      </c>
      <c r="C240" s="0" t="s">
        <v>621</v>
      </c>
    </row>
    <row r="241" customFormat="false" ht="15" hidden="false" customHeight="false" outlineLevel="0" collapsed="false">
      <c r="A241" s="13" t="s">
        <v>686</v>
      </c>
      <c r="B241" s="0" t="s">
        <v>409</v>
      </c>
      <c r="C241" s="0" t="s">
        <v>621</v>
      </c>
    </row>
    <row r="242" customFormat="false" ht="15" hidden="false" customHeight="false" outlineLevel="0" collapsed="false">
      <c r="A242" s="12" t="s">
        <v>687</v>
      </c>
      <c r="B242" s="0" t="s">
        <v>335</v>
      </c>
      <c r="C242" s="0" t="s">
        <v>688</v>
      </c>
    </row>
    <row r="243" customFormat="false" ht="15" hidden="false" customHeight="false" outlineLevel="0" collapsed="false">
      <c r="A243" s="12" t="s">
        <v>689</v>
      </c>
      <c r="B243" s="0" t="s">
        <v>335</v>
      </c>
      <c r="C243" s="0" t="s">
        <v>688</v>
      </c>
    </row>
    <row r="244" customFormat="false" ht="15" hidden="false" customHeight="false" outlineLevel="0" collapsed="false">
      <c r="A244" s="12" t="s">
        <v>690</v>
      </c>
      <c r="B244" s="0" t="s">
        <v>409</v>
      </c>
      <c r="C244" s="0" t="s">
        <v>621</v>
      </c>
    </row>
    <row r="245" customFormat="false" ht="15" hidden="false" customHeight="false" outlineLevel="0" collapsed="false">
      <c r="A245" s="13" t="s">
        <v>691</v>
      </c>
      <c r="B245" s="0" t="s">
        <v>331</v>
      </c>
      <c r="C245" s="0" t="s">
        <v>621</v>
      </c>
    </row>
    <row r="246" customFormat="false" ht="15" hidden="false" customHeight="false" outlineLevel="0" collapsed="false">
      <c r="A246" s="13" t="s">
        <v>692</v>
      </c>
      <c r="B246" s="0" t="s">
        <v>335</v>
      </c>
      <c r="C246" s="0" t="s">
        <v>434</v>
      </c>
    </row>
    <row r="247" customFormat="false" ht="15" hidden="false" customHeight="false" outlineLevel="0" collapsed="false">
      <c r="A247" s="17" t="s">
        <v>693</v>
      </c>
      <c r="B247" s="0" t="s">
        <v>335</v>
      </c>
      <c r="C247" s="0" t="s">
        <v>437</v>
      </c>
    </row>
    <row r="248" customFormat="false" ht="15" hidden="false" customHeight="false" outlineLevel="0" collapsed="false">
      <c r="A248" s="12" t="s">
        <v>694</v>
      </c>
      <c r="B248" s="0" t="s">
        <v>333</v>
      </c>
      <c r="C248" s="0" t="s">
        <v>429</v>
      </c>
    </row>
    <row r="249" customFormat="false" ht="15" hidden="false" customHeight="false" outlineLevel="0" collapsed="false">
      <c r="A249" s="12" t="s">
        <v>695</v>
      </c>
      <c r="B249" s="0" t="s">
        <v>335</v>
      </c>
      <c r="C249" s="0" t="s">
        <v>467</v>
      </c>
    </row>
    <row r="250" customFormat="false" ht="15" hidden="false" customHeight="false" outlineLevel="0" collapsed="false">
      <c r="A250" s="12" t="s">
        <v>696</v>
      </c>
      <c r="B250" s="0" t="s">
        <v>335</v>
      </c>
      <c r="C250" s="0" t="s">
        <v>439</v>
      </c>
    </row>
    <row r="251" customFormat="false" ht="15" hidden="false" customHeight="false" outlineLevel="0" collapsed="false">
      <c r="A251" s="12" t="s">
        <v>697</v>
      </c>
      <c r="B251" s="0" t="s">
        <v>335</v>
      </c>
      <c r="C251" s="0" t="s">
        <v>439</v>
      </c>
    </row>
    <row r="252" customFormat="false" ht="15" hidden="false" customHeight="false" outlineLevel="0" collapsed="false">
      <c r="A252" s="12" t="s">
        <v>698</v>
      </c>
      <c r="B252" s="0" t="s">
        <v>335</v>
      </c>
      <c r="C252" s="0" t="s">
        <v>439</v>
      </c>
    </row>
    <row r="253" customFormat="false" ht="15" hidden="false" customHeight="false" outlineLevel="0" collapsed="false">
      <c r="A253" s="12" t="s">
        <v>699</v>
      </c>
      <c r="B253" s="0" t="s">
        <v>335</v>
      </c>
      <c r="C253" s="0" t="s">
        <v>439</v>
      </c>
    </row>
    <row r="254" customFormat="false" ht="15" hidden="false" customHeight="false" outlineLevel="0" collapsed="false">
      <c r="A254" s="12" t="s">
        <v>700</v>
      </c>
      <c r="B254" s="0" t="s">
        <v>335</v>
      </c>
      <c r="C254" s="0" t="s">
        <v>439</v>
      </c>
    </row>
    <row r="255" customFormat="false" ht="15" hidden="false" customHeight="false" outlineLevel="0" collapsed="false">
      <c r="A255" s="12" t="s">
        <v>701</v>
      </c>
      <c r="B255" s="0" t="s">
        <v>335</v>
      </c>
      <c r="C255" s="0" t="s">
        <v>439</v>
      </c>
    </row>
    <row r="256" customFormat="false" ht="15" hidden="false" customHeight="false" outlineLevel="0" collapsed="false">
      <c r="A256" s="12" t="s">
        <v>702</v>
      </c>
      <c r="B256" s="0" t="s">
        <v>335</v>
      </c>
      <c r="C256" s="0" t="s">
        <v>467</v>
      </c>
    </row>
    <row r="257" customFormat="false" ht="15" hidden="false" customHeight="false" outlineLevel="0" collapsed="false">
      <c r="A257" s="12" t="s">
        <v>703</v>
      </c>
      <c r="B257" s="0" t="s">
        <v>335</v>
      </c>
      <c r="C257" s="0" t="s">
        <v>439</v>
      </c>
    </row>
    <row r="258" customFormat="false" ht="15" hidden="false" customHeight="false" outlineLevel="0" collapsed="false">
      <c r="A258" s="12" t="s">
        <v>704</v>
      </c>
      <c r="B258" s="0" t="s">
        <v>335</v>
      </c>
      <c r="C258" s="0" t="s">
        <v>329</v>
      </c>
    </row>
    <row r="259" customFormat="false" ht="15" hidden="false" customHeight="false" outlineLevel="0" collapsed="false">
      <c r="A259" s="12" t="s">
        <v>705</v>
      </c>
      <c r="B259" s="0" t="s">
        <v>335</v>
      </c>
      <c r="C259" s="0" t="s">
        <v>329</v>
      </c>
    </row>
    <row r="260" customFormat="false" ht="15" hidden="false" customHeight="false" outlineLevel="0" collapsed="false">
      <c r="A260" s="12" t="s">
        <v>706</v>
      </c>
      <c r="B260" s="0" t="s">
        <v>335</v>
      </c>
      <c r="C260" s="0" t="s">
        <v>329</v>
      </c>
    </row>
    <row r="261" customFormat="false" ht="15" hidden="false" customHeight="false" outlineLevel="0" collapsed="false">
      <c r="A261" s="12" t="s">
        <v>707</v>
      </c>
      <c r="B261" s="0" t="s">
        <v>335</v>
      </c>
      <c r="C261" s="0" t="s">
        <v>329</v>
      </c>
    </row>
    <row r="262" customFormat="false" ht="15" hidden="false" customHeight="false" outlineLevel="0" collapsed="false">
      <c r="A262" s="12" t="s">
        <v>708</v>
      </c>
      <c r="B262" s="0" t="s">
        <v>335</v>
      </c>
      <c r="C262" s="0" t="s">
        <v>329</v>
      </c>
    </row>
    <row r="263" customFormat="false" ht="15" hidden="false" customHeight="false" outlineLevel="0" collapsed="false">
      <c r="A263" s="12" t="s">
        <v>709</v>
      </c>
      <c r="B263" s="0" t="s">
        <v>335</v>
      </c>
      <c r="C263" s="0" t="s">
        <v>329</v>
      </c>
    </row>
    <row r="264" customFormat="false" ht="15" hidden="false" customHeight="false" outlineLevel="0" collapsed="false">
      <c r="A264" s="12" t="s">
        <v>710</v>
      </c>
      <c r="B264" s="0" t="s">
        <v>335</v>
      </c>
      <c r="C264" s="0" t="s">
        <v>329</v>
      </c>
    </row>
    <row r="265" customFormat="false" ht="15" hidden="false" customHeight="false" outlineLevel="0" collapsed="false">
      <c r="A265" s="12" t="s">
        <v>711</v>
      </c>
      <c r="B265" s="0" t="s">
        <v>335</v>
      </c>
      <c r="C265" s="0" t="s">
        <v>329</v>
      </c>
    </row>
    <row r="266" customFormat="false" ht="15" hidden="false" customHeight="false" outlineLevel="0" collapsed="false">
      <c r="A266" s="12" t="s">
        <v>712</v>
      </c>
      <c r="B266" s="0" t="s">
        <v>335</v>
      </c>
      <c r="C266" s="0" t="s">
        <v>329</v>
      </c>
    </row>
    <row r="267" customFormat="false" ht="15" hidden="false" customHeight="false" outlineLevel="0" collapsed="false">
      <c r="A267" s="12" t="s">
        <v>713</v>
      </c>
      <c r="B267" s="0" t="s">
        <v>335</v>
      </c>
      <c r="C267" s="0" t="s">
        <v>329</v>
      </c>
    </row>
    <row r="268" customFormat="false" ht="15" hidden="false" customHeight="false" outlineLevel="0" collapsed="false">
      <c r="A268" s="12" t="s">
        <v>714</v>
      </c>
      <c r="B268" s="0" t="s">
        <v>335</v>
      </c>
      <c r="C268" s="0" t="s">
        <v>329</v>
      </c>
    </row>
    <row r="269" customFormat="false" ht="15" hidden="false" customHeight="false" outlineLevel="0" collapsed="false">
      <c r="A269" s="12" t="s">
        <v>715</v>
      </c>
      <c r="B269" s="0" t="s">
        <v>335</v>
      </c>
      <c r="C269" s="0" t="s">
        <v>329</v>
      </c>
    </row>
    <row r="270" customFormat="false" ht="15" hidden="false" customHeight="false" outlineLevel="0" collapsed="false">
      <c r="A270" s="12" t="s">
        <v>716</v>
      </c>
      <c r="B270" s="0" t="s">
        <v>335</v>
      </c>
      <c r="C270" s="0" t="s">
        <v>329</v>
      </c>
    </row>
    <row r="271" customFormat="false" ht="15" hidden="false" customHeight="false" outlineLevel="0" collapsed="false">
      <c r="A271" s="12" t="s">
        <v>717</v>
      </c>
      <c r="B271" s="0" t="s">
        <v>335</v>
      </c>
      <c r="C271" s="0" t="s">
        <v>329</v>
      </c>
    </row>
    <row r="272" customFormat="false" ht="15" hidden="false" customHeight="false" outlineLevel="0" collapsed="false">
      <c r="A272" s="12" t="s">
        <v>718</v>
      </c>
      <c r="B272" s="0" t="s">
        <v>335</v>
      </c>
      <c r="C272" s="0" t="s">
        <v>329</v>
      </c>
    </row>
    <row r="273" customFormat="false" ht="15" hidden="false" customHeight="false" outlineLevel="0" collapsed="false">
      <c r="A273" s="12" t="s">
        <v>719</v>
      </c>
      <c r="B273" s="0" t="s">
        <v>335</v>
      </c>
      <c r="C273" s="0" t="s">
        <v>329</v>
      </c>
    </row>
    <row r="274" customFormat="false" ht="15" hidden="false" customHeight="false" outlineLevel="0" collapsed="false">
      <c r="A274" s="12" t="s">
        <v>720</v>
      </c>
      <c r="B274" s="0" t="s">
        <v>335</v>
      </c>
      <c r="C274" s="0" t="s">
        <v>329</v>
      </c>
    </row>
    <row r="275" customFormat="false" ht="15" hidden="false" customHeight="false" outlineLevel="0" collapsed="false">
      <c r="A275" s="12" t="s">
        <v>721</v>
      </c>
      <c r="B275" s="0" t="s">
        <v>335</v>
      </c>
      <c r="C275" s="0" t="s">
        <v>329</v>
      </c>
    </row>
    <row r="276" customFormat="false" ht="15" hidden="false" customHeight="false" outlineLevel="0" collapsed="false">
      <c r="A276" s="12" t="s">
        <v>722</v>
      </c>
      <c r="B276" s="0" t="s">
        <v>335</v>
      </c>
      <c r="C276" s="0" t="s">
        <v>329</v>
      </c>
    </row>
    <row r="277" customFormat="false" ht="15" hidden="false" customHeight="false" outlineLevel="0" collapsed="false">
      <c r="A277" s="12" t="s">
        <v>723</v>
      </c>
      <c r="B277" s="0" t="s">
        <v>335</v>
      </c>
      <c r="C277" s="0" t="s">
        <v>329</v>
      </c>
    </row>
    <row r="278" customFormat="false" ht="15" hidden="false" customHeight="false" outlineLevel="0" collapsed="false">
      <c r="A278" s="12" t="s">
        <v>724</v>
      </c>
      <c r="B278" s="0" t="s">
        <v>335</v>
      </c>
      <c r="C278" s="0" t="s">
        <v>329</v>
      </c>
    </row>
    <row r="279" customFormat="false" ht="15" hidden="false" customHeight="false" outlineLevel="0" collapsed="false">
      <c r="A279" s="12" t="s">
        <v>725</v>
      </c>
      <c r="B279" s="0" t="s">
        <v>335</v>
      </c>
      <c r="C279" s="0" t="s">
        <v>329</v>
      </c>
    </row>
    <row r="280" customFormat="false" ht="15" hidden="false" customHeight="false" outlineLevel="0" collapsed="false">
      <c r="A280" s="13" t="s">
        <v>726</v>
      </c>
      <c r="B280" s="0" t="s">
        <v>335</v>
      </c>
      <c r="C280" s="0" t="s">
        <v>329</v>
      </c>
    </row>
    <row r="281" customFormat="false" ht="15" hidden="false" customHeight="false" outlineLevel="0" collapsed="false">
      <c r="A281" s="13" t="s">
        <v>727</v>
      </c>
      <c r="B281" s="0" t="s">
        <v>335</v>
      </c>
      <c r="C281" s="0" t="s">
        <v>329</v>
      </c>
    </row>
    <row r="282" customFormat="false" ht="15" hidden="false" customHeight="false" outlineLevel="0" collapsed="false">
      <c r="A282" s="12" t="s">
        <v>728</v>
      </c>
      <c r="B282" s="0" t="s">
        <v>335</v>
      </c>
      <c r="C282" s="0" t="s">
        <v>329</v>
      </c>
    </row>
    <row r="283" customFormat="false" ht="15" hidden="false" customHeight="false" outlineLevel="0" collapsed="false">
      <c r="A283" s="12" t="s">
        <v>729</v>
      </c>
      <c r="B283" s="0" t="s">
        <v>335</v>
      </c>
      <c r="C283" s="0" t="s">
        <v>329</v>
      </c>
    </row>
    <row r="284" customFormat="false" ht="15" hidden="false" customHeight="false" outlineLevel="0" collapsed="false">
      <c r="A284" s="12" t="s">
        <v>730</v>
      </c>
      <c r="B284" s="0" t="s">
        <v>335</v>
      </c>
      <c r="C284" s="0" t="s">
        <v>329</v>
      </c>
    </row>
    <row r="285" customFormat="false" ht="15" hidden="false" customHeight="false" outlineLevel="0" collapsed="false">
      <c r="A285" s="12" t="s">
        <v>731</v>
      </c>
      <c r="B285" s="0" t="s">
        <v>335</v>
      </c>
      <c r="C285" s="0" t="s">
        <v>437</v>
      </c>
    </row>
    <row r="286" customFormat="false" ht="15" hidden="false" customHeight="false" outlineLevel="0" collapsed="false">
      <c r="A286" s="12" t="s">
        <v>732</v>
      </c>
      <c r="B286" s="0" t="s">
        <v>335</v>
      </c>
      <c r="C286" s="0" t="s">
        <v>439</v>
      </c>
    </row>
    <row r="287" customFormat="false" ht="15" hidden="false" customHeight="false" outlineLevel="0" collapsed="false">
      <c r="A287" s="12" t="s">
        <v>733</v>
      </c>
      <c r="B287" s="0" t="s">
        <v>335</v>
      </c>
      <c r="C287" s="0" t="s">
        <v>439</v>
      </c>
    </row>
    <row r="288" customFormat="false" ht="15" hidden="false" customHeight="false" outlineLevel="0" collapsed="false">
      <c r="A288" s="12" t="s">
        <v>734</v>
      </c>
      <c r="B288" s="0" t="s">
        <v>335</v>
      </c>
      <c r="C288" s="0" t="s">
        <v>439</v>
      </c>
    </row>
    <row r="289" customFormat="false" ht="15" hidden="false" customHeight="false" outlineLevel="0" collapsed="false">
      <c r="A289" s="12" t="s">
        <v>735</v>
      </c>
      <c r="B289" s="0" t="s">
        <v>335</v>
      </c>
      <c r="C289" s="0" t="s">
        <v>439</v>
      </c>
    </row>
    <row r="290" customFormat="false" ht="15" hidden="false" customHeight="false" outlineLevel="0" collapsed="false">
      <c r="A290" s="12" t="s">
        <v>736</v>
      </c>
      <c r="B290" s="0" t="s">
        <v>335</v>
      </c>
      <c r="C290" s="0" t="s">
        <v>467</v>
      </c>
    </row>
    <row r="291" customFormat="false" ht="15" hidden="false" customHeight="false" outlineLevel="0" collapsed="false">
      <c r="A291" s="12" t="s">
        <v>737</v>
      </c>
      <c r="B291" s="0" t="s">
        <v>335</v>
      </c>
      <c r="C291" s="0" t="s">
        <v>467</v>
      </c>
    </row>
    <row r="292" customFormat="false" ht="15" hidden="false" customHeight="false" outlineLevel="0" collapsed="false">
      <c r="A292" s="12" t="s">
        <v>738</v>
      </c>
      <c r="B292" s="0" t="s">
        <v>335</v>
      </c>
      <c r="C292" s="0" t="s">
        <v>439</v>
      </c>
    </row>
    <row r="293" customFormat="false" ht="15" hidden="false" customHeight="false" outlineLevel="0" collapsed="false">
      <c r="A293" s="12" t="s">
        <v>739</v>
      </c>
      <c r="B293" s="0" t="s">
        <v>335</v>
      </c>
      <c r="C293" s="0" t="s">
        <v>439</v>
      </c>
    </row>
    <row r="294" customFormat="false" ht="15" hidden="false" customHeight="false" outlineLevel="0" collapsed="false">
      <c r="A294" s="12" t="s">
        <v>740</v>
      </c>
      <c r="B294" s="0" t="s">
        <v>335</v>
      </c>
      <c r="C294" s="0" t="s">
        <v>329</v>
      </c>
    </row>
    <row r="295" customFormat="false" ht="15" hidden="false" customHeight="false" outlineLevel="0" collapsed="false">
      <c r="A295" s="12" t="s">
        <v>741</v>
      </c>
      <c r="B295" s="0" t="s">
        <v>335</v>
      </c>
      <c r="C295" s="0" t="s">
        <v>329</v>
      </c>
    </row>
    <row r="296" customFormat="false" ht="15" hidden="false" customHeight="false" outlineLevel="0" collapsed="false">
      <c r="A296" s="12" t="s">
        <v>742</v>
      </c>
      <c r="B296" s="0" t="s">
        <v>431</v>
      </c>
      <c r="C296" s="0" t="s">
        <v>743</v>
      </c>
    </row>
    <row r="297" customFormat="false" ht="15" hidden="false" customHeight="false" outlineLevel="0" collapsed="false">
      <c r="A297" s="12" t="s">
        <v>744</v>
      </c>
      <c r="B297" s="0" t="s">
        <v>333</v>
      </c>
      <c r="C297" s="0" t="s">
        <v>645</v>
      </c>
    </row>
    <row r="298" customFormat="false" ht="15" hidden="false" customHeight="false" outlineLevel="0" collapsed="false">
      <c r="A298" s="12" t="s">
        <v>745</v>
      </c>
      <c r="B298" s="0" t="s">
        <v>333</v>
      </c>
      <c r="C298" s="0" t="s">
        <v>645</v>
      </c>
    </row>
    <row r="299" customFormat="false" ht="15" hidden="false" customHeight="false" outlineLevel="0" collapsed="false">
      <c r="A299" s="12" t="s">
        <v>746</v>
      </c>
      <c r="B299" s="0" t="s">
        <v>333</v>
      </c>
      <c r="C299" s="0" t="s">
        <v>645</v>
      </c>
    </row>
    <row r="300" customFormat="false" ht="15" hidden="false" customHeight="false" outlineLevel="0" collapsed="false">
      <c r="A300" s="12" t="s">
        <v>747</v>
      </c>
      <c r="B300" s="0" t="s">
        <v>331</v>
      </c>
      <c r="C300" s="0" t="s">
        <v>748</v>
      </c>
    </row>
    <row r="301" customFormat="false" ht="15" hidden="false" customHeight="false" outlineLevel="0" collapsed="false">
      <c r="A301" s="12" t="s">
        <v>749</v>
      </c>
      <c r="B301" s="0" t="s">
        <v>331</v>
      </c>
      <c r="C301" s="0" t="s">
        <v>748</v>
      </c>
    </row>
    <row r="302" customFormat="false" ht="15" hidden="false" customHeight="false" outlineLevel="0" collapsed="false">
      <c r="A302" s="12" t="s">
        <v>750</v>
      </c>
      <c r="B302" s="0" t="s">
        <v>335</v>
      </c>
      <c r="C302" s="0" t="s">
        <v>329</v>
      </c>
    </row>
    <row r="303" customFormat="false" ht="15" hidden="false" customHeight="false" outlineLevel="0" collapsed="false">
      <c r="A303" s="12" t="s">
        <v>751</v>
      </c>
      <c r="B303" s="0" t="s">
        <v>331</v>
      </c>
      <c r="C303" s="0" t="s">
        <v>752</v>
      </c>
    </row>
    <row r="304" customFormat="false" ht="15" hidden="false" customHeight="false" outlineLevel="0" collapsed="false">
      <c r="A304" s="12" t="s">
        <v>753</v>
      </c>
      <c r="B304" s="0" t="s">
        <v>331</v>
      </c>
      <c r="C304" s="0" t="s">
        <v>752</v>
      </c>
    </row>
    <row r="305" customFormat="false" ht="15" hidden="false" customHeight="false" outlineLevel="0" collapsed="false">
      <c r="A305" s="12" t="s">
        <v>754</v>
      </c>
      <c r="B305" s="0" t="s">
        <v>335</v>
      </c>
      <c r="C305" s="0" t="s">
        <v>329</v>
      </c>
    </row>
    <row r="306" customFormat="false" ht="15" hidden="false" customHeight="false" outlineLevel="0" collapsed="false">
      <c r="A306" s="13" t="s">
        <v>755</v>
      </c>
      <c r="B306" s="0" t="s">
        <v>331</v>
      </c>
      <c r="C306" s="0" t="s">
        <v>748</v>
      </c>
    </row>
    <row r="307" customFormat="false" ht="15" hidden="false" customHeight="false" outlineLevel="0" collapsed="false">
      <c r="A307" s="12" t="s">
        <v>756</v>
      </c>
      <c r="B307" s="0" t="s">
        <v>333</v>
      </c>
      <c r="C307" s="0" t="s">
        <v>419</v>
      </c>
    </row>
    <row r="308" customFormat="false" ht="15" hidden="false" customHeight="false" outlineLevel="0" collapsed="false">
      <c r="A308" s="12" t="s">
        <v>757</v>
      </c>
      <c r="B308" s="0" t="s">
        <v>331</v>
      </c>
      <c r="C308" s="0" t="s">
        <v>487</v>
      </c>
    </row>
    <row r="309" customFormat="false" ht="15" hidden="false" customHeight="false" outlineLevel="0" collapsed="false">
      <c r="A309" s="12" t="s">
        <v>758</v>
      </c>
      <c r="B309" s="0" t="s">
        <v>331</v>
      </c>
      <c r="C309" s="0" t="s">
        <v>487</v>
      </c>
    </row>
    <row r="310" customFormat="false" ht="15" hidden="false" customHeight="false" outlineLevel="0" collapsed="false">
      <c r="A310" s="12" t="s">
        <v>759</v>
      </c>
      <c r="B310" s="0" t="s">
        <v>331</v>
      </c>
      <c r="C310" s="0" t="s">
        <v>487</v>
      </c>
    </row>
    <row r="311" customFormat="false" ht="15" hidden="false" customHeight="false" outlineLevel="0" collapsed="false">
      <c r="A311" s="12" t="s">
        <v>760</v>
      </c>
      <c r="B311" s="0" t="s">
        <v>331</v>
      </c>
      <c r="C311" s="0" t="s">
        <v>487</v>
      </c>
    </row>
    <row r="312" customFormat="false" ht="15" hidden="false" customHeight="false" outlineLevel="0" collapsed="false">
      <c r="A312" s="12" t="s">
        <v>761</v>
      </c>
      <c r="B312" s="0" t="s">
        <v>331</v>
      </c>
      <c r="C312" s="0" t="s">
        <v>487</v>
      </c>
    </row>
    <row r="313" customFormat="false" ht="15" hidden="false" customHeight="false" outlineLevel="0" collapsed="false">
      <c r="A313" s="12" t="s">
        <v>762</v>
      </c>
      <c r="B313" s="0" t="s">
        <v>331</v>
      </c>
      <c r="C313" s="0" t="s">
        <v>487</v>
      </c>
    </row>
    <row r="314" customFormat="false" ht="15" hidden="false" customHeight="false" outlineLevel="0" collapsed="false">
      <c r="A314" s="12" t="s">
        <v>763</v>
      </c>
      <c r="B314" s="0" t="s">
        <v>331</v>
      </c>
      <c r="C314" s="0" t="s">
        <v>764</v>
      </c>
    </row>
    <row r="315" customFormat="false" ht="15" hidden="false" customHeight="false" outlineLevel="0" collapsed="false">
      <c r="A315" s="12" t="s">
        <v>765</v>
      </c>
      <c r="B315" s="0" t="s">
        <v>331</v>
      </c>
      <c r="C315" s="0" t="s">
        <v>764</v>
      </c>
    </row>
    <row r="316" customFormat="false" ht="15" hidden="false" customHeight="false" outlineLevel="0" collapsed="false">
      <c r="A316" s="12" t="s">
        <v>766</v>
      </c>
      <c r="B316" s="0" t="s">
        <v>331</v>
      </c>
      <c r="C316" s="0" t="s">
        <v>764</v>
      </c>
    </row>
    <row r="317" customFormat="false" ht="15" hidden="false" customHeight="false" outlineLevel="0" collapsed="false">
      <c r="A317" s="12" t="s">
        <v>767</v>
      </c>
      <c r="B317" s="0" t="s">
        <v>331</v>
      </c>
      <c r="C317" s="0" t="s">
        <v>764</v>
      </c>
    </row>
    <row r="318" customFormat="false" ht="15" hidden="false" customHeight="false" outlineLevel="0" collapsed="false">
      <c r="A318" s="12" t="s">
        <v>768</v>
      </c>
      <c r="B318" s="0" t="s">
        <v>331</v>
      </c>
      <c r="C318" s="0" t="s">
        <v>764</v>
      </c>
    </row>
    <row r="319" customFormat="false" ht="15" hidden="false" customHeight="false" outlineLevel="0" collapsed="false">
      <c r="A319" s="12" t="s">
        <v>769</v>
      </c>
      <c r="B319" s="0" t="s">
        <v>331</v>
      </c>
      <c r="C319" s="0" t="s">
        <v>764</v>
      </c>
    </row>
    <row r="320" customFormat="false" ht="15" hidden="false" customHeight="false" outlineLevel="0" collapsed="false">
      <c r="A320" s="12" t="s">
        <v>770</v>
      </c>
      <c r="B320" s="0" t="s">
        <v>475</v>
      </c>
      <c r="C320" s="0" t="s">
        <v>771</v>
      </c>
    </row>
    <row r="321" customFormat="false" ht="15" hidden="false" customHeight="false" outlineLevel="0" collapsed="false">
      <c r="A321" s="12" t="s">
        <v>772</v>
      </c>
      <c r="B321" s="0" t="s">
        <v>331</v>
      </c>
      <c r="C321" s="0" t="s">
        <v>598</v>
      </c>
    </row>
    <row r="322" customFormat="false" ht="15" hidden="false" customHeight="false" outlineLevel="0" collapsed="false">
      <c r="A322" s="12" t="s">
        <v>773</v>
      </c>
      <c r="B322" s="0" t="s">
        <v>331</v>
      </c>
      <c r="C322" s="0" t="s">
        <v>417</v>
      </c>
    </row>
    <row r="323" customFormat="false" ht="15" hidden="false" customHeight="false" outlineLevel="0" collapsed="false">
      <c r="A323" s="12" t="s">
        <v>774</v>
      </c>
      <c r="B323" s="0" t="s">
        <v>331</v>
      </c>
      <c r="C323" s="0" t="s">
        <v>417</v>
      </c>
    </row>
    <row r="324" customFormat="false" ht="15" hidden="false" customHeight="false" outlineLevel="0" collapsed="false">
      <c r="A324" s="12" t="s">
        <v>775</v>
      </c>
      <c r="B324" s="0" t="s">
        <v>335</v>
      </c>
      <c r="C324" s="0" t="s">
        <v>434</v>
      </c>
    </row>
    <row r="325" customFormat="false" ht="15" hidden="false" customHeight="false" outlineLevel="0" collapsed="false">
      <c r="A325" s="12"/>
    </row>
    <row r="326" customFormat="false" ht="15" hidden="false" customHeight="false" outlineLevel="0" collapsed="false">
      <c r="A326" s="12" t="s">
        <v>776</v>
      </c>
      <c r="B326" s="0" t="s">
        <v>409</v>
      </c>
      <c r="C326" s="0" t="s">
        <v>764</v>
      </c>
    </row>
    <row r="327" customFormat="false" ht="15" hidden="false" customHeight="false" outlineLevel="0" collapsed="false">
      <c r="A327" s="12" t="s">
        <v>777</v>
      </c>
      <c r="B327" s="0" t="s">
        <v>335</v>
      </c>
      <c r="C327" s="0" t="s">
        <v>764</v>
      </c>
    </row>
    <row r="328" customFormat="false" ht="15" hidden="false" customHeight="false" outlineLevel="0" collapsed="false">
      <c r="A328" s="12" t="s">
        <v>778</v>
      </c>
      <c r="B328" s="0" t="s">
        <v>335</v>
      </c>
      <c r="C328" s="0" t="s">
        <v>764</v>
      </c>
    </row>
    <row r="329" customFormat="false" ht="15" hidden="false" customHeight="false" outlineLevel="0" collapsed="false">
      <c r="A329" s="12" t="s">
        <v>779</v>
      </c>
      <c r="B329" s="0" t="s">
        <v>335</v>
      </c>
      <c r="C329" s="0" t="s">
        <v>764</v>
      </c>
    </row>
    <row r="330" customFormat="false" ht="15" hidden="false" customHeight="false" outlineLevel="0" collapsed="false">
      <c r="A330" s="12" t="s">
        <v>780</v>
      </c>
      <c r="B330" s="0" t="s">
        <v>335</v>
      </c>
      <c r="C330" s="0" t="s">
        <v>764</v>
      </c>
    </row>
    <row r="331" customFormat="false" ht="15" hidden="false" customHeight="false" outlineLevel="0" collapsed="false">
      <c r="A331" s="12" t="s">
        <v>781</v>
      </c>
      <c r="B331" s="0" t="s">
        <v>335</v>
      </c>
      <c r="C331" s="0" t="s">
        <v>764</v>
      </c>
    </row>
    <row r="332" customFormat="false" ht="15" hidden="false" customHeight="false" outlineLevel="0" collapsed="false">
      <c r="A332" s="12" t="s">
        <v>782</v>
      </c>
      <c r="B332" s="0" t="s">
        <v>335</v>
      </c>
      <c r="C332" s="0" t="s">
        <v>764</v>
      </c>
    </row>
    <row r="333" customFormat="false" ht="15" hidden="false" customHeight="false" outlineLevel="0" collapsed="false">
      <c r="A333" s="12" t="s">
        <v>783</v>
      </c>
      <c r="B333" s="0" t="s">
        <v>335</v>
      </c>
      <c r="C333" s="0" t="s">
        <v>764</v>
      </c>
    </row>
    <row r="334" customFormat="false" ht="15" hidden="false" customHeight="false" outlineLevel="0" collapsed="false">
      <c r="A334" s="12" t="s">
        <v>784</v>
      </c>
      <c r="B334" s="0" t="s">
        <v>335</v>
      </c>
      <c r="C334" s="0" t="s">
        <v>764</v>
      </c>
    </row>
    <row r="335" customFormat="false" ht="15" hidden="false" customHeight="false" outlineLevel="0" collapsed="false">
      <c r="A335" s="12" t="s">
        <v>785</v>
      </c>
      <c r="B335" s="0" t="s">
        <v>335</v>
      </c>
      <c r="C335" s="0" t="s">
        <v>764</v>
      </c>
    </row>
    <row r="336" customFormat="false" ht="15" hidden="false" customHeight="false" outlineLevel="0" collapsed="false">
      <c r="A336" s="12" t="s">
        <v>786</v>
      </c>
      <c r="B336" s="0" t="s">
        <v>335</v>
      </c>
      <c r="C336" s="0" t="s">
        <v>764</v>
      </c>
    </row>
    <row r="337" customFormat="false" ht="15" hidden="false" customHeight="false" outlineLevel="0" collapsed="false">
      <c r="A337" s="12" t="s">
        <v>787</v>
      </c>
      <c r="B337" s="0" t="s">
        <v>475</v>
      </c>
      <c r="C337" s="0" t="s">
        <v>771</v>
      </c>
    </row>
    <row r="338" customFormat="false" ht="15" hidden="false" customHeight="false" outlineLevel="0" collapsed="false">
      <c r="A338" s="15" t="s">
        <v>788</v>
      </c>
      <c r="B338" s="0" t="s">
        <v>335</v>
      </c>
      <c r="C338" s="0" t="s">
        <v>439</v>
      </c>
    </row>
    <row r="339" customFormat="false" ht="15" hidden="false" customHeight="false" outlineLevel="0" collapsed="false">
      <c r="A339" s="15" t="s">
        <v>789</v>
      </c>
      <c r="B339" s="0" t="s">
        <v>331</v>
      </c>
      <c r="C339" s="0" t="s">
        <v>764</v>
      </c>
    </row>
    <row r="340" customFormat="false" ht="15" hidden="false" customHeight="false" outlineLevel="0" collapsed="false">
      <c r="A340" s="15" t="s">
        <v>790</v>
      </c>
      <c r="B340" s="0" t="s">
        <v>331</v>
      </c>
      <c r="C340" s="0" t="s">
        <v>764</v>
      </c>
    </row>
    <row r="341" customFormat="false" ht="15" hidden="false" customHeight="false" outlineLevel="0" collapsed="false">
      <c r="A341" s="15" t="s">
        <v>791</v>
      </c>
      <c r="B341" s="0" t="s">
        <v>335</v>
      </c>
      <c r="C341" s="0" t="s">
        <v>764</v>
      </c>
    </row>
    <row r="342" customFormat="false" ht="15" hidden="false" customHeight="false" outlineLevel="0" collapsed="false">
      <c r="A342" s="15" t="s">
        <v>792</v>
      </c>
      <c r="B342" s="0" t="s">
        <v>335</v>
      </c>
      <c r="C342" s="0" t="s">
        <v>764</v>
      </c>
    </row>
    <row r="343" customFormat="false" ht="15" hidden="false" customHeight="false" outlineLevel="0" collapsed="false">
      <c r="A343" s="15" t="s">
        <v>793</v>
      </c>
      <c r="B343" s="0" t="s">
        <v>335</v>
      </c>
      <c r="C343" s="0" t="s">
        <v>764</v>
      </c>
    </row>
    <row r="344" customFormat="false" ht="15" hidden="false" customHeight="false" outlineLevel="0" collapsed="false">
      <c r="A344" s="15" t="s">
        <v>794</v>
      </c>
      <c r="B344" s="0" t="s">
        <v>335</v>
      </c>
      <c r="C344" s="0" t="s">
        <v>764</v>
      </c>
    </row>
    <row r="345" customFormat="false" ht="15" hidden="false" customHeight="false" outlineLevel="0" collapsed="false">
      <c r="A345" s="15" t="s">
        <v>795</v>
      </c>
      <c r="B345" s="0" t="s">
        <v>335</v>
      </c>
      <c r="C345" s="0" t="s">
        <v>764</v>
      </c>
    </row>
    <row r="346" customFormat="false" ht="15" hidden="false" customHeight="false" outlineLevel="0" collapsed="false">
      <c r="A346" s="15" t="s">
        <v>796</v>
      </c>
      <c r="B346" s="0" t="s">
        <v>335</v>
      </c>
      <c r="C346" s="0" t="s">
        <v>764</v>
      </c>
    </row>
    <row r="347" customFormat="false" ht="15" hidden="false" customHeight="false" outlineLevel="0" collapsed="false">
      <c r="A347" s="15" t="s">
        <v>797</v>
      </c>
      <c r="B347" s="0" t="s">
        <v>335</v>
      </c>
      <c r="C347" s="0" t="s">
        <v>764</v>
      </c>
    </row>
    <row r="348" customFormat="false" ht="15" hidden="false" customHeight="false" outlineLevel="0" collapsed="false">
      <c r="A348" s="15" t="s">
        <v>798</v>
      </c>
      <c r="B348" s="0" t="s">
        <v>335</v>
      </c>
      <c r="C348" s="0" t="s">
        <v>764</v>
      </c>
    </row>
    <row r="349" customFormat="false" ht="15" hidden="false" customHeight="false" outlineLevel="0" collapsed="false">
      <c r="A349" s="15" t="s">
        <v>799</v>
      </c>
      <c r="B349" s="0" t="s">
        <v>335</v>
      </c>
      <c r="C349" s="0" t="s">
        <v>764</v>
      </c>
    </row>
    <row r="350" customFormat="false" ht="15" hidden="false" customHeight="false" outlineLevel="0" collapsed="false">
      <c r="A350" s="15" t="s">
        <v>800</v>
      </c>
      <c r="B350" s="0" t="s">
        <v>475</v>
      </c>
      <c r="C350" s="0" t="s">
        <v>771</v>
      </c>
    </row>
    <row r="351" customFormat="false" ht="15" hidden="false" customHeight="false" outlineLevel="0" collapsed="false">
      <c r="A351" s="15" t="s">
        <v>801</v>
      </c>
      <c r="B351" s="0" t="s">
        <v>335</v>
      </c>
      <c r="C351" s="0" t="s">
        <v>764</v>
      </c>
    </row>
    <row r="352" customFormat="false" ht="15" hidden="false" customHeight="false" outlineLevel="0" collapsed="false">
      <c r="A352" s="15" t="s">
        <v>802</v>
      </c>
      <c r="B352" s="0" t="s">
        <v>335</v>
      </c>
      <c r="C352" s="0" t="s">
        <v>764</v>
      </c>
    </row>
    <row r="353" customFormat="false" ht="15" hidden="false" customHeight="false" outlineLevel="0" collapsed="false">
      <c r="A353" s="15" t="s">
        <v>803</v>
      </c>
      <c r="B353" s="0" t="s">
        <v>335</v>
      </c>
      <c r="C353" s="0" t="s">
        <v>764</v>
      </c>
    </row>
    <row r="354" customFormat="false" ht="15" hidden="false" customHeight="false" outlineLevel="0" collapsed="false">
      <c r="A354" s="15" t="s">
        <v>804</v>
      </c>
      <c r="B354" s="0" t="s">
        <v>335</v>
      </c>
      <c r="C354" s="0" t="s">
        <v>764</v>
      </c>
    </row>
    <row r="355" customFormat="false" ht="15" hidden="false" customHeight="false" outlineLevel="0" collapsed="false">
      <c r="A355" s="15" t="s">
        <v>805</v>
      </c>
      <c r="B355" s="0" t="s">
        <v>335</v>
      </c>
      <c r="C355" s="0" t="s">
        <v>764</v>
      </c>
    </row>
    <row r="356" customFormat="false" ht="15" hidden="false" customHeight="false" outlineLevel="0" collapsed="false">
      <c r="A356" s="15" t="s">
        <v>806</v>
      </c>
      <c r="B356" s="0" t="s">
        <v>335</v>
      </c>
      <c r="C356" s="0" t="s">
        <v>764</v>
      </c>
    </row>
    <row r="357" customFormat="false" ht="15" hidden="false" customHeight="false" outlineLevel="0" collapsed="false">
      <c r="A357" s="15" t="s">
        <v>807</v>
      </c>
      <c r="B357" s="0" t="s">
        <v>335</v>
      </c>
      <c r="C357" s="0" t="s">
        <v>764</v>
      </c>
    </row>
    <row r="358" customFormat="false" ht="15" hidden="false" customHeight="false" outlineLevel="0" collapsed="false">
      <c r="A358" s="15" t="s">
        <v>808</v>
      </c>
      <c r="B358" s="0" t="s">
        <v>335</v>
      </c>
      <c r="C358" s="0" t="s">
        <v>764</v>
      </c>
    </row>
    <row r="359" customFormat="false" ht="15" hidden="false" customHeight="false" outlineLevel="0" collapsed="false">
      <c r="A359" s="15" t="s">
        <v>809</v>
      </c>
      <c r="B359" s="0" t="s">
        <v>475</v>
      </c>
      <c r="C359" s="0" t="s">
        <v>771</v>
      </c>
    </row>
    <row r="360" customFormat="false" ht="15" hidden="false" customHeight="false" outlineLevel="0" collapsed="false">
      <c r="A360" s="15" t="s">
        <v>810</v>
      </c>
      <c r="B360" s="0" t="s">
        <v>335</v>
      </c>
      <c r="C360" s="0" t="s">
        <v>764</v>
      </c>
    </row>
    <row r="361" customFormat="false" ht="15" hidden="false" customHeight="false" outlineLevel="0" collapsed="false">
      <c r="A361" s="15" t="s">
        <v>811</v>
      </c>
      <c r="B361" s="0" t="s">
        <v>335</v>
      </c>
      <c r="C361" s="0" t="s">
        <v>764</v>
      </c>
    </row>
    <row r="362" customFormat="false" ht="15" hidden="false" customHeight="false" outlineLevel="0" collapsed="false">
      <c r="A362" s="15" t="s">
        <v>812</v>
      </c>
      <c r="B362" s="0" t="s">
        <v>335</v>
      </c>
      <c r="C362" s="0" t="s">
        <v>764</v>
      </c>
    </row>
    <row r="363" customFormat="false" ht="15" hidden="false" customHeight="false" outlineLevel="0" collapsed="false">
      <c r="A363" s="15" t="s">
        <v>813</v>
      </c>
      <c r="B363" s="0" t="s">
        <v>335</v>
      </c>
      <c r="C363" s="0" t="s">
        <v>764</v>
      </c>
    </row>
    <row r="364" customFormat="false" ht="15" hidden="false" customHeight="false" outlineLevel="0" collapsed="false">
      <c r="A364" s="15" t="s">
        <v>814</v>
      </c>
      <c r="B364" s="0" t="s">
        <v>475</v>
      </c>
      <c r="C364" s="0" t="s">
        <v>771</v>
      </c>
    </row>
    <row r="365" customFormat="false" ht="15" hidden="false" customHeight="false" outlineLevel="0" collapsed="false">
      <c r="A365" s="15" t="s">
        <v>815</v>
      </c>
      <c r="B365" s="0" t="s">
        <v>331</v>
      </c>
      <c r="C365" s="0" t="s">
        <v>764</v>
      </c>
    </row>
    <row r="366" customFormat="false" ht="15" hidden="false" customHeight="false" outlineLevel="0" collapsed="false">
      <c r="A366" s="15" t="s">
        <v>816</v>
      </c>
      <c r="B366" s="0" t="s">
        <v>331</v>
      </c>
      <c r="C366" s="0" t="s">
        <v>764</v>
      </c>
    </row>
    <row r="367" customFormat="false" ht="15" hidden="false" customHeight="false" outlineLevel="0" collapsed="false">
      <c r="A367" s="15" t="s">
        <v>817</v>
      </c>
      <c r="B367" s="0" t="s">
        <v>331</v>
      </c>
      <c r="C367" s="0" t="s">
        <v>764</v>
      </c>
    </row>
    <row r="368" customFormat="false" ht="15" hidden="false" customHeight="false" outlineLevel="0" collapsed="false">
      <c r="A368" s="15" t="s">
        <v>818</v>
      </c>
      <c r="B368" s="0" t="s">
        <v>331</v>
      </c>
      <c r="C368" s="0" t="s">
        <v>764</v>
      </c>
    </row>
    <row r="369" customFormat="false" ht="15" hidden="false" customHeight="false" outlineLevel="0" collapsed="false">
      <c r="A369" s="15" t="s">
        <v>819</v>
      </c>
      <c r="B369" s="0" t="s">
        <v>331</v>
      </c>
      <c r="C369" s="0" t="s">
        <v>764</v>
      </c>
    </row>
    <row r="370" customFormat="false" ht="15" hidden="false" customHeight="false" outlineLevel="0" collapsed="false">
      <c r="A370" s="15" t="s">
        <v>820</v>
      </c>
      <c r="B370" s="0" t="s">
        <v>409</v>
      </c>
      <c r="C370" s="0" t="s">
        <v>764</v>
      </c>
    </row>
    <row r="371" customFormat="false" ht="15" hidden="false" customHeight="false" outlineLevel="0" collapsed="false">
      <c r="A371" s="15" t="s">
        <v>821</v>
      </c>
      <c r="B371" s="0" t="s">
        <v>472</v>
      </c>
      <c r="C371" s="0" t="s">
        <v>764</v>
      </c>
    </row>
    <row r="372" customFormat="false" ht="15" hidden="false" customHeight="false" outlineLevel="0" collapsed="false">
      <c r="A372" s="15" t="s">
        <v>822</v>
      </c>
      <c r="B372" s="0" t="s">
        <v>472</v>
      </c>
      <c r="C372" s="0" t="s">
        <v>764</v>
      </c>
    </row>
    <row r="373" customFormat="false" ht="15" hidden="false" customHeight="false" outlineLevel="0" collapsed="false">
      <c r="A373" s="15" t="s">
        <v>823</v>
      </c>
      <c r="B373" s="0" t="s">
        <v>472</v>
      </c>
      <c r="C373" s="0" t="s">
        <v>764</v>
      </c>
    </row>
    <row r="374" customFormat="false" ht="15" hidden="false" customHeight="false" outlineLevel="0" collapsed="false">
      <c r="A374" s="15" t="s">
        <v>824</v>
      </c>
      <c r="B374" s="0" t="s">
        <v>409</v>
      </c>
      <c r="C374" s="0" t="s">
        <v>764</v>
      </c>
    </row>
    <row r="375" customFormat="false" ht="15" hidden="false" customHeight="false" outlineLevel="0" collapsed="false">
      <c r="A375" s="15" t="s">
        <v>825</v>
      </c>
      <c r="B375" s="0" t="s">
        <v>409</v>
      </c>
      <c r="C375" s="0" t="s">
        <v>764</v>
      </c>
    </row>
    <row r="376" customFormat="false" ht="13.8" hidden="false" customHeight="false" outlineLevel="0" collapsed="false">
      <c r="A376" s="15" t="s">
        <v>826</v>
      </c>
      <c r="B376" s="0" t="s">
        <v>827</v>
      </c>
      <c r="C376" s="0" t="s">
        <v>764</v>
      </c>
    </row>
    <row r="377" customFormat="false" ht="15" hidden="false" customHeight="false" outlineLevel="0" collapsed="false">
      <c r="A377" s="15" t="s">
        <v>828</v>
      </c>
      <c r="B377" s="0" t="s">
        <v>409</v>
      </c>
      <c r="C377" s="0" t="s">
        <v>764</v>
      </c>
    </row>
    <row r="378" customFormat="false" ht="15" hidden="false" customHeight="false" outlineLevel="0" collapsed="false">
      <c r="A378" s="15" t="s">
        <v>829</v>
      </c>
      <c r="B378" s="0" t="s">
        <v>827</v>
      </c>
      <c r="C378" s="0" t="s">
        <v>764</v>
      </c>
    </row>
    <row r="379" customFormat="false" ht="15" hidden="false" customHeight="false" outlineLevel="0" collapsed="false">
      <c r="A379" s="15" t="s">
        <v>830</v>
      </c>
      <c r="B379" s="0" t="s">
        <v>472</v>
      </c>
      <c r="C379" s="0" t="s">
        <v>764</v>
      </c>
    </row>
    <row r="380" customFormat="false" ht="15" hidden="false" customHeight="false" outlineLevel="0" collapsed="false">
      <c r="A380" s="15" t="s">
        <v>831</v>
      </c>
      <c r="B380" s="0" t="s">
        <v>409</v>
      </c>
      <c r="C380" s="0" t="s">
        <v>764</v>
      </c>
    </row>
    <row r="381" customFormat="false" ht="15" hidden="false" customHeight="false" outlineLevel="0" collapsed="false">
      <c r="A381" s="15" t="s">
        <v>832</v>
      </c>
      <c r="B381" s="0" t="s">
        <v>409</v>
      </c>
      <c r="C381" s="0" t="s">
        <v>764</v>
      </c>
    </row>
    <row r="382" customFormat="false" ht="15" hidden="false" customHeight="false" outlineLevel="0" collapsed="false">
      <c r="A382" s="15" t="s">
        <v>833</v>
      </c>
      <c r="B382" s="0" t="s">
        <v>472</v>
      </c>
      <c r="C382" s="0" t="s">
        <v>764</v>
      </c>
    </row>
    <row r="383" customFormat="false" ht="15" hidden="false" customHeight="false" outlineLevel="0" collapsed="false">
      <c r="A383" s="15" t="s">
        <v>834</v>
      </c>
      <c r="B383" s="0" t="s">
        <v>472</v>
      </c>
      <c r="C383" s="0" t="s">
        <v>764</v>
      </c>
    </row>
    <row r="384" customFormat="false" ht="15" hidden="false" customHeight="false" outlineLevel="0" collapsed="false">
      <c r="A384" s="15" t="s">
        <v>835</v>
      </c>
      <c r="B384" s="0" t="s">
        <v>409</v>
      </c>
      <c r="C384" s="0" t="s">
        <v>764</v>
      </c>
    </row>
    <row r="385" customFormat="false" ht="15" hidden="false" customHeight="false" outlineLevel="0" collapsed="false">
      <c r="A385" s="15" t="s">
        <v>836</v>
      </c>
      <c r="B385" s="0" t="s">
        <v>409</v>
      </c>
      <c r="C385" s="0" t="s">
        <v>764</v>
      </c>
    </row>
    <row r="386" customFormat="false" ht="15" hidden="false" customHeight="false" outlineLevel="0" collapsed="false">
      <c r="A386" s="15"/>
    </row>
    <row r="387" customFormat="false" ht="15" hidden="false" customHeight="false" outlineLevel="0" collapsed="false">
      <c r="A387" s="15"/>
    </row>
    <row r="388" customFormat="false" ht="15" hidden="false" customHeight="false" outlineLevel="0" collapsed="false">
      <c r="A388" s="15" t="s">
        <v>837</v>
      </c>
      <c r="B388" s="0" t="s">
        <v>331</v>
      </c>
      <c r="C388" s="0" t="s">
        <v>764</v>
      </c>
    </row>
    <row r="389" customFormat="false" ht="15" hidden="false" customHeight="false" outlineLevel="0" collapsed="false">
      <c r="A389" s="15" t="s">
        <v>838</v>
      </c>
      <c r="B389" s="0" t="s">
        <v>331</v>
      </c>
      <c r="C389" s="0" t="s">
        <v>764</v>
      </c>
    </row>
    <row r="391" customFormat="false" ht="15" hidden="false" customHeight="false" outlineLevel="0" collapsed="false">
      <c r="A391" s="15" t="s">
        <v>839</v>
      </c>
      <c r="B391" s="0" t="s">
        <v>335</v>
      </c>
      <c r="C391" s="0" t="s">
        <v>439</v>
      </c>
    </row>
    <row r="392" customFormat="false" ht="15" hidden="false" customHeight="false" outlineLevel="0" collapsed="false">
      <c r="A392" s="15" t="s">
        <v>840</v>
      </c>
      <c r="B392" s="0" t="s">
        <v>335</v>
      </c>
      <c r="C392" s="0" t="s">
        <v>439</v>
      </c>
    </row>
    <row r="393" customFormat="false" ht="15" hidden="false" customHeight="false" outlineLevel="0" collapsed="false">
      <c r="A393" s="15" t="s">
        <v>841</v>
      </c>
      <c r="B393" s="0" t="s">
        <v>335</v>
      </c>
      <c r="C393" s="0" t="s">
        <v>439</v>
      </c>
    </row>
    <row r="394" customFormat="false" ht="15" hidden="false" customHeight="false" outlineLevel="0" collapsed="false">
      <c r="A394" s="15" t="s">
        <v>842</v>
      </c>
      <c r="B394" s="0" t="s">
        <v>335</v>
      </c>
      <c r="C394" s="0" t="s">
        <v>439</v>
      </c>
    </row>
    <row r="395" customFormat="false" ht="15" hidden="false" customHeight="false" outlineLevel="0" collapsed="false">
      <c r="A395" s="16" t="s">
        <v>843</v>
      </c>
      <c r="B395" s="0" t="s">
        <v>335</v>
      </c>
      <c r="C395" s="0" t="s">
        <v>467</v>
      </c>
    </row>
    <row r="396" customFormat="false" ht="15" hidden="false" customHeight="false" outlineLevel="0" collapsed="false">
      <c r="A396" s="16" t="s">
        <v>844</v>
      </c>
      <c r="B396" s="0" t="s">
        <v>335</v>
      </c>
      <c r="C396" s="0" t="s">
        <v>467</v>
      </c>
    </row>
    <row r="397" customFormat="false" ht="15" hidden="false" customHeight="false" outlineLevel="0" collapsed="false">
      <c r="A397" s="16"/>
    </row>
    <row r="398" customFormat="false" ht="15" hidden="false" customHeight="false" outlineLevel="0" collapsed="false">
      <c r="A398" s="16"/>
    </row>
    <row r="401" customFormat="false" ht="15" hidden="false" customHeight="false" outlineLevel="0" collapsed="false">
      <c r="A401" s="15" t="s">
        <v>845</v>
      </c>
      <c r="B401" s="0" t="s">
        <v>335</v>
      </c>
      <c r="C401" s="0" t="s">
        <v>764</v>
      </c>
    </row>
    <row r="402" customFormat="false" ht="15" hidden="false" customHeight="false" outlineLevel="0" collapsed="false">
      <c r="A402" s="16" t="s">
        <v>846</v>
      </c>
      <c r="B402" s="0" t="s">
        <v>335</v>
      </c>
      <c r="C402" s="0" t="s">
        <v>764</v>
      </c>
    </row>
    <row r="403" customFormat="false" ht="15" hidden="false" customHeight="false" outlineLevel="0" collapsed="false">
      <c r="A403" s="16" t="s">
        <v>847</v>
      </c>
      <c r="B403" s="0" t="s">
        <v>335</v>
      </c>
      <c r="C403" s="0" t="s">
        <v>764</v>
      </c>
    </row>
    <row r="404" customFormat="false" ht="15" hidden="false" customHeight="false" outlineLevel="0" collapsed="false">
      <c r="A404" s="16"/>
    </row>
    <row r="405" customFormat="false" ht="15" hidden="false" customHeight="false" outlineLevel="0" collapsed="false">
      <c r="A405" s="16"/>
    </row>
    <row r="406" customFormat="false" ht="15" hidden="false" customHeight="false" outlineLevel="0" collapsed="false">
      <c r="A406" s="16" t="s">
        <v>848</v>
      </c>
      <c r="B406" s="0" t="s">
        <v>335</v>
      </c>
      <c r="C406" s="0" t="s">
        <v>764</v>
      </c>
    </row>
    <row r="407" customFormat="false" ht="15" hidden="false" customHeight="false" outlineLevel="0" collapsed="false">
      <c r="A407" s="16" t="s">
        <v>849</v>
      </c>
      <c r="B407" s="0" t="s">
        <v>335</v>
      </c>
      <c r="C407" s="0" t="s">
        <v>764</v>
      </c>
    </row>
    <row r="408" customFormat="false" ht="15" hidden="false" customHeight="false" outlineLevel="0" collapsed="false">
      <c r="A408" s="13"/>
    </row>
    <row r="409" customFormat="false" ht="15" hidden="false" customHeight="false" outlineLevel="0" collapsed="false">
      <c r="A409" s="13"/>
    </row>
    <row r="410" customFormat="false" ht="15" hidden="false" customHeight="false" outlineLevel="0" collapsed="false">
      <c r="A410" s="13"/>
    </row>
    <row r="411" customFormat="false" ht="15" hidden="false" customHeight="false" outlineLevel="0" collapsed="false">
      <c r="A411" s="16" t="s">
        <v>850</v>
      </c>
      <c r="B411" s="0" t="s">
        <v>335</v>
      </c>
      <c r="C411" s="0" t="s">
        <v>764</v>
      </c>
    </row>
    <row r="412" customFormat="false" ht="15" hidden="false" customHeight="false" outlineLevel="0" collapsed="false">
      <c r="A412" s="16" t="s">
        <v>851</v>
      </c>
      <c r="B412" s="0" t="s">
        <v>335</v>
      </c>
      <c r="C412" s="0" t="s">
        <v>764</v>
      </c>
    </row>
    <row r="413" customFormat="false" ht="15" hidden="false" customHeight="false" outlineLevel="0" collapsed="false">
      <c r="A413" s="16" t="s">
        <v>852</v>
      </c>
      <c r="B413" s="0" t="s">
        <v>335</v>
      </c>
      <c r="C413" s="0" t="s">
        <v>329</v>
      </c>
    </row>
    <row r="414" customFormat="false" ht="15" hidden="false" customHeight="false" outlineLevel="0" collapsed="false">
      <c r="A414" s="13"/>
    </row>
    <row r="415" customFormat="false" ht="15" hidden="false" customHeight="false" outlineLevel="0" collapsed="false">
      <c r="A415" s="16" t="s">
        <v>853</v>
      </c>
      <c r="B415" s="0" t="s">
        <v>335</v>
      </c>
      <c r="C415" s="0" t="s">
        <v>854</v>
      </c>
    </row>
    <row r="416" customFormat="false" ht="15" hidden="false" customHeight="false" outlineLevel="0" collapsed="false">
      <c r="A416" s="13" t="s">
        <v>855</v>
      </c>
      <c r="B416" s="0" t="s">
        <v>335</v>
      </c>
      <c r="C416" s="0" t="s">
        <v>329</v>
      </c>
    </row>
    <row r="417" customFormat="false" ht="15" hidden="false" customHeight="false" outlineLevel="0" collapsed="false">
      <c r="A417" s="13"/>
    </row>
    <row r="418" customFormat="false" ht="15" hidden="false" customHeight="false" outlineLevel="0" collapsed="false">
      <c r="A418" s="15" t="s">
        <v>856</v>
      </c>
      <c r="B418" s="0" t="s">
        <v>335</v>
      </c>
      <c r="C418" s="0" t="s">
        <v>764</v>
      </c>
    </row>
    <row r="419" customFormat="false" ht="15" hidden="false" customHeight="false" outlineLevel="0" collapsed="false">
      <c r="A419" s="15" t="s">
        <v>857</v>
      </c>
      <c r="B419" s="0" t="s">
        <v>335</v>
      </c>
      <c r="C419" s="0" t="s">
        <v>764</v>
      </c>
    </row>
    <row r="420" customFormat="false" ht="15" hidden="false" customHeight="false" outlineLevel="0" collapsed="false">
      <c r="A420" s="15" t="s">
        <v>858</v>
      </c>
      <c r="B420" s="0" t="s">
        <v>335</v>
      </c>
      <c r="C420" s="0" t="s">
        <v>764</v>
      </c>
    </row>
    <row r="421" customFormat="false" ht="15" hidden="false" customHeight="false" outlineLevel="0" collapsed="false">
      <c r="A421" s="15" t="s">
        <v>859</v>
      </c>
      <c r="B421" s="0" t="s">
        <v>335</v>
      </c>
      <c r="C421" s="0" t="s">
        <v>764</v>
      </c>
    </row>
    <row r="422" customFormat="false" ht="15" hidden="false" customHeight="false" outlineLevel="0" collapsed="false">
      <c r="A422" s="15" t="s">
        <v>860</v>
      </c>
      <c r="B422" s="0" t="s">
        <v>335</v>
      </c>
      <c r="C422" s="0" t="s">
        <v>329</v>
      </c>
    </row>
    <row r="423" customFormat="false" ht="15" hidden="false" customHeight="false" outlineLevel="0" collapsed="false">
      <c r="A423" s="15" t="s">
        <v>861</v>
      </c>
      <c r="B423" s="0" t="s">
        <v>335</v>
      </c>
      <c r="C423" s="0" t="s">
        <v>764</v>
      </c>
    </row>
    <row r="424" customFormat="false" ht="15" hidden="false" customHeight="false" outlineLevel="0" collapsed="false">
      <c r="A424" s="15" t="s">
        <v>862</v>
      </c>
      <c r="B424" s="0" t="s">
        <v>335</v>
      </c>
      <c r="C424" s="0" t="s">
        <v>329</v>
      </c>
    </row>
    <row r="425" customFormat="false" ht="15" hidden="false" customHeight="false" outlineLevel="0" collapsed="false">
      <c r="A425" s="15" t="s">
        <v>863</v>
      </c>
      <c r="B425" s="0" t="s">
        <v>335</v>
      </c>
      <c r="C425" s="0" t="s">
        <v>764</v>
      </c>
    </row>
    <row r="426" customFormat="false" ht="15" hidden="false" customHeight="false" outlineLevel="0" collapsed="false">
      <c r="A426" s="15" t="s">
        <v>864</v>
      </c>
      <c r="B426" s="0" t="s">
        <v>475</v>
      </c>
      <c r="C426" s="0" t="s">
        <v>771</v>
      </c>
    </row>
    <row r="427" customFormat="false" ht="15" hidden="false" customHeight="false" outlineLevel="0" collapsed="false">
      <c r="A427" s="15" t="s">
        <v>865</v>
      </c>
      <c r="B427" s="0" t="s">
        <v>335</v>
      </c>
      <c r="C427" s="0" t="s">
        <v>764</v>
      </c>
    </row>
    <row r="428" customFormat="false" ht="15" hidden="false" customHeight="false" outlineLevel="0" collapsed="false">
      <c r="A428" s="15" t="s">
        <v>866</v>
      </c>
      <c r="B428" s="0" t="s">
        <v>335</v>
      </c>
      <c r="C428" s="0" t="s">
        <v>764</v>
      </c>
    </row>
    <row r="429" customFormat="false" ht="15" hidden="false" customHeight="false" outlineLevel="0" collapsed="false">
      <c r="A429" s="15" t="s">
        <v>867</v>
      </c>
      <c r="B429" s="0" t="s">
        <v>335</v>
      </c>
      <c r="C429" s="0" t="s">
        <v>764</v>
      </c>
    </row>
    <row r="430" customFormat="false" ht="15" hidden="false" customHeight="false" outlineLevel="0" collapsed="false">
      <c r="A430" s="15" t="s">
        <v>868</v>
      </c>
      <c r="B430" s="0" t="s">
        <v>335</v>
      </c>
      <c r="C430" s="0" t="s">
        <v>764</v>
      </c>
    </row>
    <row r="431" customFormat="false" ht="15" hidden="false" customHeight="false" outlineLevel="0" collapsed="false">
      <c r="A431" s="15" t="s">
        <v>869</v>
      </c>
      <c r="B431" s="0" t="s">
        <v>335</v>
      </c>
      <c r="C431" s="0" t="s">
        <v>764</v>
      </c>
    </row>
    <row r="432" customFormat="false" ht="15" hidden="false" customHeight="false" outlineLevel="0" collapsed="false">
      <c r="A432" s="15" t="s">
        <v>870</v>
      </c>
      <c r="B432" s="0" t="s">
        <v>335</v>
      </c>
      <c r="C432" s="0" t="s">
        <v>764</v>
      </c>
    </row>
    <row r="433" customFormat="false" ht="15" hidden="false" customHeight="false" outlineLevel="0" collapsed="false">
      <c r="A433" s="15" t="s">
        <v>871</v>
      </c>
      <c r="B433" s="0" t="s">
        <v>335</v>
      </c>
      <c r="C433" s="0" t="s">
        <v>764</v>
      </c>
    </row>
    <row r="435" customFormat="false" ht="15" hidden="false" customHeight="false" outlineLevel="0" collapsed="false">
      <c r="A435" s="15" t="s">
        <v>872</v>
      </c>
      <c r="B435" s="0" t="s">
        <v>331</v>
      </c>
      <c r="C435" s="0" t="s">
        <v>764</v>
      </c>
    </row>
    <row r="436" customFormat="false" ht="15" hidden="false" customHeight="false" outlineLevel="0" collapsed="false">
      <c r="A436" s="15" t="s">
        <v>873</v>
      </c>
      <c r="B436" s="0" t="s">
        <v>331</v>
      </c>
      <c r="C436" s="0" t="s">
        <v>764</v>
      </c>
    </row>
    <row r="437" customFormat="false" ht="15" hidden="false" customHeight="false" outlineLevel="0" collapsed="false">
      <c r="A437" s="15" t="s">
        <v>874</v>
      </c>
      <c r="B437" s="0" t="s">
        <v>331</v>
      </c>
      <c r="C437" s="0" t="s">
        <v>764</v>
      </c>
    </row>
    <row r="438" customFormat="false" ht="15" hidden="false" customHeight="false" outlineLevel="0" collapsed="false">
      <c r="A438" s="15" t="s">
        <v>875</v>
      </c>
      <c r="B438" s="0" t="s">
        <v>331</v>
      </c>
      <c r="C438" s="0" t="s">
        <v>764</v>
      </c>
    </row>
    <row r="439" customFormat="false" ht="15" hidden="false" customHeight="false" outlineLevel="0" collapsed="false">
      <c r="A439" s="15" t="s">
        <v>876</v>
      </c>
      <c r="B439" s="0" t="s">
        <v>331</v>
      </c>
      <c r="C439" s="0" t="s">
        <v>764</v>
      </c>
    </row>
    <row r="440" customFormat="false" ht="15" hidden="false" customHeight="false" outlineLevel="0" collapsed="false">
      <c r="A440" s="15" t="s">
        <v>877</v>
      </c>
      <c r="B440" s="0" t="s">
        <v>331</v>
      </c>
      <c r="C440" s="0" t="s">
        <v>764</v>
      </c>
    </row>
    <row r="441" customFormat="false" ht="15" hidden="false" customHeight="false" outlineLevel="0" collapsed="false">
      <c r="A441" s="15" t="s">
        <v>878</v>
      </c>
      <c r="B441" s="0" t="s">
        <v>331</v>
      </c>
      <c r="C441" s="0" t="s">
        <v>764</v>
      </c>
    </row>
    <row r="442" customFormat="false" ht="15" hidden="false" customHeight="false" outlineLevel="0" collapsed="false">
      <c r="A442" s="15" t="s">
        <v>879</v>
      </c>
      <c r="B442" s="0" t="s">
        <v>331</v>
      </c>
      <c r="C442" s="0" t="s">
        <v>764</v>
      </c>
    </row>
    <row r="443" customFormat="false" ht="15" hidden="false" customHeight="false" outlineLevel="0" collapsed="false">
      <c r="A443" s="15" t="s">
        <v>880</v>
      </c>
      <c r="B443" s="0" t="s">
        <v>331</v>
      </c>
      <c r="C443" s="0" t="s">
        <v>764</v>
      </c>
    </row>
    <row r="444" customFormat="false" ht="15" hidden="false" customHeight="false" outlineLevel="0" collapsed="false">
      <c r="A444" s="15" t="s">
        <v>881</v>
      </c>
      <c r="B444" s="0" t="s">
        <v>331</v>
      </c>
      <c r="C444" s="0" t="s">
        <v>764</v>
      </c>
    </row>
    <row r="445" customFormat="false" ht="15" hidden="false" customHeight="false" outlineLevel="0" collapsed="false">
      <c r="A445" s="15" t="s">
        <v>879</v>
      </c>
      <c r="B445" s="0" t="s">
        <v>331</v>
      </c>
      <c r="C445" s="0" t="s">
        <v>764</v>
      </c>
    </row>
    <row r="446" customFormat="false" ht="15" hidden="false" customHeight="false" outlineLevel="0" collapsed="false">
      <c r="A446" s="15" t="s">
        <v>882</v>
      </c>
      <c r="B446" s="0" t="s">
        <v>331</v>
      </c>
      <c r="C446" s="0" t="s">
        <v>764</v>
      </c>
    </row>
    <row r="447" customFormat="false" ht="15" hidden="false" customHeight="false" outlineLevel="0" collapsed="false">
      <c r="A447" s="13"/>
    </row>
    <row r="448" customFormat="false" ht="15" hidden="false" customHeight="false" outlineLevel="0" collapsed="false">
      <c r="A448" s="15" t="s">
        <v>883</v>
      </c>
      <c r="B448" s="0" t="s">
        <v>475</v>
      </c>
      <c r="C448" s="0" t="s">
        <v>771</v>
      </c>
    </row>
    <row r="449" customFormat="false" ht="15" hidden="false" customHeight="false" outlineLevel="0" collapsed="false">
      <c r="A449" s="13"/>
    </row>
    <row r="450" customFormat="false" ht="15" hidden="false" customHeight="false" outlineLevel="0" collapsed="false">
      <c r="A450" s="13"/>
    </row>
    <row r="451" customFormat="false" ht="15" hidden="false" customHeight="false" outlineLevel="0" collapsed="false">
      <c r="A451" s="13"/>
    </row>
    <row r="452" customFormat="false" ht="15" hidden="false" customHeight="false" outlineLevel="0" collapsed="false">
      <c r="A452" s="13"/>
    </row>
    <row r="453" customFormat="false" ht="15" hidden="false" customHeight="false" outlineLevel="0" collapsed="false">
      <c r="A453" s="13"/>
    </row>
    <row r="454" customFormat="false" ht="15" hidden="false" customHeight="false" outlineLevel="0" collapsed="false">
      <c r="A454" s="13"/>
    </row>
    <row r="455" customFormat="false" ht="15" hidden="false" customHeight="false" outlineLevel="0" collapsed="false">
      <c r="A455" s="13"/>
    </row>
    <row r="456" customFormat="false" ht="15" hidden="false" customHeight="false" outlineLevel="0" collapsed="false">
      <c r="A456" s="13"/>
    </row>
    <row r="457" customFormat="false" ht="15" hidden="false" customHeight="false" outlineLevel="0" collapsed="false">
      <c r="A457" s="13"/>
    </row>
    <row r="458" customFormat="false" ht="15" hidden="false" customHeight="false" outlineLevel="0" collapsed="false">
      <c r="A458" s="13"/>
    </row>
    <row r="459" customFormat="false" ht="15" hidden="false" customHeight="false" outlineLevel="0" collapsed="false">
      <c r="A459" s="13"/>
    </row>
    <row r="460" customFormat="false" ht="15" hidden="false" customHeight="false" outlineLevel="0" collapsed="false">
      <c r="A460" s="13"/>
    </row>
    <row r="461" customFormat="false" ht="15" hidden="false" customHeight="false" outlineLevel="0" collapsed="false">
      <c r="A461" s="13"/>
    </row>
    <row r="462" customFormat="false" ht="15" hidden="false" customHeight="false" outlineLevel="0" collapsed="false">
      <c r="A462" s="13"/>
    </row>
    <row r="463" customFormat="false" ht="15" hidden="false" customHeight="false" outlineLevel="0" collapsed="false">
      <c r="A463" s="13"/>
    </row>
    <row r="464" customFormat="false" ht="15" hidden="false" customHeight="false" outlineLevel="0" collapsed="false">
      <c r="A464" s="13"/>
    </row>
    <row r="465" customFormat="false" ht="15" hidden="false" customHeight="false" outlineLevel="0" collapsed="false">
      <c r="A465" s="13"/>
    </row>
    <row r="466" customFormat="false" ht="15" hidden="false" customHeight="false" outlineLevel="0" collapsed="false">
      <c r="A466" s="13"/>
    </row>
    <row r="467" customFormat="false" ht="15" hidden="false" customHeight="false" outlineLevel="0" collapsed="false">
      <c r="A467" s="13"/>
    </row>
    <row r="468" customFormat="false" ht="15" hidden="false" customHeight="false" outlineLevel="0" collapsed="false">
      <c r="A468" s="13"/>
    </row>
    <row r="469" customFormat="false" ht="15" hidden="false" customHeight="false" outlineLevel="0" collapsed="false">
      <c r="A469" s="13"/>
    </row>
    <row r="470" customFormat="false" ht="15" hidden="false" customHeight="false" outlineLevel="0" collapsed="false">
      <c r="A470" s="13"/>
    </row>
    <row r="471" customFormat="false" ht="15" hidden="false" customHeight="false" outlineLevel="0" collapsed="false">
      <c r="A471" s="13"/>
    </row>
    <row r="472" customFormat="false" ht="15" hidden="false" customHeight="false" outlineLevel="0" collapsed="false">
      <c r="A472" s="13"/>
    </row>
    <row r="473" customFormat="false" ht="15" hidden="false" customHeight="false" outlineLevel="0" collapsed="false">
      <c r="A473" s="13"/>
    </row>
    <row r="474" customFormat="false" ht="15" hidden="false" customHeight="false" outlineLevel="0" collapsed="false">
      <c r="A474" s="13"/>
    </row>
    <row r="475" customFormat="false" ht="15" hidden="false" customHeight="false" outlineLevel="0" collapsed="false">
      <c r="A475" s="13"/>
    </row>
    <row r="476" customFormat="false" ht="15" hidden="false" customHeight="false" outlineLevel="0" collapsed="false">
      <c r="A476" s="13"/>
    </row>
    <row r="477" customFormat="false" ht="15" hidden="false" customHeight="false" outlineLevel="0" collapsed="false">
      <c r="A477" s="13"/>
    </row>
    <row r="478" customFormat="false" ht="15" hidden="false" customHeight="false" outlineLevel="0" collapsed="false">
      <c r="A478" s="13"/>
    </row>
    <row r="479" customFormat="false" ht="15" hidden="false" customHeight="false" outlineLevel="0" collapsed="false">
      <c r="A479" s="13"/>
    </row>
    <row r="480" customFormat="false" ht="15" hidden="false" customHeight="false" outlineLevel="0" collapsed="false">
      <c r="A480" s="13"/>
    </row>
    <row r="481" customFormat="false" ht="15" hidden="false" customHeight="false" outlineLevel="0" collapsed="false">
      <c r="A481" s="13"/>
    </row>
    <row r="482" customFormat="false" ht="15" hidden="false" customHeight="false" outlineLevel="0" collapsed="false">
      <c r="A482" s="13"/>
    </row>
    <row r="483" customFormat="false" ht="15" hidden="false" customHeight="false" outlineLevel="0" collapsed="false">
      <c r="A483" s="13"/>
    </row>
    <row r="484" customFormat="false" ht="15" hidden="false" customHeight="false" outlineLevel="0" collapsed="false">
      <c r="A484" s="13"/>
    </row>
    <row r="485" customFormat="false" ht="15" hidden="false" customHeight="false" outlineLevel="0" collapsed="false">
      <c r="A485" s="13"/>
    </row>
    <row r="486" customFormat="false" ht="15" hidden="false" customHeight="false" outlineLevel="0" collapsed="false">
      <c r="A486" s="13"/>
    </row>
    <row r="487" customFormat="false" ht="15" hidden="false" customHeight="false" outlineLevel="0" collapsed="false">
      <c r="A487" s="13"/>
    </row>
    <row r="488" customFormat="false" ht="15" hidden="false" customHeight="false" outlineLevel="0" collapsed="false">
      <c r="A488" s="13"/>
    </row>
    <row r="489" customFormat="false" ht="15" hidden="false" customHeight="false" outlineLevel="0" collapsed="false">
      <c r="A489" s="13"/>
    </row>
    <row r="490" customFormat="false" ht="15" hidden="false" customHeight="false" outlineLevel="0" collapsed="false">
      <c r="A490" s="13"/>
    </row>
    <row r="491" customFormat="false" ht="15" hidden="false" customHeight="false" outlineLevel="0" collapsed="false">
      <c r="A491" s="13"/>
    </row>
    <row r="492" customFormat="false" ht="15" hidden="false" customHeight="false" outlineLevel="0" collapsed="false">
      <c r="A492" s="13"/>
    </row>
    <row r="493" customFormat="false" ht="15" hidden="false" customHeight="false" outlineLevel="0" collapsed="false">
      <c r="A493" s="13"/>
    </row>
    <row r="494" customFormat="false" ht="15" hidden="false" customHeight="false" outlineLevel="0" collapsed="false">
      <c r="A494" s="13"/>
    </row>
    <row r="495" customFormat="false" ht="15" hidden="false" customHeight="false" outlineLevel="0" collapsed="false">
      <c r="A495" s="13"/>
    </row>
    <row r="496" customFormat="false" ht="15" hidden="false" customHeight="false" outlineLevel="0" collapsed="false">
      <c r="A496" s="13"/>
    </row>
    <row r="497" customFormat="false" ht="15" hidden="false" customHeight="false" outlineLevel="0" collapsed="false">
      <c r="A497" s="13"/>
    </row>
    <row r="498" customFormat="false" ht="15" hidden="false" customHeight="false" outlineLevel="0" collapsed="false">
      <c r="A498" s="13"/>
    </row>
    <row r="499" customFormat="false" ht="15" hidden="false" customHeight="false" outlineLevel="0" collapsed="false">
      <c r="A499" s="13"/>
    </row>
    <row r="500" customFormat="false" ht="15" hidden="false" customHeight="false" outlineLevel="0" collapsed="false">
      <c r="A500" s="13"/>
    </row>
    <row r="501" customFormat="false" ht="15" hidden="false" customHeight="false" outlineLevel="0" collapsed="false">
      <c r="A501" s="13"/>
    </row>
    <row r="502" customFormat="false" ht="15" hidden="false" customHeight="false" outlineLevel="0" collapsed="false">
      <c r="A502" s="13"/>
    </row>
    <row r="503" customFormat="false" ht="15" hidden="false" customHeight="false" outlineLevel="0" collapsed="false">
      <c r="A503" s="13"/>
    </row>
    <row r="504" customFormat="false" ht="15" hidden="false" customHeight="false" outlineLevel="0" collapsed="false">
      <c r="A504" s="13"/>
    </row>
    <row r="505" customFormat="false" ht="15" hidden="false" customHeight="false" outlineLevel="0" collapsed="false">
      <c r="A505" s="13"/>
    </row>
    <row r="506" customFormat="false" ht="15" hidden="false" customHeight="false" outlineLevel="0" collapsed="false">
      <c r="A506" s="13"/>
    </row>
    <row r="507" customFormat="false" ht="15" hidden="false" customHeight="false" outlineLevel="0" collapsed="false">
      <c r="A507" s="13"/>
    </row>
    <row r="508" customFormat="false" ht="15" hidden="false" customHeight="false" outlineLevel="0" collapsed="false">
      <c r="A508" s="13"/>
    </row>
    <row r="509" customFormat="false" ht="15" hidden="false" customHeight="false" outlineLevel="0" collapsed="false">
      <c r="A509" s="13"/>
    </row>
    <row r="510" customFormat="false" ht="15" hidden="false" customHeight="false" outlineLevel="0" collapsed="false">
      <c r="A510" s="13"/>
    </row>
    <row r="511" customFormat="false" ht="15" hidden="false" customHeight="false" outlineLevel="0" collapsed="false">
      <c r="A511" s="13"/>
    </row>
    <row r="512" customFormat="false" ht="15" hidden="false" customHeight="false" outlineLevel="0" collapsed="false">
      <c r="A512" s="13"/>
    </row>
    <row r="513" customFormat="false" ht="15" hidden="false" customHeight="false" outlineLevel="0" collapsed="false">
      <c r="A513" s="13"/>
    </row>
    <row r="514" customFormat="false" ht="15" hidden="false" customHeight="false" outlineLevel="0" collapsed="false">
      <c r="A514" s="13"/>
    </row>
    <row r="515" customFormat="false" ht="15" hidden="false" customHeight="false" outlineLevel="0" collapsed="false">
      <c r="A515" s="13"/>
    </row>
    <row r="516" customFormat="false" ht="15" hidden="false" customHeight="false" outlineLevel="0" collapsed="false">
      <c r="A516" s="13"/>
    </row>
    <row r="517" customFormat="false" ht="15" hidden="false" customHeight="false" outlineLevel="0" collapsed="false">
      <c r="A517" s="13"/>
    </row>
    <row r="518" customFormat="false" ht="15" hidden="false" customHeight="false" outlineLevel="0" collapsed="false">
      <c r="A518" s="13"/>
    </row>
    <row r="519" customFormat="false" ht="15" hidden="false" customHeight="false" outlineLevel="0" collapsed="false">
      <c r="A519" s="13"/>
    </row>
    <row r="520" customFormat="false" ht="15" hidden="false" customHeight="false" outlineLevel="0" collapsed="false">
      <c r="A520" s="13"/>
    </row>
    <row r="521" customFormat="false" ht="15" hidden="false" customHeight="false" outlineLevel="0" collapsed="false">
      <c r="A521" s="13"/>
    </row>
    <row r="522" customFormat="false" ht="15" hidden="false" customHeight="false" outlineLevel="0" collapsed="false">
      <c r="A522" s="13"/>
    </row>
    <row r="523" customFormat="false" ht="15" hidden="false" customHeight="false" outlineLevel="0" collapsed="false">
      <c r="A523" s="13"/>
    </row>
    <row r="524" customFormat="false" ht="15" hidden="false" customHeight="false" outlineLevel="0" collapsed="false">
      <c r="A524" s="13"/>
    </row>
    <row r="525" customFormat="false" ht="15" hidden="false" customHeight="false" outlineLevel="0" collapsed="false">
      <c r="A525" s="13"/>
    </row>
    <row r="526" customFormat="false" ht="15" hidden="false" customHeight="false" outlineLevel="0" collapsed="false">
      <c r="A526" s="13"/>
    </row>
    <row r="527" customFormat="false" ht="15" hidden="false" customHeight="false" outlineLevel="0" collapsed="false">
      <c r="A527" s="13"/>
    </row>
    <row r="528" customFormat="false" ht="15" hidden="false" customHeight="false" outlineLevel="0" collapsed="false">
      <c r="A528" s="13"/>
    </row>
    <row r="529" customFormat="false" ht="15" hidden="false" customHeight="false" outlineLevel="0" collapsed="false">
      <c r="A529" s="13"/>
    </row>
    <row r="530" customFormat="false" ht="15" hidden="false" customHeight="false" outlineLevel="0" collapsed="false">
      <c r="A530" s="13"/>
    </row>
    <row r="531" customFormat="false" ht="15" hidden="false" customHeight="false" outlineLevel="0" collapsed="false">
      <c r="A531" s="13"/>
    </row>
    <row r="532" customFormat="false" ht="15" hidden="false" customHeight="false" outlineLevel="0" collapsed="false">
      <c r="A532" s="13"/>
    </row>
    <row r="533" customFormat="false" ht="15" hidden="false" customHeight="false" outlineLevel="0" collapsed="false">
      <c r="A533" s="13"/>
    </row>
    <row r="534" customFormat="false" ht="15" hidden="false" customHeight="false" outlineLevel="0" collapsed="false">
      <c r="A534" s="13"/>
    </row>
    <row r="535" customFormat="false" ht="15" hidden="false" customHeight="false" outlineLevel="0" collapsed="false">
      <c r="A535" s="13"/>
    </row>
    <row r="536" customFormat="false" ht="15" hidden="false" customHeight="false" outlineLevel="0" collapsed="false">
      <c r="A536" s="13"/>
    </row>
    <row r="537" customFormat="false" ht="15" hidden="false" customHeight="false" outlineLevel="0" collapsed="false">
      <c r="A537" s="13"/>
    </row>
    <row r="538" customFormat="false" ht="15" hidden="false" customHeight="false" outlineLevel="0" collapsed="false">
      <c r="A538" s="13"/>
    </row>
    <row r="539" customFormat="false" ht="15" hidden="false" customHeight="false" outlineLevel="0" collapsed="false">
      <c r="A539" s="13"/>
    </row>
    <row r="540" customFormat="false" ht="15" hidden="false" customHeight="false" outlineLevel="0" collapsed="false">
      <c r="A540" s="13"/>
    </row>
    <row r="541" customFormat="false" ht="15" hidden="false" customHeight="false" outlineLevel="0" collapsed="false">
      <c r="A541" s="13"/>
    </row>
    <row r="542" customFormat="false" ht="15" hidden="false" customHeight="false" outlineLevel="0" collapsed="false">
      <c r="A542" s="13"/>
    </row>
    <row r="543" customFormat="false" ht="15" hidden="false" customHeight="false" outlineLevel="0" collapsed="false">
      <c r="A543" s="13"/>
    </row>
    <row r="544" customFormat="false" ht="15" hidden="false" customHeight="false" outlineLevel="0" collapsed="false">
      <c r="A544" s="13"/>
    </row>
    <row r="545" customFormat="false" ht="15" hidden="false" customHeight="false" outlineLevel="0" collapsed="false">
      <c r="A545" s="13"/>
    </row>
    <row r="546" customFormat="false" ht="15" hidden="false" customHeight="false" outlineLevel="0" collapsed="false">
      <c r="A546" s="13"/>
    </row>
    <row r="547" customFormat="false" ht="15" hidden="false" customHeight="false" outlineLevel="0" collapsed="false">
      <c r="A547" s="13"/>
    </row>
    <row r="548" customFormat="false" ht="15" hidden="false" customHeight="false" outlineLevel="0" collapsed="false">
      <c r="A548" s="13"/>
    </row>
    <row r="549" customFormat="false" ht="15" hidden="false" customHeight="false" outlineLevel="0" collapsed="false">
      <c r="A549" s="13"/>
    </row>
    <row r="550" customFormat="false" ht="15" hidden="false" customHeight="false" outlineLevel="0" collapsed="false">
      <c r="A550" s="13"/>
    </row>
    <row r="551" customFormat="false" ht="15" hidden="false" customHeight="false" outlineLevel="0" collapsed="false">
      <c r="A551" s="13"/>
    </row>
    <row r="552" customFormat="false" ht="15" hidden="false" customHeight="false" outlineLevel="0" collapsed="false">
      <c r="A552" s="13"/>
    </row>
    <row r="553" customFormat="false" ht="15" hidden="false" customHeight="false" outlineLevel="0" collapsed="false">
      <c r="A553" s="13"/>
    </row>
    <row r="554" customFormat="false" ht="15" hidden="false" customHeight="false" outlineLevel="0" collapsed="false">
      <c r="A554" s="13"/>
    </row>
    <row r="555" customFormat="false" ht="15" hidden="false" customHeight="false" outlineLevel="0" collapsed="false">
      <c r="A555" s="13"/>
    </row>
    <row r="556" customFormat="false" ht="15" hidden="false" customHeight="false" outlineLevel="0" collapsed="false">
      <c r="A556" s="13"/>
    </row>
    <row r="557" customFormat="false" ht="15" hidden="false" customHeight="false" outlineLevel="0" collapsed="false">
      <c r="A557" s="13"/>
    </row>
    <row r="558" customFormat="false" ht="15" hidden="false" customHeight="false" outlineLevel="0" collapsed="false">
      <c r="A558" s="13"/>
    </row>
    <row r="559" customFormat="false" ht="15" hidden="false" customHeight="false" outlineLevel="0" collapsed="false">
      <c r="A559" s="13"/>
    </row>
    <row r="560" customFormat="false" ht="15" hidden="false" customHeight="false" outlineLevel="0" collapsed="false">
      <c r="A560" s="13"/>
    </row>
    <row r="561" customFormat="false" ht="15" hidden="false" customHeight="false" outlineLevel="0" collapsed="false">
      <c r="A561" s="13"/>
    </row>
    <row r="562" customFormat="false" ht="15" hidden="false" customHeight="false" outlineLevel="0" collapsed="false">
      <c r="A562" s="13"/>
    </row>
    <row r="563" customFormat="false" ht="15" hidden="false" customHeight="false" outlineLevel="0" collapsed="false">
      <c r="A563" s="13"/>
    </row>
    <row r="564" customFormat="false" ht="15" hidden="false" customHeight="false" outlineLevel="0" collapsed="false">
      <c r="A564" s="13"/>
    </row>
    <row r="565" customFormat="false" ht="15" hidden="false" customHeight="false" outlineLevel="0" collapsed="false">
      <c r="A565" s="13"/>
    </row>
    <row r="566" customFormat="false" ht="15" hidden="false" customHeight="false" outlineLevel="0" collapsed="false">
      <c r="A566" s="13"/>
    </row>
    <row r="567" customFormat="false" ht="15" hidden="false" customHeight="false" outlineLevel="0" collapsed="false">
      <c r="A567" s="13"/>
    </row>
    <row r="568" customFormat="false" ht="15" hidden="false" customHeight="false" outlineLevel="0" collapsed="false">
      <c r="A568" s="13"/>
    </row>
    <row r="569" customFormat="false" ht="15" hidden="false" customHeight="false" outlineLevel="0" collapsed="false">
      <c r="A569" s="13"/>
    </row>
    <row r="570" customFormat="false" ht="15" hidden="false" customHeight="false" outlineLevel="0" collapsed="false">
      <c r="A570" s="13"/>
    </row>
    <row r="571" customFormat="false" ht="15" hidden="false" customHeight="false" outlineLevel="0" collapsed="false">
      <c r="A571" s="13"/>
    </row>
    <row r="572" customFormat="false" ht="15" hidden="false" customHeight="false" outlineLevel="0" collapsed="false">
      <c r="A572" s="13"/>
    </row>
    <row r="573" customFormat="false" ht="15" hidden="false" customHeight="false" outlineLevel="0" collapsed="false">
      <c r="A573" s="13"/>
    </row>
    <row r="574" customFormat="false" ht="15" hidden="false" customHeight="false" outlineLevel="0" collapsed="false">
      <c r="A574" s="13"/>
    </row>
    <row r="575" customFormat="false" ht="15" hidden="false" customHeight="false" outlineLevel="0" collapsed="false">
      <c r="A575" s="13"/>
    </row>
    <row r="576" customFormat="false" ht="15" hidden="false" customHeight="false" outlineLevel="0" collapsed="false">
      <c r="A576" s="13"/>
    </row>
    <row r="577" customFormat="false" ht="15" hidden="false" customHeight="false" outlineLevel="0" collapsed="false">
      <c r="A577" s="13"/>
    </row>
    <row r="578" customFormat="false" ht="15" hidden="false" customHeight="false" outlineLevel="0" collapsed="false">
      <c r="A578" s="13"/>
    </row>
    <row r="579" customFormat="false" ht="15" hidden="false" customHeight="false" outlineLevel="0" collapsed="false">
      <c r="A579" s="13"/>
    </row>
    <row r="580" customFormat="false" ht="15" hidden="false" customHeight="false" outlineLevel="0" collapsed="false">
      <c r="A580" s="13"/>
    </row>
    <row r="581" customFormat="false" ht="15" hidden="false" customHeight="false" outlineLevel="0" collapsed="false">
      <c r="A581" s="13"/>
    </row>
    <row r="582" customFormat="false" ht="15" hidden="false" customHeight="false" outlineLevel="0" collapsed="false">
      <c r="A582" s="13"/>
    </row>
    <row r="583" customFormat="false" ht="15" hidden="false" customHeight="false" outlineLevel="0" collapsed="false">
      <c r="A583" s="13"/>
    </row>
    <row r="584" customFormat="false" ht="15" hidden="false" customHeight="false" outlineLevel="0" collapsed="false">
      <c r="A584" s="13"/>
    </row>
    <row r="585" customFormat="false" ht="15" hidden="false" customHeight="false" outlineLevel="0" collapsed="false">
      <c r="A585" s="13"/>
    </row>
    <row r="586" customFormat="false" ht="15" hidden="false" customHeight="false" outlineLevel="0" collapsed="false">
      <c r="A586" s="13"/>
    </row>
    <row r="587" customFormat="false" ht="15" hidden="false" customHeight="false" outlineLevel="0" collapsed="false">
      <c r="A587" s="13"/>
    </row>
    <row r="588" customFormat="false" ht="15" hidden="false" customHeight="false" outlineLevel="0" collapsed="false">
      <c r="A588" s="13"/>
    </row>
    <row r="589" customFormat="false" ht="15" hidden="false" customHeight="false" outlineLevel="0" collapsed="false">
      <c r="A589" s="13"/>
    </row>
    <row r="590" customFormat="false" ht="15" hidden="false" customHeight="false" outlineLevel="0" collapsed="false">
      <c r="A590" s="13"/>
    </row>
    <row r="591" customFormat="false" ht="15" hidden="false" customHeight="false" outlineLevel="0" collapsed="false">
      <c r="A591" s="13"/>
    </row>
    <row r="592" customFormat="false" ht="15" hidden="false" customHeight="false" outlineLevel="0" collapsed="false">
      <c r="A592" s="13"/>
    </row>
    <row r="593" customFormat="false" ht="15" hidden="false" customHeight="false" outlineLevel="0" collapsed="false">
      <c r="A593" s="13"/>
    </row>
    <row r="594" customFormat="false" ht="15" hidden="false" customHeight="false" outlineLevel="0" collapsed="false">
      <c r="A594" s="13"/>
    </row>
    <row r="595" customFormat="false" ht="15" hidden="false" customHeight="false" outlineLevel="0" collapsed="false">
      <c r="A595" s="13"/>
    </row>
    <row r="596" customFormat="false" ht="15" hidden="false" customHeight="false" outlineLevel="0" collapsed="false">
      <c r="A596" s="13"/>
    </row>
    <row r="597" customFormat="false" ht="15" hidden="false" customHeight="false" outlineLevel="0" collapsed="false">
      <c r="A597" s="13"/>
    </row>
    <row r="598" customFormat="false" ht="15" hidden="false" customHeight="false" outlineLevel="0" collapsed="false">
      <c r="A598" s="13"/>
    </row>
    <row r="599" customFormat="false" ht="15" hidden="false" customHeight="false" outlineLevel="0" collapsed="false">
      <c r="A599" s="13"/>
    </row>
    <row r="600" customFormat="false" ht="15" hidden="false" customHeight="false" outlineLevel="0" collapsed="false">
      <c r="A600" s="13"/>
    </row>
    <row r="601" customFormat="false" ht="15" hidden="false" customHeight="false" outlineLevel="0" collapsed="false">
      <c r="A601" s="13"/>
    </row>
    <row r="602" customFormat="false" ht="15" hidden="false" customHeight="false" outlineLevel="0" collapsed="false">
      <c r="A602" s="13"/>
    </row>
    <row r="603" customFormat="false" ht="15" hidden="false" customHeight="false" outlineLevel="0" collapsed="false">
      <c r="A603" s="13"/>
    </row>
    <row r="604" customFormat="false" ht="15" hidden="false" customHeight="false" outlineLevel="0" collapsed="false">
      <c r="A604" s="13"/>
    </row>
    <row r="605" customFormat="false" ht="15" hidden="false" customHeight="false" outlineLevel="0" collapsed="false">
      <c r="A605" s="13"/>
    </row>
    <row r="606" customFormat="false" ht="15" hidden="false" customHeight="false" outlineLevel="0" collapsed="false">
      <c r="A606" s="13"/>
    </row>
    <row r="607" customFormat="false" ht="15" hidden="false" customHeight="false" outlineLevel="0" collapsed="false">
      <c r="A607" s="13"/>
    </row>
    <row r="608" customFormat="false" ht="15" hidden="false" customHeight="false" outlineLevel="0" collapsed="false">
      <c r="A608" s="13"/>
    </row>
    <row r="609" customFormat="false" ht="15" hidden="false" customHeight="false" outlineLevel="0" collapsed="false">
      <c r="A609" s="13"/>
    </row>
    <row r="610" customFormat="false" ht="15" hidden="false" customHeight="false" outlineLevel="0" collapsed="false">
      <c r="A610" s="13"/>
    </row>
    <row r="611" customFormat="false" ht="15" hidden="false" customHeight="false" outlineLevel="0" collapsed="false">
      <c r="A611" s="13"/>
    </row>
    <row r="612" customFormat="false" ht="15" hidden="false" customHeight="false" outlineLevel="0" collapsed="false">
      <c r="A612" s="13"/>
    </row>
    <row r="613" customFormat="false" ht="15" hidden="false" customHeight="false" outlineLevel="0" collapsed="false">
      <c r="A613" s="13"/>
    </row>
    <row r="614" customFormat="false" ht="15" hidden="false" customHeight="false" outlineLevel="0" collapsed="false">
      <c r="A614" s="13"/>
    </row>
    <row r="615" customFormat="false" ht="15" hidden="false" customHeight="false" outlineLevel="0" collapsed="false">
      <c r="A615" s="13"/>
    </row>
    <row r="616" customFormat="false" ht="15" hidden="false" customHeight="false" outlineLevel="0" collapsed="false">
      <c r="A616" s="13"/>
    </row>
    <row r="617" customFormat="false" ht="15" hidden="false" customHeight="false" outlineLevel="0" collapsed="false">
      <c r="A617" s="13"/>
    </row>
    <row r="618" customFormat="false" ht="15" hidden="false" customHeight="false" outlineLevel="0" collapsed="false">
      <c r="A618" s="13"/>
    </row>
    <row r="619" customFormat="false" ht="15" hidden="false" customHeight="false" outlineLevel="0" collapsed="false">
      <c r="A619" s="13"/>
    </row>
    <row r="620" customFormat="false" ht="15" hidden="false" customHeight="false" outlineLevel="0" collapsed="false">
      <c r="A620" s="13"/>
    </row>
    <row r="621" customFormat="false" ht="15" hidden="false" customHeight="false" outlineLevel="0" collapsed="false">
      <c r="A621" s="13"/>
    </row>
    <row r="622" customFormat="false" ht="15" hidden="false" customHeight="false" outlineLevel="0" collapsed="false">
      <c r="A622" s="13"/>
    </row>
    <row r="623" customFormat="false" ht="15" hidden="false" customHeight="false" outlineLevel="0" collapsed="false">
      <c r="A623" s="13"/>
    </row>
    <row r="624" customFormat="false" ht="15" hidden="false" customHeight="false" outlineLevel="0" collapsed="false">
      <c r="A624" s="13"/>
    </row>
    <row r="625" customFormat="false" ht="15" hidden="false" customHeight="false" outlineLevel="0" collapsed="false">
      <c r="A625" s="13"/>
    </row>
    <row r="626" customFormat="false" ht="15" hidden="false" customHeight="false" outlineLevel="0" collapsed="false">
      <c r="A626" s="13"/>
    </row>
    <row r="627" customFormat="false" ht="15" hidden="false" customHeight="false" outlineLevel="0" collapsed="false">
      <c r="A627" s="13"/>
    </row>
    <row r="628" customFormat="false" ht="15" hidden="false" customHeight="false" outlineLevel="0" collapsed="false">
      <c r="A628" s="13"/>
    </row>
    <row r="629" customFormat="false" ht="15" hidden="false" customHeight="false" outlineLevel="0" collapsed="false">
      <c r="A629" s="13"/>
    </row>
    <row r="630" customFormat="false" ht="15" hidden="false" customHeight="false" outlineLevel="0" collapsed="false">
      <c r="A630" s="13"/>
    </row>
    <row r="631" customFormat="false" ht="15" hidden="false" customHeight="false" outlineLevel="0" collapsed="false">
      <c r="A631" s="13"/>
    </row>
    <row r="632" customFormat="false" ht="15" hidden="false" customHeight="false" outlineLevel="0" collapsed="false">
      <c r="A632" s="13"/>
    </row>
    <row r="633" customFormat="false" ht="15" hidden="false" customHeight="false" outlineLevel="0" collapsed="false">
      <c r="A633" s="13"/>
    </row>
    <row r="634" customFormat="false" ht="15" hidden="false" customHeight="false" outlineLevel="0" collapsed="false">
      <c r="A634" s="13"/>
    </row>
    <row r="635" customFormat="false" ht="15" hidden="false" customHeight="false" outlineLevel="0" collapsed="false">
      <c r="A635" s="13"/>
    </row>
    <row r="636" customFormat="false" ht="15" hidden="false" customHeight="false" outlineLevel="0" collapsed="false">
      <c r="A636" s="13"/>
    </row>
    <row r="637" customFormat="false" ht="15" hidden="false" customHeight="false" outlineLevel="0" collapsed="false">
      <c r="A637" s="13"/>
    </row>
    <row r="638" customFormat="false" ht="15" hidden="false" customHeight="false" outlineLevel="0" collapsed="false">
      <c r="A638" s="13"/>
    </row>
    <row r="639" customFormat="false" ht="15" hidden="false" customHeight="false" outlineLevel="0" collapsed="false">
      <c r="A639" s="13"/>
    </row>
    <row r="640" customFormat="false" ht="15" hidden="false" customHeight="false" outlineLevel="0" collapsed="false">
      <c r="A640" s="13"/>
    </row>
    <row r="641" customFormat="false" ht="15" hidden="false" customHeight="false" outlineLevel="0" collapsed="false">
      <c r="A641" s="13"/>
    </row>
    <row r="642" customFormat="false" ht="15" hidden="false" customHeight="false" outlineLevel="0" collapsed="false">
      <c r="A642" s="13"/>
    </row>
    <row r="643" customFormat="false" ht="15" hidden="false" customHeight="false" outlineLevel="0" collapsed="false">
      <c r="A643" s="13"/>
    </row>
    <row r="644" customFormat="false" ht="15" hidden="false" customHeight="false" outlineLevel="0" collapsed="false">
      <c r="A644" s="13"/>
    </row>
    <row r="645" customFormat="false" ht="15" hidden="false" customHeight="false" outlineLevel="0" collapsed="false">
      <c r="A645" s="13"/>
    </row>
    <row r="646" customFormat="false" ht="15" hidden="false" customHeight="false" outlineLevel="0" collapsed="false">
      <c r="A646" s="13"/>
    </row>
    <row r="647" customFormat="false" ht="15" hidden="false" customHeight="false" outlineLevel="0" collapsed="false">
      <c r="A647" s="13"/>
    </row>
    <row r="648" customFormat="false" ht="15" hidden="false" customHeight="false" outlineLevel="0" collapsed="false">
      <c r="A648" s="13"/>
    </row>
    <row r="649" customFormat="false" ht="15" hidden="false" customHeight="false" outlineLevel="0" collapsed="false">
      <c r="A649" s="13"/>
    </row>
    <row r="650" customFormat="false" ht="15" hidden="false" customHeight="false" outlineLevel="0" collapsed="false">
      <c r="A650" s="13"/>
    </row>
    <row r="651" customFormat="false" ht="15" hidden="false" customHeight="false" outlineLevel="0" collapsed="false">
      <c r="A651" s="13"/>
    </row>
    <row r="652" customFormat="false" ht="15" hidden="false" customHeight="false" outlineLevel="0" collapsed="false">
      <c r="A652" s="13"/>
    </row>
    <row r="653" customFormat="false" ht="15" hidden="false" customHeight="false" outlineLevel="0" collapsed="false">
      <c r="A653" s="13"/>
    </row>
    <row r="654" customFormat="false" ht="15" hidden="false" customHeight="false" outlineLevel="0" collapsed="false">
      <c r="A654" s="13"/>
    </row>
    <row r="655" customFormat="false" ht="15" hidden="false" customHeight="false" outlineLevel="0" collapsed="false">
      <c r="A655" s="13"/>
    </row>
    <row r="656" customFormat="false" ht="15" hidden="false" customHeight="false" outlineLevel="0" collapsed="false">
      <c r="A656" s="13"/>
    </row>
    <row r="657" customFormat="false" ht="15" hidden="false" customHeight="false" outlineLevel="0" collapsed="false">
      <c r="A657" s="13"/>
    </row>
    <row r="658" customFormat="false" ht="15" hidden="false" customHeight="false" outlineLevel="0" collapsed="false">
      <c r="A658" s="13"/>
    </row>
    <row r="659" customFormat="false" ht="15" hidden="false" customHeight="false" outlineLevel="0" collapsed="false">
      <c r="A659" s="13"/>
    </row>
    <row r="660" customFormat="false" ht="15" hidden="false" customHeight="false" outlineLevel="0" collapsed="false">
      <c r="A660" s="13"/>
    </row>
    <row r="661" customFormat="false" ht="15" hidden="false" customHeight="false" outlineLevel="0" collapsed="false">
      <c r="A661" s="13"/>
    </row>
    <row r="662" customFormat="false" ht="15" hidden="false" customHeight="false" outlineLevel="0" collapsed="false">
      <c r="A662" s="13"/>
    </row>
    <row r="663" customFormat="false" ht="15" hidden="false" customHeight="false" outlineLevel="0" collapsed="false">
      <c r="A663" s="13"/>
    </row>
    <row r="664" customFormat="false" ht="15" hidden="false" customHeight="false" outlineLevel="0" collapsed="false">
      <c r="A664" s="13"/>
    </row>
    <row r="665" customFormat="false" ht="15" hidden="false" customHeight="false" outlineLevel="0" collapsed="false">
      <c r="A665" s="13"/>
    </row>
    <row r="666" customFormat="false" ht="15" hidden="false" customHeight="false" outlineLevel="0" collapsed="false">
      <c r="A666" s="13"/>
    </row>
    <row r="667" customFormat="false" ht="15" hidden="false" customHeight="false" outlineLevel="0" collapsed="false">
      <c r="A667" s="13"/>
    </row>
    <row r="668" customFormat="false" ht="15" hidden="false" customHeight="false" outlineLevel="0" collapsed="false">
      <c r="A668" s="13"/>
    </row>
    <row r="669" customFormat="false" ht="15" hidden="false" customHeight="false" outlineLevel="0" collapsed="false">
      <c r="A669" s="13"/>
    </row>
    <row r="670" customFormat="false" ht="15" hidden="false" customHeight="false" outlineLevel="0" collapsed="false">
      <c r="A670" s="13"/>
    </row>
    <row r="671" customFormat="false" ht="15" hidden="false" customHeight="false" outlineLevel="0" collapsed="false">
      <c r="A671" s="13"/>
    </row>
    <row r="672" customFormat="false" ht="15" hidden="false" customHeight="false" outlineLevel="0" collapsed="false">
      <c r="A672" s="13"/>
    </row>
    <row r="673" customFormat="false" ht="15" hidden="false" customHeight="false" outlineLevel="0" collapsed="false">
      <c r="A673" s="13"/>
    </row>
    <row r="674" customFormat="false" ht="15" hidden="false" customHeight="false" outlineLevel="0" collapsed="false">
      <c r="A674" s="13"/>
    </row>
    <row r="675" customFormat="false" ht="15" hidden="false" customHeight="false" outlineLevel="0" collapsed="false">
      <c r="A675" s="13"/>
    </row>
    <row r="676" customFormat="false" ht="15" hidden="false" customHeight="false" outlineLevel="0" collapsed="false">
      <c r="A676" s="13"/>
    </row>
    <row r="677" customFormat="false" ht="15" hidden="false" customHeight="false" outlineLevel="0" collapsed="false">
      <c r="A677" s="13"/>
    </row>
    <row r="678" customFormat="false" ht="15" hidden="false" customHeight="false" outlineLevel="0" collapsed="false">
      <c r="A678" s="13"/>
    </row>
    <row r="679" customFormat="false" ht="15" hidden="false" customHeight="false" outlineLevel="0" collapsed="false">
      <c r="A679" s="13"/>
    </row>
    <row r="680" customFormat="false" ht="15" hidden="false" customHeight="false" outlineLevel="0" collapsed="false">
      <c r="A680" s="13"/>
    </row>
    <row r="681" customFormat="false" ht="15" hidden="false" customHeight="false" outlineLevel="0" collapsed="false">
      <c r="A681" s="13"/>
    </row>
    <row r="682" customFormat="false" ht="15" hidden="false" customHeight="false" outlineLevel="0" collapsed="false">
      <c r="A682" s="13"/>
    </row>
    <row r="683" customFormat="false" ht="15" hidden="false" customHeight="false" outlineLevel="0" collapsed="false">
      <c r="A683" s="13"/>
    </row>
    <row r="684" customFormat="false" ht="15" hidden="false" customHeight="false" outlineLevel="0" collapsed="false">
      <c r="A684" s="13"/>
    </row>
    <row r="685" customFormat="false" ht="15" hidden="false" customHeight="false" outlineLevel="0" collapsed="false">
      <c r="A685" s="13"/>
    </row>
    <row r="686" customFormat="false" ht="15" hidden="false" customHeight="false" outlineLevel="0" collapsed="false">
      <c r="A686" s="13"/>
    </row>
    <row r="687" customFormat="false" ht="15" hidden="false" customHeight="false" outlineLevel="0" collapsed="false">
      <c r="A687" s="13"/>
    </row>
    <row r="688" customFormat="false" ht="15" hidden="false" customHeight="false" outlineLevel="0" collapsed="false">
      <c r="A688" s="13"/>
    </row>
    <row r="689" customFormat="false" ht="15" hidden="false" customHeight="false" outlineLevel="0" collapsed="false">
      <c r="A689" s="13"/>
    </row>
    <row r="690" customFormat="false" ht="15" hidden="false" customHeight="false" outlineLevel="0" collapsed="false">
      <c r="A690" s="13"/>
    </row>
    <row r="691" customFormat="false" ht="15" hidden="false" customHeight="false" outlineLevel="0" collapsed="false">
      <c r="A691" s="13"/>
    </row>
    <row r="692" customFormat="false" ht="15" hidden="false" customHeight="false" outlineLevel="0" collapsed="false">
      <c r="A692" s="13"/>
    </row>
    <row r="693" customFormat="false" ht="15" hidden="false" customHeight="false" outlineLevel="0" collapsed="false">
      <c r="A693" s="13"/>
    </row>
    <row r="694" customFormat="false" ht="15" hidden="false" customHeight="false" outlineLevel="0" collapsed="false">
      <c r="A694" s="13"/>
    </row>
    <row r="695" customFormat="false" ht="15" hidden="false" customHeight="false" outlineLevel="0" collapsed="false">
      <c r="A695" s="13"/>
    </row>
    <row r="696" customFormat="false" ht="15" hidden="false" customHeight="false" outlineLevel="0" collapsed="false">
      <c r="A696" s="13"/>
    </row>
    <row r="697" customFormat="false" ht="15" hidden="false" customHeight="false" outlineLevel="0" collapsed="false">
      <c r="A697" s="13"/>
    </row>
    <row r="698" customFormat="false" ht="15" hidden="false" customHeight="false" outlineLevel="0" collapsed="false">
      <c r="A698" s="13"/>
    </row>
    <row r="699" customFormat="false" ht="15" hidden="false" customHeight="false" outlineLevel="0" collapsed="false">
      <c r="A699" s="13"/>
    </row>
    <row r="700" customFormat="false" ht="15" hidden="false" customHeight="false" outlineLevel="0" collapsed="false">
      <c r="A700" s="13"/>
    </row>
    <row r="701" customFormat="false" ht="15" hidden="false" customHeight="false" outlineLevel="0" collapsed="false">
      <c r="A701" s="13"/>
    </row>
    <row r="702" customFormat="false" ht="15" hidden="false" customHeight="false" outlineLevel="0" collapsed="false">
      <c r="A702" s="13"/>
    </row>
    <row r="703" customFormat="false" ht="15" hidden="false" customHeight="false" outlineLevel="0" collapsed="false">
      <c r="A703" s="13"/>
    </row>
    <row r="704" customFormat="false" ht="15" hidden="false" customHeight="false" outlineLevel="0" collapsed="false">
      <c r="A704" s="13"/>
    </row>
    <row r="705" customFormat="false" ht="15" hidden="false" customHeight="false" outlineLevel="0" collapsed="false">
      <c r="A705" s="13"/>
    </row>
    <row r="706" customFormat="false" ht="15" hidden="false" customHeight="false" outlineLevel="0" collapsed="false">
      <c r="A706" s="13"/>
    </row>
    <row r="707" customFormat="false" ht="15" hidden="false" customHeight="false" outlineLevel="0" collapsed="false">
      <c r="A707" s="13"/>
    </row>
    <row r="708" customFormat="false" ht="15" hidden="false" customHeight="false" outlineLevel="0" collapsed="false">
      <c r="A708" s="13"/>
    </row>
    <row r="709" customFormat="false" ht="15" hidden="false" customHeight="false" outlineLevel="0" collapsed="false">
      <c r="A709" s="13"/>
    </row>
    <row r="710" customFormat="false" ht="15" hidden="false" customHeight="false" outlineLevel="0" collapsed="false">
      <c r="A710" s="13"/>
    </row>
    <row r="711" customFormat="false" ht="15" hidden="false" customHeight="false" outlineLevel="0" collapsed="false">
      <c r="A711" s="13"/>
    </row>
    <row r="712" customFormat="false" ht="15" hidden="false" customHeight="false" outlineLevel="0" collapsed="false">
      <c r="A712" s="13"/>
    </row>
    <row r="713" customFormat="false" ht="15" hidden="false" customHeight="false" outlineLevel="0" collapsed="false">
      <c r="A713" s="13"/>
    </row>
    <row r="714" customFormat="false" ht="15" hidden="false" customHeight="false" outlineLevel="0" collapsed="false">
      <c r="A714" s="13"/>
    </row>
    <row r="715" customFormat="false" ht="15" hidden="false" customHeight="false" outlineLevel="0" collapsed="false">
      <c r="A715" s="13"/>
    </row>
    <row r="716" customFormat="false" ht="15" hidden="false" customHeight="false" outlineLevel="0" collapsed="false">
      <c r="A716" s="13"/>
    </row>
    <row r="717" customFormat="false" ht="15" hidden="false" customHeight="false" outlineLevel="0" collapsed="false">
      <c r="A717" s="13"/>
    </row>
    <row r="718" customFormat="false" ht="15" hidden="false" customHeight="false" outlineLevel="0" collapsed="false">
      <c r="A718" s="13"/>
    </row>
    <row r="719" customFormat="false" ht="15" hidden="false" customHeight="false" outlineLevel="0" collapsed="false">
      <c r="A719" s="13"/>
    </row>
    <row r="720" customFormat="false" ht="15" hidden="false" customHeight="false" outlineLevel="0" collapsed="false">
      <c r="A720" s="13"/>
    </row>
    <row r="721" customFormat="false" ht="15" hidden="false" customHeight="false" outlineLevel="0" collapsed="false">
      <c r="A721" s="13"/>
    </row>
    <row r="722" customFormat="false" ht="15" hidden="false" customHeight="false" outlineLevel="0" collapsed="false">
      <c r="A722" s="13"/>
    </row>
    <row r="723" customFormat="false" ht="15" hidden="false" customHeight="false" outlineLevel="0" collapsed="false">
      <c r="A723" s="13"/>
    </row>
    <row r="724" customFormat="false" ht="15" hidden="false" customHeight="false" outlineLevel="0" collapsed="false">
      <c r="A724" s="13"/>
    </row>
    <row r="725" customFormat="false" ht="15" hidden="false" customHeight="false" outlineLevel="0" collapsed="false">
      <c r="A725" s="13"/>
    </row>
    <row r="726" customFormat="false" ht="15" hidden="false" customHeight="false" outlineLevel="0" collapsed="false">
      <c r="A726" s="13"/>
    </row>
    <row r="727" customFormat="false" ht="15" hidden="false" customHeight="false" outlineLevel="0" collapsed="false">
      <c r="A727" s="13"/>
    </row>
    <row r="728" customFormat="false" ht="15" hidden="false" customHeight="false" outlineLevel="0" collapsed="false">
      <c r="A728" s="13"/>
    </row>
    <row r="729" customFormat="false" ht="15" hidden="false" customHeight="false" outlineLevel="0" collapsed="false">
      <c r="A729" s="13"/>
    </row>
    <row r="730" customFormat="false" ht="15" hidden="false" customHeight="false" outlineLevel="0" collapsed="false">
      <c r="A730" s="13"/>
    </row>
    <row r="731" customFormat="false" ht="15" hidden="false" customHeight="false" outlineLevel="0" collapsed="false">
      <c r="A731" s="13"/>
    </row>
    <row r="732" customFormat="false" ht="15" hidden="false" customHeight="false" outlineLevel="0" collapsed="false">
      <c r="A732" s="13"/>
    </row>
    <row r="733" customFormat="false" ht="15" hidden="false" customHeight="false" outlineLevel="0" collapsed="false">
      <c r="A733" s="13"/>
    </row>
    <row r="734" customFormat="false" ht="15" hidden="false" customHeight="false" outlineLevel="0" collapsed="false">
      <c r="A734" s="13"/>
    </row>
    <row r="735" customFormat="false" ht="15" hidden="false" customHeight="false" outlineLevel="0" collapsed="false">
      <c r="A735" s="13"/>
    </row>
    <row r="736" customFormat="false" ht="15" hidden="false" customHeight="false" outlineLevel="0" collapsed="false">
      <c r="A736" s="13"/>
    </row>
    <row r="737" customFormat="false" ht="15" hidden="false" customHeight="false" outlineLevel="0" collapsed="false">
      <c r="A737" s="13"/>
    </row>
    <row r="738" customFormat="false" ht="15" hidden="false" customHeight="false" outlineLevel="0" collapsed="false">
      <c r="A738" s="13"/>
    </row>
    <row r="739" customFormat="false" ht="15" hidden="false" customHeight="false" outlineLevel="0" collapsed="false">
      <c r="A739" s="13"/>
    </row>
    <row r="740" customFormat="false" ht="15" hidden="false" customHeight="false" outlineLevel="0" collapsed="false">
      <c r="A740" s="13"/>
    </row>
    <row r="741" customFormat="false" ht="15" hidden="false" customHeight="false" outlineLevel="0" collapsed="false">
      <c r="A741" s="13"/>
    </row>
    <row r="742" customFormat="false" ht="15" hidden="false" customHeight="false" outlineLevel="0" collapsed="false">
      <c r="A742" s="13"/>
    </row>
    <row r="743" customFormat="false" ht="15" hidden="false" customHeight="false" outlineLevel="0" collapsed="false">
      <c r="A743" s="13"/>
    </row>
    <row r="744" customFormat="false" ht="15" hidden="false" customHeight="false" outlineLevel="0" collapsed="false">
      <c r="A744" s="13"/>
    </row>
    <row r="745" customFormat="false" ht="15" hidden="false" customHeight="false" outlineLevel="0" collapsed="false">
      <c r="A745" s="13"/>
    </row>
    <row r="746" customFormat="false" ht="15" hidden="false" customHeight="false" outlineLevel="0" collapsed="false">
      <c r="A746" s="13"/>
    </row>
    <row r="747" customFormat="false" ht="15" hidden="false" customHeight="false" outlineLevel="0" collapsed="false">
      <c r="A747" s="13"/>
    </row>
    <row r="748" customFormat="false" ht="15" hidden="false" customHeight="false" outlineLevel="0" collapsed="false">
      <c r="A748" s="13"/>
    </row>
    <row r="749" customFormat="false" ht="15" hidden="false" customHeight="false" outlineLevel="0" collapsed="false">
      <c r="A749" s="13"/>
    </row>
    <row r="750" customFormat="false" ht="15" hidden="false" customHeight="false" outlineLevel="0" collapsed="false">
      <c r="A750" s="13"/>
    </row>
    <row r="751" customFormat="false" ht="15" hidden="false" customHeight="false" outlineLevel="0" collapsed="false">
      <c r="A751" s="13"/>
    </row>
    <row r="752" customFormat="false" ht="15" hidden="false" customHeight="false" outlineLevel="0" collapsed="false">
      <c r="A752" s="13"/>
    </row>
    <row r="753" customFormat="false" ht="15" hidden="false" customHeight="false" outlineLevel="0" collapsed="false">
      <c r="A753" s="13"/>
    </row>
    <row r="754" customFormat="false" ht="15" hidden="false" customHeight="false" outlineLevel="0" collapsed="false">
      <c r="A754" s="13"/>
    </row>
    <row r="755" customFormat="false" ht="15" hidden="false" customHeight="false" outlineLevel="0" collapsed="false">
      <c r="A755" s="13"/>
    </row>
    <row r="756" customFormat="false" ht="15" hidden="false" customHeight="false" outlineLevel="0" collapsed="false">
      <c r="A756" s="13"/>
    </row>
    <row r="757" customFormat="false" ht="15" hidden="false" customHeight="false" outlineLevel="0" collapsed="false">
      <c r="A757" s="13"/>
    </row>
    <row r="758" customFormat="false" ht="15" hidden="false" customHeight="false" outlineLevel="0" collapsed="false">
      <c r="A758" s="13"/>
    </row>
    <row r="759" customFormat="false" ht="15" hidden="false" customHeight="false" outlineLevel="0" collapsed="false">
      <c r="A759" s="13"/>
    </row>
    <row r="760" customFormat="false" ht="15" hidden="false" customHeight="false" outlineLevel="0" collapsed="false">
      <c r="A760" s="13"/>
    </row>
    <row r="761" customFormat="false" ht="15" hidden="false" customHeight="false" outlineLevel="0" collapsed="false">
      <c r="A761" s="13"/>
    </row>
    <row r="762" customFormat="false" ht="15" hidden="false" customHeight="false" outlineLevel="0" collapsed="false">
      <c r="A762" s="13"/>
    </row>
    <row r="763" customFormat="false" ht="15" hidden="false" customHeight="false" outlineLevel="0" collapsed="false">
      <c r="A763" s="13"/>
    </row>
    <row r="764" customFormat="false" ht="15" hidden="false" customHeight="false" outlineLevel="0" collapsed="false">
      <c r="A764" s="13"/>
    </row>
    <row r="765" customFormat="false" ht="15" hidden="false" customHeight="false" outlineLevel="0" collapsed="false">
      <c r="A765" s="13"/>
    </row>
    <row r="766" customFormat="false" ht="15" hidden="false" customHeight="false" outlineLevel="0" collapsed="false">
      <c r="A766" s="13"/>
    </row>
    <row r="767" customFormat="false" ht="15" hidden="false" customHeight="false" outlineLevel="0" collapsed="false">
      <c r="A767" s="13"/>
    </row>
    <row r="768" customFormat="false" ht="15" hidden="false" customHeight="false" outlineLevel="0" collapsed="false">
      <c r="A768" s="13"/>
    </row>
    <row r="769" customFormat="false" ht="15" hidden="false" customHeight="false" outlineLevel="0" collapsed="false">
      <c r="A769" s="13"/>
    </row>
    <row r="770" customFormat="false" ht="15" hidden="false" customHeight="false" outlineLevel="0" collapsed="false">
      <c r="A770" s="13"/>
    </row>
    <row r="771" customFormat="false" ht="15" hidden="false" customHeight="false" outlineLevel="0" collapsed="false">
      <c r="A771" s="13"/>
    </row>
    <row r="772" customFormat="false" ht="15" hidden="false" customHeight="false" outlineLevel="0" collapsed="false">
      <c r="A772" s="13"/>
    </row>
    <row r="773" customFormat="false" ht="15" hidden="false" customHeight="false" outlineLevel="0" collapsed="false">
      <c r="A773" s="13"/>
    </row>
    <row r="774" customFormat="false" ht="15" hidden="false" customHeight="false" outlineLevel="0" collapsed="false">
      <c r="A774" s="13"/>
    </row>
    <row r="775" customFormat="false" ht="15" hidden="false" customHeight="false" outlineLevel="0" collapsed="false">
      <c r="A775" s="13"/>
    </row>
    <row r="776" customFormat="false" ht="15" hidden="false" customHeight="false" outlineLevel="0" collapsed="false">
      <c r="A776" s="13"/>
    </row>
    <row r="777" customFormat="false" ht="15" hidden="false" customHeight="false" outlineLevel="0" collapsed="false">
      <c r="A777" s="13"/>
    </row>
    <row r="778" customFormat="false" ht="15" hidden="false" customHeight="false" outlineLevel="0" collapsed="false">
      <c r="A778" s="13"/>
    </row>
    <row r="779" customFormat="false" ht="15" hidden="false" customHeight="false" outlineLevel="0" collapsed="false">
      <c r="A779" s="13"/>
    </row>
    <row r="780" customFormat="false" ht="15" hidden="false" customHeight="false" outlineLevel="0" collapsed="false">
      <c r="A780" s="13"/>
    </row>
    <row r="781" customFormat="false" ht="15" hidden="false" customHeight="false" outlineLevel="0" collapsed="false">
      <c r="A781" s="13"/>
    </row>
    <row r="782" customFormat="false" ht="15" hidden="false" customHeight="false" outlineLevel="0" collapsed="false">
      <c r="A782" s="13"/>
    </row>
    <row r="783" customFormat="false" ht="15" hidden="false" customHeight="false" outlineLevel="0" collapsed="false">
      <c r="A783" s="13"/>
    </row>
    <row r="784" customFormat="false" ht="15" hidden="false" customHeight="false" outlineLevel="0" collapsed="false">
      <c r="A784" s="13"/>
    </row>
    <row r="785" customFormat="false" ht="15" hidden="false" customHeight="false" outlineLevel="0" collapsed="false">
      <c r="A785" s="13"/>
    </row>
    <row r="786" customFormat="false" ht="15" hidden="false" customHeight="false" outlineLevel="0" collapsed="false">
      <c r="A786" s="13"/>
    </row>
    <row r="787" customFormat="false" ht="15" hidden="false" customHeight="false" outlineLevel="0" collapsed="false">
      <c r="A787" s="13"/>
    </row>
    <row r="788" customFormat="false" ht="15" hidden="false" customHeight="false" outlineLevel="0" collapsed="false">
      <c r="A788" s="13"/>
    </row>
    <row r="789" customFormat="false" ht="15" hidden="false" customHeight="false" outlineLevel="0" collapsed="false">
      <c r="A789" s="13"/>
    </row>
    <row r="790" customFormat="false" ht="15" hidden="false" customHeight="false" outlineLevel="0" collapsed="false">
      <c r="A790" s="13"/>
    </row>
    <row r="791" customFormat="false" ht="15" hidden="false" customHeight="false" outlineLevel="0" collapsed="false">
      <c r="A791" s="13"/>
    </row>
    <row r="792" customFormat="false" ht="15" hidden="false" customHeight="false" outlineLevel="0" collapsed="false">
      <c r="A792" s="13"/>
    </row>
    <row r="793" customFormat="false" ht="15" hidden="false" customHeight="false" outlineLevel="0" collapsed="false">
      <c r="A793" s="13"/>
    </row>
    <row r="794" customFormat="false" ht="15" hidden="false" customHeight="false" outlineLevel="0" collapsed="false">
      <c r="A794" s="13"/>
    </row>
    <row r="795" customFormat="false" ht="15" hidden="false" customHeight="false" outlineLevel="0" collapsed="false">
      <c r="A795" s="13"/>
    </row>
    <row r="796" customFormat="false" ht="15" hidden="false" customHeight="false" outlineLevel="0" collapsed="false">
      <c r="A796" s="13"/>
    </row>
    <row r="797" customFormat="false" ht="15" hidden="false" customHeight="false" outlineLevel="0" collapsed="false">
      <c r="A797" s="13"/>
    </row>
    <row r="798" customFormat="false" ht="15" hidden="false" customHeight="false" outlineLevel="0" collapsed="false">
      <c r="A798" s="13"/>
    </row>
    <row r="799" customFormat="false" ht="15" hidden="false" customHeight="false" outlineLevel="0" collapsed="false">
      <c r="A799" s="13"/>
    </row>
    <row r="800" customFormat="false" ht="15" hidden="false" customHeight="false" outlineLevel="0" collapsed="false">
      <c r="A800" s="13"/>
    </row>
    <row r="801" customFormat="false" ht="15" hidden="false" customHeight="false" outlineLevel="0" collapsed="false">
      <c r="A801" s="13"/>
    </row>
    <row r="802" customFormat="false" ht="15" hidden="false" customHeight="false" outlineLevel="0" collapsed="false">
      <c r="A802" s="13"/>
    </row>
    <row r="803" customFormat="false" ht="15" hidden="false" customHeight="false" outlineLevel="0" collapsed="false">
      <c r="A803" s="13"/>
    </row>
    <row r="804" customFormat="false" ht="15" hidden="false" customHeight="false" outlineLevel="0" collapsed="false">
      <c r="A804" s="13"/>
    </row>
    <row r="805" customFormat="false" ht="15" hidden="false" customHeight="false" outlineLevel="0" collapsed="false">
      <c r="A805" s="13"/>
    </row>
    <row r="806" customFormat="false" ht="15" hidden="false" customHeight="false" outlineLevel="0" collapsed="false">
      <c r="A806" s="13"/>
    </row>
    <row r="807" customFormat="false" ht="15" hidden="false" customHeight="false" outlineLevel="0" collapsed="false">
      <c r="A807" s="13"/>
    </row>
    <row r="808" customFormat="false" ht="15" hidden="false" customHeight="false" outlineLevel="0" collapsed="false">
      <c r="A808" s="13"/>
    </row>
    <row r="809" customFormat="false" ht="15" hidden="false" customHeight="false" outlineLevel="0" collapsed="false">
      <c r="A809" s="13"/>
    </row>
    <row r="810" customFormat="false" ht="15" hidden="false" customHeight="false" outlineLevel="0" collapsed="false">
      <c r="A810" s="13"/>
    </row>
    <row r="811" customFormat="false" ht="15" hidden="false" customHeight="false" outlineLevel="0" collapsed="false">
      <c r="A811" s="13"/>
    </row>
    <row r="812" customFormat="false" ht="15" hidden="false" customHeight="false" outlineLevel="0" collapsed="false">
      <c r="A812" s="13"/>
    </row>
    <row r="813" customFormat="false" ht="15" hidden="false" customHeight="false" outlineLevel="0" collapsed="false">
      <c r="A813" s="13"/>
    </row>
    <row r="814" customFormat="false" ht="15" hidden="false" customHeight="false" outlineLevel="0" collapsed="false">
      <c r="A814" s="13"/>
    </row>
    <row r="815" customFormat="false" ht="15" hidden="false" customHeight="false" outlineLevel="0" collapsed="false">
      <c r="A815" s="13"/>
    </row>
    <row r="816" customFormat="false" ht="15" hidden="false" customHeight="false" outlineLevel="0" collapsed="false">
      <c r="A816" s="13"/>
    </row>
    <row r="817" customFormat="false" ht="15" hidden="false" customHeight="false" outlineLevel="0" collapsed="false">
      <c r="A817" s="13"/>
    </row>
    <row r="818" customFormat="false" ht="15" hidden="false" customHeight="false" outlineLevel="0" collapsed="false">
      <c r="A818" s="13"/>
    </row>
    <row r="819" customFormat="false" ht="15" hidden="false" customHeight="false" outlineLevel="0" collapsed="false">
      <c r="A819" s="13"/>
    </row>
    <row r="820" customFormat="false" ht="15" hidden="false" customHeight="false" outlineLevel="0" collapsed="false">
      <c r="A820" s="13"/>
    </row>
    <row r="821" customFormat="false" ht="15" hidden="false" customHeight="false" outlineLevel="0" collapsed="false">
      <c r="A821" s="13"/>
    </row>
    <row r="822" customFormat="false" ht="15" hidden="false" customHeight="false" outlineLevel="0" collapsed="false">
      <c r="A822" s="13"/>
    </row>
    <row r="823" customFormat="false" ht="15" hidden="false" customHeight="false" outlineLevel="0" collapsed="false">
      <c r="A823" s="13"/>
    </row>
    <row r="824" customFormat="false" ht="15" hidden="false" customHeight="false" outlineLevel="0" collapsed="false">
      <c r="A824" s="13"/>
    </row>
    <row r="825" customFormat="false" ht="15" hidden="false" customHeight="false" outlineLevel="0" collapsed="false">
      <c r="A825" s="13"/>
    </row>
    <row r="826" customFormat="false" ht="15" hidden="false" customHeight="false" outlineLevel="0" collapsed="false">
      <c r="A826" s="13"/>
    </row>
    <row r="827" customFormat="false" ht="15" hidden="false" customHeight="false" outlineLevel="0" collapsed="false">
      <c r="A827" s="13"/>
    </row>
    <row r="828" customFormat="false" ht="15" hidden="false" customHeight="false" outlineLevel="0" collapsed="false">
      <c r="A828" s="13"/>
    </row>
    <row r="829" customFormat="false" ht="15" hidden="false" customHeight="false" outlineLevel="0" collapsed="false">
      <c r="A829" s="13"/>
    </row>
    <row r="830" customFormat="false" ht="15" hidden="false" customHeight="false" outlineLevel="0" collapsed="false">
      <c r="A830" s="13"/>
    </row>
    <row r="831" customFormat="false" ht="15" hidden="false" customHeight="false" outlineLevel="0" collapsed="false">
      <c r="A831" s="13"/>
    </row>
    <row r="832" customFormat="false" ht="15" hidden="false" customHeight="false" outlineLevel="0" collapsed="false">
      <c r="A832" s="13"/>
    </row>
    <row r="833" customFormat="false" ht="15" hidden="false" customHeight="false" outlineLevel="0" collapsed="false">
      <c r="A833" s="13"/>
    </row>
    <row r="834" customFormat="false" ht="15" hidden="false" customHeight="false" outlineLevel="0" collapsed="false">
      <c r="A834" s="13"/>
    </row>
    <row r="835" customFormat="false" ht="15" hidden="false" customHeight="false" outlineLevel="0" collapsed="false">
      <c r="A835" s="13"/>
    </row>
    <row r="836" customFormat="false" ht="15" hidden="false" customHeight="false" outlineLevel="0" collapsed="false">
      <c r="A836" s="13"/>
    </row>
    <row r="837" customFormat="false" ht="15" hidden="false" customHeight="false" outlineLevel="0" collapsed="false">
      <c r="A837" s="13"/>
    </row>
    <row r="838" customFormat="false" ht="15" hidden="false" customHeight="false" outlineLevel="0" collapsed="false">
      <c r="A838" s="13"/>
    </row>
    <row r="839" customFormat="false" ht="15" hidden="false" customHeight="false" outlineLevel="0" collapsed="false">
      <c r="A839" s="13"/>
    </row>
    <row r="840" customFormat="false" ht="15" hidden="false" customHeight="false" outlineLevel="0" collapsed="false">
      <c r="A840" s="13"/>
    </row>
    <row r="841" customFormat="false" ht="15" hidden="false" customHeight="false" outlineLevel="0" collapsed="false">
      <c r="A841" s="13"/>
    </row>
    <row r="842" customFormat="false" ht="15" hidden="false" customHeight="false" outlineLevel="0" collapsed="false">
      <c r="A842" s="13"/>
    </row>
    <row r="843" customFormat="false" ht="15" hidden="false" customHeight="false" outlineLevel="0" collapsed="false">
      <c r="A843" s="13"/>
    </row>
    <row r="844" customFormat="false" ht="15" hidden="false" customHeight="false" outlineLevel="0" collapsed="false">
      <c r="A844" s="13"/>
    </row>
    <row r="845" customFormat="false" ht="15" hidden="false" customHeight="false" outlineLevel="0" collapsed="false">
      <c r="A845" s="13"/>
    </row>
    <row r="846" customFormat="false" ht="15" hidden="false" customHeight="false" outlineLevel="0" collapsed="false">
      <c r="A846" s="13"/>
    </row>
    <row r="847" customFormat="false" ht="15" hidden="false" customHeight="false" outlineLevel="0" collapsed="false">
      <c r="A847" s="13"/>
    </row>
    <row r="848" customFormat="false" ht="15" hidden="false" customHeight="false" outlineLevel="0" collapsed="false">
      <c r="A848" s="13"/>
    </row>
    <row r="849" customFormat="false" ht="15" hidden="false" customHeight="false" outlineLevel="0" collapsed="false">
      <c r="A849" s="13"/>
    </row>
    <row r="850" customFormat="false" ht="15" hidden="false" customHeight="false" outlineLevel="0" collapsed="false">
      <c r="A850" s="13"/>
    </row>
    <row r="851" customFormat="false" ht="15" hidden="false" customHeight="false" outlineLevel="0" collapsed="false">
      <c r="A851" s="13"/>
    </row>
    <row r="852" customFormat="false" ht="15" hidden="false" customHeight="false" outlineLevel="0" collapsed="false">
      <c r="A852" s="13"/>
    </row>
    <row r="853" customFormat="false" ht="15" hidden="false" customHeight="false" outlineLevel="0" collapsed="false">
      <c r="A853" s="13"/>
    </row>
    <row r="854" customFormat="false" ht="15" hidden="false" customHeight="false" outlineLevel="0" collapsed="false">
      <c r="A854" s="13"/>
    </row>
    <row r="855" customFormat="false" ht="15" hidden="false" customHeight="false" outlineLevel="0" collapsed="false">
      <c r="A855" s="13"/>
    </row>
    <row r="856" customFormat="false" ht="15" hidden="false" customHeight="false" outlineLevel="0" collapsed="false">
      <c r="A856" s="13"/>
    </row>
    <row r="857" customFormat="false" ht="15" hidden="false" customHeight="false" outlineLevel="0" collapsed="false">
      <c r="A857" s="13"/>
    </row>
    <row r="858" customFormat="false" ht="15" hidden="false" customHeight="false" outlineLevel="0" collapsed="false">
      <c r="A858" s="13"/>
    </row>
    <row r="859" customFormat="false" ht="15" hidden="false" customHeight="false" outlineLevel="0" collapsed="false">
      <c r="A859" s="13"/>
    </row>
    <row r="860" customFormat="false" ht="15" hidden="false" customHeight="false" outlineLevel="0" collapsed="false">
      <c r="A860" s="13"/>
    </row>
    <row r="861" customFormat="false" ht="15" hidden="false" customHeight="false" outlineLevel="0" collapsed="false">
      <c r="A861" s="13"/>
    </row>
    <row r="862" customFormat="false" ht="15" hidden="false" customHeight="false" outlineLevel="0" collapsed="false">
      <c r="A862" s="13"/>
    </row>
    <row r="863" customFormat="false" ht="15" hidden="false" customHeight="false" outlineLevel="0" collapsed="false">
      <c r="A863" s="13"/>
    </row>
    <row r="864" customFormat="false" ht="15" hidden="false" customHeight="false" outlineLevel="0" collapsed="false">
      <c r="A864" s="13"/>
    </row>
    <row r="865" customFormat="false" ht="15" hidden="false" customHeight="false" outlineLevel="0" collapsed="false">
      <c r="A865" s="13"/>
    </row>
    <row r="866" customFormat="false" ht="15" hidden="false" customHeight="false" outlineLevel="0" collapsed="false">
      <c r="A866" s="13"/>
    </row>
    <row r="867" customFormat="false" ht="15" hidden="false" customHeight="false" outlineLevel="0" collapsed="false">
      <c r="A867" s="13"/>
    </row>
    <row r="868" customFormat="false" ht="15" hidden="false" customHeight="false" outlineLevel="0" collapsed="false">
      <c r="A868" s="13"/>
    </row>
    <row r="869" customFormat="false" ht="15" hidden="false" customHeight="false" outlineLevel="0" collapsed="false">
      <c r="A869" s="13"/>
    </row>
    <row r="870" customFormat="false" ht="15" hidden="false" customHeight="false" outlineLevel="0" collapsed="false">
      <c r="A870" s="13"/>
    </row>
    <row r="871" customFormat="false" ht="15" hidden="false" customHeight="false" outlineLevel="0" collapsed="false">
      <c r="A871" s="13"/>
    </row>
    <row r="872" customFormat="false" ht="15" hidden="false" customHeight="false" outlineLevel="0" collapsed="false">
      <c r="A872" s="13"/>
    </row>
    <row r="873" customFormat="false" ht="15" hidden="false" customHeight="false" outlineLevel="0" collapsed="false">
      <c r="A873" s="13"/>
    </row>
    <row r="874" customFormat="false" ht="15" hidden="false" customHeight="false" outlineLevel="0" collapsed="false">
      <c r="A874" s="13"/>
    </row>
    <row r="875" customFormat="false" ht="15" hidden="false" customHeight="false" outlineLevel="0" collapsed="false">
      <c r="A875" s="13"/>
    </row>
    <row r="876" customFormat="false" ht="15" hidden="false" customHeight="false" outlineLevel="0" collapsed="false">
      <c r="A876" s="13"/>
    </row>
    <row r="877" customFormat="false" ht="15" hidden="false" customHeight="false" outlineLevel="0" collapsed="false">
      <c r="A877" s="13"/>
    </row>
    <row r="878" customFormat="false" ht="15" hidden="false" customHeight="false" outlineLevel="0" collapsed="false">
      <c r="A878" s="13"/>
    </row>
    <row r="879" customFormat="false" ht="15" hidden="false" customHeight="false" outlineLevel="0" collapsed="false">
      <c r="A879" s="13"/>
    </row>
    <row r="880" customFormat="false" ht="15" hidden="false" customHeight="false" outlineLevel="0" collapsed="false">
      <c r="A880" s="13"/>
    </row>
    <row r="881" customFormat="false" ht="15" hidden="false" customHeight="false" outlineLevel="0" collapsed="false">
      <c r="A881" s="13"/>
    </row>
    <row r="882" customFormat="false" ht="15" hidden="false" customHeight="false" outlineLevel="0" collapsed="false">
      <c r="A882" s="13"/>
    </row>
    <row r="883" customFormat="false" ht="15" hidden="false" customHeight="false" outlineLevel="0" collapsed="false">
      <c r="A883" s="13"/>
    </row>
    <row r="884" customFormat="false" ht="15" hidden="false" customHeight="false" outlineLevel="0" collapsed="false">
      <c r="A884" s="13"/>
    </row>
    <row r="885" customFormat="false" ht="15" hidden="false" customHeight="false" outlineLevel="0" collapsed="false">
      <c r="A885" s="13"/>
    </row>
    <row r="886" customFormat="false" ht="15" hidden="false" customHeight="false" outlineLevel="0" collapsed="false">
      <c r="A886" s="13"/>
    </row>
    <row r="887" customFormat="false" ht="15" hidden="false" customHeight="false" outlineLevel="0" collapsed="false">
      <c r="A887" s="13"/>
    </row>
    <row r="888" customFormat="false" ht="15" hidden="false" customHeight="false" outlineLevel="0" collapsed="false">
      <c r="A888" s="13"/>
    </row>
    <row r="889" customFormat="false" ht="15" hidden="false" customHeight="false" outlineLevel="0" collapsed="false">
      <c r="A889" s="13"/>
    </row>
    <row r="890" customFormat="false" ht="15" hidden="false" customHeight="false" outlineLevel="0" collapsed="false">
      <c r="A890" s="13"/>
    </row>
    <row r="891" customFormat="false" ht="15" hidden="false" customHeight="false" outlineLevel="0" collapsed="false">
      <c r="A891" s="13"/>
    </row>
    <row r="892" customFormat="false" ht="15" hidden="false" customHeight="false" outlineLevel="0" collapsed="false">
      <c r="A892" s="13"/>
    </row>
    <row r="893" customFormat="false" ht="15" hidden="false" customHeight="false" outlineLevel="0" collapsed="false">
      <c r="A893" s="13"/>
    </row>
    <row r="894" customFormat="false" ht="15" hidden="false" customHeight="false" outlineLevel="0" collapsed="false">
      <c r="A894" s="13"/>
    </row>
    <row r="895" customFormat="false" ht="15" hidden="false" customHeight="false" outlineLevel="0" collapsed="false">
      <c r="A895" s="13"/>
    </row>
    <row r="896" customFormat="false" ht="15" hidden="false" customHeight="false" outlineLevel="0" collapsed="false">
      <c r="A896" s="13"/>
    </row>
    <row r="897" customFormat="false" ht="15" hidden="false" customHeight="false" outlineLevel="0" collapsed="false">
      <c r="A897" s="13"/>
    </row>
    <row r="898" customFormat="false" ht="15" hidden="false" customHeight="false" outlineLevel="0" collapsed="false">
      <c r="A898" s="13"/>
    </row>
    <row r="899" customFormat="false" ht="15" hidden="false" customHeight="false" outlineLevel="0" collapsed="false">
      <c r="A899" s="13"/>
    </row>
    <row r="900" customFormat="false" ht="15" hidden="false" customHeight="false" outlineLevel="0" collapsed="false">
      <c r="A900" s="13"/>
    </row>
    <row r="901" customFormat="false" ht="15" hidden="false" customHeight="false" outlineLevel="0" collapsed="false">
      <c r="A901" s="13"/>
    </row>
    <row r="902" customFormat="false" ht="15" hidden="false" customHeight="false" outlineLevel="0" collapsed="false">
      <c r="A902" s="13"/>
    </row>
    <row r="903" customFormat="false" ht="15" hidden="false" customHeight="false" outlineLevel="0" collapsed="false">
      <c r="A903" s="13"/>
    </row>
    <row r="904" customFormat="false" ht="15" hidden="false" customHeight="false" outlineLevel="0" collapsed="false">
      <c r="A904" s="13"/>
    </row>
    <row r="905" customFormat="false" ht="15" hidden="false" customHeight="false" outlineLevel="0" collapsed="false">
      <c r="A905" s="13"/>
    </row>
    <row r="906" customFormat="false" ht="15" hidden="false" customHeight="false" outlineLevel="0" collapsed="false">
      <c r="A906" s="13"/>
    </row>
    <row r="907" customFormat="false" ht="15" hidden="false" customHeight="false" outlineLevel="0" collapsed="false">
      <c r="A907" s="13"/>
    </row>
    <row r="908" customFormat="false" ht="15" hidden="false" customHeight="false" outlineLevel="0" collapsed="false">
      <c r="A908" s="13"/>
    </row>
    <row r="909" customFormat="false" ht="15" hidden="false" customHeight="false" outlineLevel="0" collapsed="false">
      <c r="A909" s="13"/>
    </row>
    <row r="910" customFormat="false" ht="15" hidden="false" customHeight="false" outlineLevel="0" collapsed="false">
      <c r="A910" s="13"/>
    </row>
    <row r="911" customFormat="false" ht="15" hidden="false" customHeight="false" outlineLevel="0" collapsed="false">
      <c r="A911" s="13"/>
    </row>
    <row r="912" customFormat="false" ht="15" hidden="false" customHeight="false" outlineLevel="0" collapsed="false">
      <c r="A912" s="13"/>
    </row>
    <row r="913" customFormat="false" ht="15" hidden="false" customHeight="false" outlineLevel="0" collapsed="false">
      <c r="A913" s="13"/>
    </row>
    <row r="914" customFormat="false" ht="15" hidden="false" customHeight="false" outlineLevel="0" collapsed="false">
      <c r="A914" s="13"/>
    </row>
    <row r="915" customFormat="false" ht="15" hidden="false" customHeight="false" outlineLevel="0" collapsed="false">
      <c r="A915" s="13"/>
    </row>
    <row r="916" customFormat="false" ht="15" hidden="false" customHeight="false" outlineLevel="0" collapsed="false">
      <c r="A916" s="13"/>
    </row>
    <row r="917" customFormat="false" ht="15" hidden="false" customHeight="false" outlineLevel="0" collapsed="false">
      <c r="A917" s="13"/>
    </row>
    <row r="918" customFormat="false" ht="15" hidden="false" customHeight="false" outlineLevel="0" collapsed="false">
      <c r="A918" s="13"/>
    </row>
    <row r="919" customFormat="false" ht="15" hidden="false" customHeight="false" outlineLevel="0" collapsed="false">
      <c r="A919" s="13"/>
    </row>
    <row r="920" customFormat="false" ht="15" hidden="false" customHeight="false" outlineLevel="0" collapsed="false">
      <c r="A920" s="13"/>
    </row>
    <row r="921" customFormat="false" ht="15" hidden="false" customHeight="false" outlineLevel="0" collapsed="false">
      <c r="A921" s="13"/>
    </row>
    <row r="922" customFormat="false" ht="15" hidden="false" customHeight="false" outlineLevel="0" collapsed="false">
      <c r="A922" s="13"/>
    </row>
    <row r="923" customFormat="false" ht="15" hidden="false" customHeight="false" outlineLevel="0" collapsed="false">
      <c r="A923" s="13"/>
    </row>
    <row r="924" customFormat="false" ht="15" hidden="false" customHeight="false" outlineLevel="0" collapsed="false">
      <c r="A924" s="13"/>
    </row>
    <row r="925" customFormat="false" ht="15" hidden="false" customHeight="false" outlineLevel="0" collapsed="false">
      <c r="A925" s="13"/>
    </row>
    <row r="926" customFormat="false" ht="15" hidden="false" customHeight="false" outlineLevel="0" collapsed="false">
      <c r="A926" s="13"/>
    </row>
    <row r="927" customFormat="false" ht="15" hidden="false" customHeight="false" outlineLevel="0" collapsed="false">
      <c r="A927" s="13"/>
    </row>
    <row r="928" customFormat="false" ht="15" hidden="false" customHeight="false" outlineLevel="0" collapsed="false">
      <c r="A928" s="13"/>
    </row>
    <row r="929" customFormat="false" ht="15" hidden="false" customHeight="false" outlineLevel="0" collapsed="false">
      <c r="A929" s="13"/>
    </row>
    <row r="930" customFormat="false" ht="15" hidden="false" customHeight="false" outlineLevel="0" collapsed="false">
      <c r="A930" s="13"/>
    </row>
    <row r="931" customFormat="false" ht="15" hidden="false" customHeight="false" outlineLevel="0" collapsed="false">
      <c r="A931" s="13"/>
    </row>
    <row r="932" customFormat="false" ht="15" hidden="false" customHeight="false" outlineLevel="0" collapsed="false">
      <c r="A932" s="13"/>
    </row>
    <row r="933" customFormat="false" ht="15" hidden="false" customHeight="false" outlineLevel="0" collapsed="false">
      <c r="A933" s="13"/>
    </row>
    <row r="934" customFormat="false" ht="15" hidden="false" customHeight="false" outlineLevel="0" collapsed="false">
      <c r="A934" s="13"/>
    </row>
    <row r="935" customFormat="false" ht="15" hidden="false" customHeight="false" outlineLevel="0" collapsed="false">
      <c r="A935" s="13"/>
    </row>
    <row r="936" customFormat="false" ht="15" hidden="false" customHeight="false" outlineLevel="0" collapsed="false">
      <c r="A936" s="13"/>
    </row>
    <row r="937" customFormat="false" ht="15" hidden="false" customHeight="false" outlineLevel="0" collapsed="false">
      <c r="A937" s="13"/>
    </row>
    <row r="938" customFormat="false" ht="15" hidden="false" customHeight="false" outlineLevel="0" collapsed="false">
      <c r="A938" s="13"/>
    </row>
    <row r="939" customFormat="false" ht="15" hidden="false" customHeight="false" outlineLevel="0" collapsed="false">
      <c r="A939" s="13"/>
    </row>
    <row r="940" customFormat="false" ht="15" hidden="false" customHeight="false" outlineLevel="0" collapsed="false">
      <c r="A940" s="13"/>
    </row>
    <row r="941" customFormat="false" ht="15" hidden="false" customHeight="false" outlineLevel="0" collapsed="false">
      <c r="A941" s="13"/>
    </row>
    <row r="942" customFormat="false" ht="15" hidden="false" customHeight="false" outlineLevel="0" collapsed="false">
      <c r="A942" s="13"/>
    </row>
    <row r="943" customFormat="false" ht="15" hidden="false" customHeight="false" outlineLevel="0" collapsed="false">
      <c r="A943" s="13"/>
    </row>
    <row r="944" customFormat="false" ht="15" hidden="false" customHeight="false" outlineLevel="0" collapsed="false">
      <c r="A944" s="13"/>
    </row>
    <row r="945" customFormat="false" ht="15" hidden="false" customHeight="false" outlineLevel="0" collapsed="false">
      <c r="A945" s="13"/>
    </row>
    <row r="946" customFormat="false" ht="15" hidden="false" customHeight="false" outlineLevel="0" collapsed="false">
      <c r="A946" s="13"/>
    </row>
    <row r="947" customFormat="false" ht="15" hidden="false" customHeight="false" outlineLevel="0" collapsed="false">
      <c r="A947" s="13"/>
    </row>
    <row r="948" customFormat="false" ht="15" hidden="false" customHeight="false" outlineLevel="0" collapsed="false">
      <c r="A948" s="13"/>
    </row>
    <row r="949" customFormat="false" ht="15" hidden="false" customHeight="false" outlineLevel="0" collapsed="false">
      <c r="A949" s="13"/>
    </row>
    <row r="950" customFormat="false" ht="15" hidden="false" customHeight="false" outlineLevel="0" collapsed="false">
      <c r="A950" s="13"/>
    </row>
    <row r="951" customFormat="false" ht="15" hidden="false" customHeight="false" outlineLevel="0" collapsed="false">
      <c r="A951" s="13"/>
    </row>
    <row r="952" customFormat="false" ht="15" hidden="false" customHeight="false" outlineLevel="0" collapsed="false">
      <c r="A952" s="13"/>
    </row>
    <row r="953" customFormat="false" ht="15" hidden="false" customHeight="false" outlineLevel="0" collapsed="false">
      <c r="A953" s="13"/>
    </row>
    <row r="954" customFormat="false" ht="15" hidden="false" customHeight="false" outlineLevel="0" collapsed="false">
      <c r="A954" s="13"/>
    </row>
    <row r="955" customFormat="false" ht="15" hidden="false" customHeight="false" outlineLevel="0" collapsed="false">
      <c r="A955" s="13"/>
    </row>
    <row r="956" customFormat="false" ht="15" hidden="false" customHeight="false" outlineLevel="0" collapsed="false">
      <c r="A956" s="13"/>
    </row>
    <row r="957" customFormat="false" ht="15" hidden="false" customHeight="false" outlineLevel="0" collapsed="false">
      <c r="A957" s="13"/>
    </row>
    <row r="958" customFormat="false" ht="15" hidden="false" customHeight="false" outlineLevel="0" collapsed="false">
      <c r="A958" s="13"/>
    </row>
    <row r="959" customFormat="false" ht="15" hidden="false" customHeight="false" outlineLevel="0" collapsed="false">
      <c r="A959" s="13"/>
    </row>
    <row r="960" customFormat="false" ht="15" hidden="false" customHeight="false" outlineLevel="0" collapsed="false">
      <c r="A960" s="13"/>
    </row>
    <row r="961" customFormat="false" ht="15" hidden="false" customHeight="false" outlineLevel="0" collapsed="false">
      <c r="A961" s="13"/>
    </row>
    <row r="962" customFormat="false" ht="15" hidden="false" customHeight="false" outlineLevel="0" collapsed="false">
      <c r="A962" s="13"/>
    </row>
    <row r="963" customFormat="false" ht="15" hidden="false" customHeight="false" outlineLevel="0" collapsed="false">
      <c r="A963" s="13"/>
    </row>
    <row r="964" customFormat="false" ht="15" hidden="false" customHeight="false" outlineLevel="0" collapsed="false">
      <c r="A964" s="13"/>
    </row>
    <row r="965" customFormat="false" ht="15" hidden="false" customHeight="false" outlineLevel="0" collapsed="false">
      <c r="A965" s="13"/>
    </row>
    <row r="966" customFormat="false" ht="15" hidden="false" customHeight="false" outlineLevel="0" collapsed="false">
      <c r="A966" s="13"/>
    </row>
    <row r="967" customFormat="false" ht="15" hidden="false" customHeight="false" outlineLevel="0" collapsed="false">
      <c r="A967" s="13"/>
    </row>
    <row r="968" customFormat="false" ht="15" hidden="false" customHeight="false" outlineLevel="0" collapsed="false">
      <c r="A968" s="13"/>
    </row>
    <row r="969" customFormat="false" ht="15" hidden="false" customHeight="false" outlineLevel="0" collapsed="false">
      <c r="A969" s="13"/>
    </row>
    <row r="970" customFormat="false" ht="15" hidden="false" customHeight="false" outlineLevel="0" collapsed="false">
      <c r="A970" s="13"/>
    </row>
    <row r="971" customFormat="false" ht="15" hidden="false" customHeight="false" outlineLevel="0" collapsed="false">
      <c r="A971" s="13"/>
    </row>
    <row r="972" customFormat="false" ht="15" hidden="false" customHeight="false" outlineLevel="0" collapsed="false">
      <c r="A972" s="13"/>
    </row>
    <row r="973" customFormat="false" ht="15" hidden="false" customHeight="false" outlineLevel="0" collapsed="false">
      <c r="A973" s="13"/>
    </row>
    <row r="974" customFormat="false" ht="15" hidden="false" customHeight="false" outlineLevel="0" collapsed="false">
      <c r="A974" s="13"/>
    </row>
    <row r="975" customFormat="false" ht="15" hidden="false" customHeight="false" outlineLevel="0" collapsed="false">
      <c r="A975" s="13"/>
    </row>
    <row r="976" customFormat="false" ht="15" hidden="false" customHeight="false" outlineLevel="0" collapsed="false">
      <c r="A976" s="13"/>
    </row>
    <row r="977" customFormat="false" ht="15" hidden="false" customHeight="false" outlineLevel="0" collapsed="false">
      <c r="A977" s="13"/>
    </row>
    <row r="978" customFormat="false" ht="15" hidden="false" customHeight="false" outlineLevel="0" collapsed="false">
      <c r="A978" s="13"/>
    </row>
    <row r="979" customFormat="false" ht="15" hidden="false" customHeight="false" outlineLevel="0" collapsed="false">
      <c r="A979" s="13"/>
    </row>
    <row r="980" customFormat="false" ht="15" hidden="false" customHeight="false" outlineLevel="0" collapsed="false">
      <c r="A980" s="13"/>
    </row>
    <row r="981" customFormat="false" ht="15" hidden="false" customHeight="false" outlineLevel="0" collapsed="false">
      <c r="A981" s="13"/>
    </row>
    <row r="982" customFormat="false" ht="15" hidden="false" customHeight="false" outlineLevel="0" collapsed="false">
      <c r="A982" s="13"/>
    </row>
    <row r="983" customFormat="false" ht="15" hidden="false" customHeight="false" outlineLevel="0" collapsed="false">
      <c r="A983" s="13"/>
    </row>
    <row r="984" customFormat="false" ht="15" hidden="false" customHeight="false" outlineLevel="0" collapsed="false">
      <c r="A984" s="13"/>
    </row>
    <row r="985" customFormat="false" ht="15" hidden="false" customHeight="false" outlineLevel="0" collapsed="false">
      <c r="A985" s="13"/>
    </row>
    <row r="986" customFormat="false" ht="15" hidden="false" customHeight="false" outlineLevel="0" collapsed="false">
      <c r="A986" s="13"/>
    </row>
    <row r="987" customFormat="false" ht="15" hidden="false" customHeight="false" outlineLevel="0" collapsed="false">
      <c r="A987" s="13"/>
    </row>
    <row r="988" customFormat="false" ht="15" hidden="false" customHeight="false" outlineLevel="0" collapsed="false">
      <c r="A988" s="13"/>
    </row>
    <row r="989" customFormat="false" ht="15" hidden="false" customHeight="false" outlineLevel="0" collapsed="false">
      <c r="A989" s="13"/>
    </row>
    <row r="990" customFormat="false" ht="15" hidden="false" customHeight="false" outlineLevel="0" collapsed="false">
      <c r="A990" s="13"/>
    </row>
    <row r="991" customFormat="false" ht="15" hidden="false" customHeight="false" outlineLevel="0" collapsed="false">
      <c r="A991" s="13"/>
    </row>
    <row r="992" customFormat="false" ht="15" hidden="false" customHeight="false" outlineLevel="0" collapsed="false">
      <c r="A992" s="13"/>
    </row>
    <row r="993" customFormat="false" ht="15" hidden="false" customHeight="false" outlineLevel="0" collapsed="false">
      <c r="A993" s="13"/>
    </row>
    <row r="994" customFormat="false" ht="15" hidden="false" customHeight="false" outlineLevel="0" collapsed="false">
      <c r="A994" s="13"/>
    </row>
    <row r="995" customFormat="false" ht="15" hidden="false" customHeight="false" outlineLevel="0" collapsed="false">
      <c r="A995" s="13"/>
    </row>
    <row r="996" customFormat="false" ht="15" hidden="false" customHeight="false" outlineLevel="0" collapsed="false">
      <c r="A996" s="13"/>
    </row>
    <row r="997" customFormat="false" ht="15" hidden="false" customHeight="false" outlineLevel="0" collapsed="false">
      <c r="A997" s="13"/>
    </row>
    <row r="998" customFormat="false" ht="15" hidden="false" customHeight="false" outlineLevel="0" collapsed="false">
      <c r="A998" s="13"/>
    </row>
    <row r="999" customFormat="false" ht="15" hidden="false" customHeight="false" outlineLevel="0" collapsed="false">
      <c r="A999" s="13"/>
    </row>
    <row r="1000" customFormat="false" ht="15" hidden="false" customHeight="false" outlineLevel="0" collapsed="false">
      <c r="A1000" s="13"/>
    </row>
    <row r="1001" customFormat="false" ht="15" hidden="false" customHeight="false" outlineLevel="0" collapsed="false">
      <c r="A1001" s="13"/>
    </row>
    <row r="1002" customFormat="false" ht="15" hidden="false" customHeight="false" outlineLevel="0" collapsed="false">
      <c r="A1002" s="13"/>
    </row>
    <row r="1003" customFormat="false" ht="15" hidden="false" customHeight="false" outlineLevel="0" collapsed="false">
      <c r="A1003" s="13"/>
    </row>
    <row r="1004" customFormat="false" ht="15" hidden="false" customHeight="false" outlineLevel="0" collapsed="false">
      <c r="A1004" s="13"/>
    </row>
    <row r="1005" customFormat="false" ht="15" hidden="false" customHeight="false" outlineLevel="0" collapsed="false">
      <c r="A1005" s="13"/>
    </row>
    <row r="1006" customFormat="false" ht="15" hidden="false" customHeight="false" outlineLevel="0" collapsed="false">
      <c r="A1006" s="13"/>
    </row>
    <row r="1007" customFormat="false" ht="15" hidden="false" customHeight="false" outlineLevel="0" collapsed="false">
      <c r="A1007" s="13"/>
    </row>
    <row r="1008" customFormat="false" ht="15" hidden="false" customHeight="false" outlineLevel="0" collapsed="false">
      <c r="A1008" s="13"/>
    </row>
    <row r="1009" customFormat="false" ht="15" hidden="false" customHeight="false" outlineLevel="0" collapsed="false">
      <c r="A1009" s="13"/>
    </row>
    <row r="1010" customFormat="false" ht="15" hidden="false" customHeight="false" outlineLevel="0" collapsed="false">
      <c r="A1010" s="13"/>
    </row>
    <row r="1011" customFormat="false" ht="15" hidden="false" customHeight="false" outlineLevel="0" collapsed="false">
      <c r="A1011" s="13"/>
    </row>
    <row r="1012" customFormat="false" ht="15" hidden="false" customHeight="false" outlineLevel="0" collapsed="false">
      <c r="A1012" s="13"/>
    </row>
    <row r="1013" customFormat="false" ht="15" hidden="false" customHeight="false" outlineLevel="0" collapsed="false">
      <c r="A1013" s="13"/>
    </row>
    <row r="1014" customFormat="false" ht="15" hidden="false" customHeight="false" outlineLevel="0" collapsed="false">
      <c r="A1014" s="13"/>
    </row>
    <row r="1015" customFormat="false" ht="15" hidden="false" customHeight="false" outlineLevel="0" collapsed="false">
      <c r="A1015" s="13"/>
    </row>
    <row r="1016" customFormat="false" ht="15" hidden="false" customHeight="false" outlineLevel="0" collapsed="false">
      <c r="A1016" s="13"/>
    </row>
    <row r="1017" customFormat="false" ht="15" hidden="false" customHeight="false" outlineLevel="0" collapsed="false">
      <c r="A1017" s="13"/>
    </row>
    <row r="1018" customFormat="false" ht="15" hidden="false" customHeight="false" outlineLevel="0" collapsed="false">
      <c r="A1018" s="13"/>
    </row>
    <row r="1019" customFormat="false" ht="15" hidden="false" customHeight="false" outlineLevel="0" collapsed="false">
      <c r="A1019" s="13"/>
    </row>
    <row r="1020" customFormat="false" ht="15" hidden="false" customHeight="false" outlineLevel="0" collapsed="false">
      <c r="A1020" s="13"/>
    </row>
    <row r="1021" customFormat="false" ht="15" hidden="false" customHeight="false" outlineLevel="0" collapsed="false">
      <c r="A1021" s="13"/>
    </row>
    <row r="1022" customFormat="false" ht="15" hidden="false" customHeight="false" outlineLevel="0" collapsed="false">
      <c r="A1022" s="13"/>
    </row>
    <row r="1023" customFormat="false" ht="15" hidden="false" customHeight="false" outlineLevel="0" collapsed="false">
      <c r="A1023" s="13"/>
    </row>
    <row r="1024" customFormat="false" ht="15" hidden="false" customHeight="false" outlineLevel="0" collapsed="false">
      <c r="A1024" s="13"/>
    </row>
    <row r="1025" customFormat="false" ht="15" hidden="false" customHeight="false" outlineLevel="0" collapsed="false">
      <c r="A1025" s="13"/>
    </row>
    <row r="1026" customFormat="false" ht="15" hidden="false" customHeight="false" outlineLevel="0" collapsed="false">
      <c r="A1026" s="13"/>
    </row>
    <row r="1027" customFormat="false" ht="15" hidden="false" customHeight="false" outlineLevel="0" collapsed="false">
      <c r="A1027" s="13"/>
    </row>
    <row r="1028" customFormat="false" ht="15" hidden="false" customHeight="false" outlineLevel="0" collapsed="false">
      <c r="A1028" s="13"/>
    </row>
    <row r="1029" customFormat="false" ht="15" hidden="false" customHeight="false" outlineLevel="0" collapsed="false">
      <c r="A1029" s="13"/>
    </row>
    <row r="1030" customFormat="false" ht="15" hidden="false" customHeight="false" outlineLevel="0" collapsed="false">
      <c r="A1030" s="13"/>
    </row>
    <row r="1031" customFormat="false" ht="15" hidden="false" customHeight="false" outlineLevel="0" collapsed="false">
      <c r="A1031" s="13"/>
    </row>
    <row r="1032" customFormat="false" ht="15" hidden="false" customHeight="false" outlineLevel="0" collapsed="false">
      <c r="A1032" s="13"/>
    </row>
    <row r="1033" customFormat="false" ht="15" hidden="false" customHeight="false" outlineLevel="0" collapsed="false">
      <c r="A1033" s="13"/>
    </row>
    <row r="1034" customFormat="false" ht="15" hidden="false" customHeight="false" outlineLevel="0" collapsed="false">
      <c r="A1034" s="13"/>
    </row>
    <row r="1035" customFormat="false" ht="15" hidden="false" customHeight="false" outlineLevel="0" collapsed="false">
      <c r="A1035" s="13"/>
    </row>
    <row r="1036" customFormat="false" ht="15" hidden="false" customHeight="false" outlineLevel="0" collapsed="false">
      <c r="A1036" s="13"/>
    </row>
    <row r="1037" customFormat="false" ht="15" hidden="false" customHeight="false" outlineLevel="0" collapsed="false">
      <c r="A1037" s="13"/>
    </row>
    <row r="1038" customFormat="false" ht="15" hidden="false" customHeight="false" outlineLevel="0" collapsed="false">
      <c r="A1038" s="13"/>
    </row>
    <row r="1039" customFormat="false" ht="15" hidden="false" customHeight="false" outlineLevel="0" collapsed="false">
      <c r="A1039" s="13"/>
    </row>
    <row r="1040" customFormat="false" ht="15" hidden="false" customHeight="false" outlineLevel="0" collapsed="false">
      <c r="A1040" s="13"/>
    </row>
    <row r="1041" customFormat="false" ht="15" hidden="false" customHeight="false" outlineLevel="0" collapsed="false">
      <c r="A1041" s="13"/>
    </row>
    <row r="1042" customFormat="false" ht="15" hidden="false" customHeight="false" outlineLevel="0" collapsed="false">
      <c r="A1042" s="13"/>
    </row>
    <row r="1043" customFormat="false" ht="15" hidden="false" customHeight="false" outlineLevel="0" collapsed="false">
      <c r="A1043" s="13"/>
    </row>
    <row r="1044" customFormat="false" ht="15" hidden="false" customHeight="false" outlineLevel="0" collapsed="false">
      <c r="A1044" s="13"/>
    </row>
    <row r="1045" customFormat="false" ht="15" hidden="false" customHeight="false" outlineLevel="0" collapsed="false">
      <c r="A1045" s="13"/>
    </row>
    <row r="1046" customFormat="false" ht="15" hidden="false" customHeight="false" outlineLevel="0" collapsed="false">
      <c r="A1046" s="13"/>
    </row>
    <row r="1047" customFormat="false" ht="15" hidden="false" customHeight="false" outlineLevel="0" collapsed="false">
      <c r="A1047" s="13"/>
    </row>
    <row r="1048" customFormat="false" ht="15" hidden="false" customHeight="false" outlineLevel="0" collapsed="false">
      <c r="A1048" s="13"/>
    </row>
    <row r="1049" customFormat="false" ht="15" hidden="false" customHeight="false" outlineLevel="0" collapsed="false">
      <c r="A1049" s="13"/>
    </row>
    <row r="1050" customFormat="false" ht="15" hidden="false" customHeight="false" outlineLevel="0" collapsed="false">
      <c r="A1050" s="13"/>
    </row>
    <row r="1051" customFormat="false" ht="15" hidden="false" customHeight="false" outlineLevel="0" collapsed="false">
      <c r="A1051" s="13"/>
    </row>
    <row r="1052" customFormat="false" ht="15" hidden="false" customHeight="false" outlineLevel="0" collapsed="false">
      <c r="A1052" s="13"/>
    </row>
    <row r="1053" customFormat="false" ht="15" hidden="false" customHeight="false" outlineLevel="0" collapsed="false">
      <c r="A1053" s="13"/>
    </row>
    <row r="1054" customFormat="false" ht="15" hidden="false" customHeight="false" outlineLevel="0" collapsed="false">
      <c r="A1054" s="13"/>
    </row>
    <row r="1055" customFormat="false" ht="15" hidden="false" customHeight="false" outlineLevel="0" collapsed="false">
      <c r="A1055" s="13"/>
    </row>
    <row r="1056" customFormat="false" ht="15" hidden="false" customHeight="false" outlineLevel="0" collapsed="false">
      <c r="A1056" s="13"/>
    </row>
    <row r="1057" customFormat="false" ht="15" hidden="false" customHeight="false" outlineLevel="0" collapsed="false">
      <c r="A1057" s="13"/>
    </row>
    <row r="1058" customFormat="false" ht="15" hidden="false" customHeight="false" outlineLevel="0" collapsed="false">
      <c r="A1058" s="13"/>
    </row>
    <row r="1059" customFormat="false" ht="15" hidden="false" customHeight="false" outlineLevel="0" collapsed="false">
      <c r="A1059" s="13"/>
    </row>
    <row r="1060" customFormat="false" ht="15" hidden="false" customHeight="false" outlineLevel="0" collapsed="false">
      <c r="A1060" s="13"/>
    </row>
    <row r="1061" customFormat="false" ht="15" hidden="false" customHeight="false" outlineLevel="0" collapsed="false">
      <c r="A1061" s="13"/>
    </row>
    <row r="1062" customFormat="false" ht="15" hidden="false" customHeight="false" outlineLevel="0" collapsed="false">
      <c r="A1062" s="13"/>
    </row>
    <row r="1063" customFormat="false" ht="15" hidden="false" customHeight="false" outlineLevel="0" collapsed="false">
      <c r="A1063" s="13"/>
    </row>
    <row r="1064" customFormat="false" ht="15" hidden="false" customHeight="false" outlineLevel="0" collapsed="false">
      <c r="A1064" s="13"/>
    </row>
    <row r="1065" customFormat="false" ht="15" hidden="false" customHeight="false" outlineLevel="0" collapsed="false">
      <c r="A1065" s="13"/>
    </row>
    <row r="1066" customFormat="false" ht="15" hidden="false" customHeight="false" outlineLevel="0" collapsed="false">
      <c r="A1066" s="13"/>
    </row>
    <row r="1067" customFormat="false" ht="15" hidden="false" customHeight="false" outlineLevel="0" collapsed="false">
      <c r="A1067" s="13"/>
    </row>
    <row r="1068" customFormat="false" ht="15" hidden="false" customHeight="false" outlineLevel="0" collapsed="false">
      <c r="A1068" s="13"/>
    </row>
    <row r="1069" customFormat="false" ht="15" hidden="false" customHeight="false" outlineLevel="0" collapsed="false">
      <c r="A1069" s="13"/>
    </row>
    <row r="1070" customFormat="false" ht="15" hidden="false" customHeight="false" outlineLevel="0" collapsed="false">
      <c r="A1070" s="13"/>
    </row>
    <row r="1071" customFormat="false" ht="15" hidden="false" customHeight="false" outlineLevel="0" collapsed="false">
      <c r="A1071" s="13"/>
    </row>
    <row r="1072" customFormat="false" ht="15" hidden="false" customHeight="false" outlineLevel="0" collapsed="false">
      <c r="A1072" s="13"/>
    </row>
    <row r="1073" customFormat="false" ht="15" hidden="false" customHeight="false" outlineLevel="0" collapsed="false">
      <c r="A1073" s="13"/>
    </row>
    <row r="1074" customFormat="false" ht="15" hidden="false" customHeight="false" outlineLevel="0" collapsed="false">
      <c r="A1074" s="13"/>
    </row>
    <row r="1075" customFormat="false" ht="15" hidden="false" customHeight="false" outlineLevel="0" collapsed="false">
      <c r="A1075" s="13"/>
    </row>
    <row r="1076" customFormat="false" ht="15" hidden="false" customHeight="false" outlineLevel="0" collapsed="false">
      <c r="A1076" s="13"/>
    </row>
    <row r="1077" customFormat="false" ht="15" hidden="false" customHeight="false" outlineLevel="0" collapsed="false">
      <c r="A1077" s="13"/>
    </row>
    <row r="1078" customFormat="false" ht="15" hidden="false" customHeight="false" outlineLevel="0" collapsed="false">
      <c r="A1078" s="13"/>
    </row>
    <row r="1079" customFormat="false" ht="15" hidden="false" customHeight="false" outlineLevel="0" collapsed="false">
      <c r="A1079" s="13"/>
    </row>
    <row r="1080" customFormat="false" ht="15" hidden="false" customHeight="false" outlineLevel="0" collapsed="false">
      <c r="A1080" s="13"/>
    </row>
    <row r="1081" customFormat="false" ht="15" hidden="false" customHeight="false" outlineLevel="0" collapsed="false">
      <c r="A1081" s="13"/>
    </row>
    <row r="1082" customFormat="false" ht="15" hidden="false" customHeight="false" outlineLevel="0" collapsed="false">
      <c r="A1082" s="13"/>
    </row>
    <row r="1083" customFormat="false" ht="15" hidden="false" customHeight="false" outlineLevel="0" collapsed="false">
      <c r="A1083" s="13"/>
    </row>
    <row r="1084" customFormat="false" ht="15" hidden="false" customHeight="false" outlineLevel="0" collapsed="false">
      <c r="A1084" s="13"/>
    </row>
    <row r="1085" customFormat="false" ht="15" hidden="false" customHeight="false" outlineLevel="0" collapsed="false">
      <c r="A1085" s="13"/>
    </row>
    <row r="1086" customFormat="false" ht="15" hidden="false" customHeight="false" outlineLevel="0" collapsed="false">
      <c r="A1086" s="13"/>
    </row>
    <row r="1087" customFormat="false" ht="15" hidden="false" customHeight="false" outlineLevel="0" collapsed="false">
      <c r="A1087" s="13"/>
    </row>
    <row r="1088" customFormat="false" ht="15" hidden="false" customHeight="false" outlineLevel="0" collapsed="false">
      <c r="A1088" s="13"/>
    </row>
    <row r="1089" customFormat="false" ht="15" hidden="false" customHeight="false" outlineLevel="0" collapsed="false">
      <c r="A1089" s="13"/>
    </row>
    <row r="1090" customFormat="false" ht="15" hidden="false" customHeight="false" outlineLevel="0" collapsed="false">
      <c r="A1090" s="13"/>
    </row>
    <row r="1091" customFormat="false" ht="15" hidden="false" customHeight="false" outlineLevel="0" collapsed="false">
      <c r="A1091" s="13"/>
    </row>
    <row r="1092" customFormat="false" ht="15" hidden="false" customHeight="false" outlineLevel="0" collapsed="false">
      <c r="A1092" s="13"/>
    </row>
    <row r="1093" customFormat="false" ht="15" hidden="false" customHeight="false" outlineLevel="0" collapsed="false">
      <c r="A1093" s="13"/>
    </row>
    <row r="1094" customFormat="false" ht="15" hidden="false" customHeight="false" outlineLevel="0" collapsed="false">
      <c r="A1094" s="13"/>
    </row>
    <row r="1095" customFormat="false" ht="15" hidden="false" customHeight="false" outlineLevel="0" collapsed="false">
      <c r="A1095" s="13"/>
    </row>
    <row r="1096" customFormat="false" ht="15" hidden="false" customHeight="false" outlineLevel="0" collapsed="false">
      <c r="A1096" s="13"/>
    </row>
    <row r="1097" customFormat="false" ht="15" hidden="false" customHeight="false" outlineLevel="0" collapsed="false">
      <c r="A1097" s="13"/>
    </row>
    <row r="1098" customFormat="false" ht="15" hidden="false" customHeight="false" outlineLevel="0" collapsed="false">
      <c r="A1098" s="13"/>
    </row>
    <row r="1099" customFormat="false" ht="15" hidden="false" customHeight="false" outlineLevel="0" collapsed="false">
      <c r="A1099" s="13"/>
    </row>
    <row r="1100" customFormat="false" ht="15" hidden="false" customHeight="false" outlineLevel="0" collapsed="false">
      <c r="A1100" s="13"/>
    </row>
    <row r="1101" customFormat="false" ht="15" hidden="false" customHeight="false" outlineLevel="0" collapsed="false">
      <c r="A1101" s="13"/>
    </row>
    <row r="1102" customFormat="false" ht="15" hidden="false" customHeight="false" outlineLevel="0" collapsed="false">
      <c r="A1102" s="13"/>
    </row>
    <row r="1103" customFormat="false" ht="15" hidden="false" customHeight="false" outlineLevel="0" collapsed="false">
      <c r="A1103" s="13"/>
    </row>
    <row r="1104" customFormat="false" ht="15" hidden="false" customHeight="false" outlineLevel="0" collapsed="false">
      <c r="A1104" s="13"/>
    </row>
    <row r="1105" customFormat="false" ht="15" hidden="false" customHeight="false" outlineLevel="0" collapsed="false">
      <c r="A1105" s="13"/>
    </row>
    <row r="1106" customFormat="false" ht="15" hidden="false" customHeight="false" outlineLevel="0" collapsed="false">
      <c r="A1106" s="13"/>
    </row>
    <row r="1107" customFormat="false" ht="15" hidden="false" customHeight="false" outlineLevel="0" collapsed="false">
      <c r="A1107" s="13"/>
    </row>
    <row r="1108" customFormat="false" ht="15" hidden="false" customHeight="false" outlineLevel="0" collapsed="false">
      <c r="A1108" s="13"/>
    </row>
    <row r="1109" customFormat="false" ht="15" hidden="false" customHeight="false" outlineLevel="0" collapsed="false">
      <c r="A1109" s="13"/>
    </row>
    <row r="1110" customFormat="false" ht="15" hidden="false" customHeight="false" outlineLevel="0" collapsed="false">
      <c r="A1110" s="13"/>
    </row>
    <row r="1111" customFormat="false" ht="15" hidden="false" customHeight="false" outlineLevel="0" collapsed="false">
      <c r="A1111" s="13"/>
    </row>
    <row r="1112" customFormat="false" ht="15" hidden="false" customHeight="false" outlineLevel="0" collapsed="false">
      <c r="A1112" s="13"/>
    </row>
    <row r="1113" customFormat="false" ht="15" hidden="false" customHeight="false" outlineLevel="0" collapsed="false">
      <c r="A1113" s="13"/>
    </row>
    <row r="1114" customFormat="false" ht="15" hidden="false" customHeight="false" outlineLevel="0" collapsed="false">
      <c r="A1114" s="13"/>
    </row>
    <row r="1115" customFormat="false" ht="15" hidden="false" customHeight="false" outlineLevel="0" collapsed="false">
      <c r="A1115" s="13"/>
    </row>
    <row r="1116" customFormat="false" ht="15" hidden="false" customHeight="false" outlineLevel="0" collapsed="false">
      <c r="A1116" s="13"/>
    </row>
    <row r="1117" customFormat="false" ht="15" hidden="false" customHeight="false" outlineLevel="0" collapsed="false">
      <c r="A1117" s="13"/>
    </row>
    <row r="1118" customFormat="false" ht="15" hidden="false" customHeight="false" outlineLevel="0" collapsed="false">
      <c r="A1118" s="13"/>
    </row>
    <row r="1119" customFormat="false" ht="15" hidden="false" customHeight="false" outlineLevel="0" collapsed="false">
      <c r="A1119" s="13"/>
    </row>
    <row r="1120" customFormat="false" ht="15" hidden="false" customHeight="false" outlineLevel="0" collapsed="false">
      <c r="A1120" s="13"/>
    </row>
    <row r="1121" customFormat="false" ht="15" hidden="false" customHeight="false" outlineLevel="0" collapsed="false">
      <c r="A1121" s="13"/>
    </row>
    <row r="1122" customFormat="false" ht="15" hidden="false" customHeight="false" outlineLevel="0" collapsed="false">
      <c r="A1122" s="13"/>
    </row>
    <row r="1123" customFormat="false" ht="15" hidden="false" customHeight="false" outlineLevel="0" collapsed="false">
      <c r="A1123" s="13"/>
    </row>
    <row r="1124" customFormat="false" ht="15" hidden="false" customHeight="false" outlineLevel="0" collapsed="false">
      <c r="A1124" s="13"/>
    </row>
    <row r="1125" customFormat="false" ht="15" hidden="false" customHeight="false" outlineLevel="0" collapsed="false">
      <c r="A1125" s="13"/>
    </row>
    <row r="1126" customFormat="false" ht="15" hidden="false" customHeight="false" outlineLevel="0" collapsed="false">
      <c r="A1126" s="13"/>
    </row>
    <row r="1127" customFormat="false" ht="15" hidden="false" customHeight="false" outlineLevel="0" collapsed="false">
      <c r="A1127" s="13"/>
    </row>
    <row r="1128" customFormat="false" ht="15" hidden="false" customHeight="false" outlineLevel="0" collapsed="false">
      <c r="A1128" s="13"/>
    </row>
    <row r="1129" customFormat="false" ht="15" hidden="false" customHeight="false" outlineLevel="0" collapsed="false">
      <c r="A1129" s="13"/>
    </row>
    <row r="1130" customFormat="false" ht="15" hidden="false" customHeight="false" outlineLevel="0" collapsed="false">
      <c r="A1130" s="13"/>
    </row>
    <row r="1131" customFormat="false" ht="15" hidden="false" customHeight="false" outlineLevel="0" collapsed="false">
      <c r="A1131" s="13"/>
    </row>
    <row r="1132" customFormat="false" ht="15" hidden="false" customHeight="false" outlineLevel="0" collapsed="false">
      <c r="A1132" s="13"/>
    </row>
  </sheetData>
  <conditionalFormatting sqref="A1133:A1048576 A3:A8 A64:A115 A171:A177 A198:A208 A211:A214 A43:A61 A10:A17 A179:A196 A216:A229 A19:A41">
    <cfRule type="duplicateValues" priority="2" aboveAverage="0" equalAverage="0" bottom="0" percent="0" rank="0" text="" dxfId="6"/>
  </conditionalFormatting>
  <conditionalFormatting sqref="A197">
    <cfRule type="duplicateValues" priority="3" aboveAverage="0" equalAverage="0" bottom="0" percent="0" rank="0" text="" dxfId="7"/>
  </conditionalFormatting>
  <conditionalFormatting sqref="A144:A155 A170">
    <cfRule type="duplicateValues" priority="4" aboveAverage="0" equalAverage="0" bottom="0" percent="0" rank="0" text="" dxfId="8"/>
  </conditionalFormatting>
  <conditionalFormatting sqref="A116:A123 A125:A128">
    <cfRule type="duplicateValues" priority="5" aboveAverage="0" equalAverage="0" bottom="0" percent="0" rank="0" text="" dxfId="9"/>
  </conditionalFormatting>
  <conditionalFormatting sqref="A116:A123 A125:A128">
    <cfRule type="duplicateValues" priority="6" aboveAverage="0" equalAverage="0" bottom="0" percent="0" rank="0" text="" dxfId="10"/>
    <cfRule type="duplicateValues" priority="7" aboveAverage="0" equalAverage="0" bottom="0" percent="0" rank="0" text="" dxfId="11"/>
  </conditionalFormatting>
  <conditionalFormatting sqref="A379 A386:A389">
    <cfRule type="duplicateValues" priority="8" aboveAverage="0" equalAverage="0" bottom="0" percent="0" rank="0" text="" dxfId="12"/>
    <cfRule type="duplicateValues" priority="9" aboveAverage="0" equalAverage="0" bottom="0" percent="0" rank="0" text="" dxfId="13"/>
  </conditionalFormatting>
  <conditionalFormatting sqref="A379 A386:A389">
    <cfRule type="duplicateValues" priority="10" aboveAverage="0" equalAverage="0" bottom="0" percent="0" rank="0" text="" dxfId="14"/>
  </conditionalFormatting>
  <conditionalFormatting sqref="A156:A161 A166:A169">
    <cfRule type="duplicateValues" priority="11" aboveAverage="0" equalAverage="0" bottom="0" percent="0" rank="0" text="" dxfId="15"/>
  </conditionalFormatting>
  <conditionalFormatting sqref="A18">
    <cfRule type="duplicateValues" priority="12" aboveAverage="0" equalAverage="0" bottom="0" percent="0" rank="0" text="" dxfId="16"/>
  </conditionalFormatting>
  <conditionalFormatting sqref="A391:A394 A372:A378 A329:A337 A321:A323 A3:A8 A210:A214 A43:A115 A285:A315 A171:A208 A216:A281 A339:A369 A408:A410 A162:A165 A380:A385 E124 A10:A41 A412:A433 A446:A1048576 A435:A444">
    <cfRule type="duplicateValues" priority="13" aboveAverage="0" equalAverage="0" bottom="0" percent="0" rank="0" text="" dxfId="17"/>
    <cfRule type="duplicateValues" priority="14" aboveAverage="0" equalAverage="0" bottom="0" percent="0" rank="0" text="" dxfId="18"/>
  </conditionalFormatting>
  <conditionalFormatting sqref="A391:A394 A372:A378 A329:A337 A321:A323 A3:A8 A285:A315 A43:A115 A129:A143 A171:A281 A339:A369 A408:A410 A162:A165 A380:A385 E124 A10:A41 A412:A433 A446:A1048576 A435:A444">
    <cfRule type="duplicateValues" priority="15" aboveAverage="0" equalAverage="0" bottom="0" percent="0" rank="0" text="" dxfId="19"/>
  </conditionalFormatting>
  <conditionalFormatting sqref="A391:A394 A372:A378 A339:A369 A170:A337 A408:A410 A162:A165 A380:A385 E124 A125:A155 A3:A123 A412:A433 A446:A1048576 A435:A444">
    <cfRule type="duplicateValues" priority="16" aboveAverage="0" equalAverage="0" bottom="0" percent="0" rank="0" text="" dxfId="20"/>
  </conditionalFormatting>
  <conditionalFormatting sqref="A391:A394 A372:A378 A170:A369 A408:A410 A162:A165 A380:A385 E124 A125:A155 A3:A123 A412:A433 A446:A1048576 A435:A444">
    <cfRule type="duplicateValues" priority="17" aboveAverage="0" equalAverage="0" bottom="0" percent="0" rank="0" text="" dxfId="21"/>
  </conditionalFormatting>
  <conditionalFormatting sqref="A391:A394 A170:A378 A408:A410 A162:A165 A380:A385 E124 A125:A155 A3:A123 A412:A433 A446:A1048576 A435:A444">
    <cfRule type="duplicateValues" priority="18" aboveAverage="0" equalAverage="0" bottom="0" percent="0" rank="0" text="" dxfId="22"/>
  </conditionalFormatting>
  <conditionalFormatting sqref="A3:A433 A446:A1048576 A435:A444">
    <cfRule type="duplicateValues" priority="19" aboveAverage="0" equalAverage="0" bottom="0" percent="0" rank="0" text="" dxfId="23"/>
    <cfRule type="duplicateValues" priority="20" aboveAverage="0" equalAverage="0" bottom="0" percent="0" rank="0" text="" dxfId="24"/>
  </conditionalFormatting>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5"/>
  <sheetViews>
    <sheetView showFormulas="false" showGridLines="true" showRowColHeaders="true" showZeros="true" rightToLeft="false" tabSelected="false" showOutlineSymbols="true" defaultGridColor="true" view="normal" topLeftCell="D22" colorId="64" zoomScale="100" zoomScaleNormal="100" zoomScalePageLayoutView="100" workbookViewId="0">
      <selection pane="topLeft" activeCell="E37" activeCellId="0" sqref="E37"/>
    </sheetView>
  </sheetViews>
  <sheetFormatPr defaultColWidth="9.15625" defaultRowHeight="15" zeroHeight="false" outlineLevelRow="0" outlineLevelCol="0"/>
  <cols>
    <col collapsed="false" customWidth="true" hidden="false" outlineLevel="0" max="1" min="1" style="0" width="44.14"/>
    <col collapsed="false" customWidth="true" hidden="false" outlineLevel="0" max="2" min="2" style="0" width="17"/>
    <col collapsed="false" customWidth="true" hidden="false" outlineLevel="0" max="3" min="3" style="0" width="28.29"/>
    <col collapsed="false" customWidth="true" hidden="false" outlineLevel="0" max="4" min="4" style="0" width="39.57"/>
    <col collapsed="false" customWidth="true" hidden="false" outlineLevel="0" max="5" min="5" style="0" width="97.71"/>
    <col collapsed="false" customWidth="true" hidden="false" outlineLevel="0" max="6" min="6" style="0" width="74.57"/>
    <col collapsed="false" customWidth="true" hidden="false" outlineLevel="0" max="7" min="7" style="0" width="37.29"/>
    <col collapsed="false" customWidth="true" hidden="false" outlineLevel="0" max="8" min="8" style="0" width="28.99"/>
    <col collapsed="false" customWidth="true" hidden="false" outlineLevel="0" max="9" min="9" style="0" width="23.86"/>
    <col collapsed="false" customWidth="true" hidden="false" outlineLevel="0" max="10" min="10" style="0" width="33.86"/>
    <col collapsed="false" customWidth="true" hidden="false" outlineLevel="0" max="11" min="11" style="0" width="23.28"/>
    <col collapsed="false" customWidth="true" hidden="false" outlineLevel="0" max="12" min="12" style="0" width="39.43"/>
    <col collapsed="false" customWidth="true" hidden="false" outlineLevel="0" max="16" min="16" style="0" width="18.29"/>
    <col collapsed="false" customWidth="true" hidden="false" outlineLevel="0" max="17" min="17" style="0" width="18.58"/>
    <col collapsed="false" customWidth="true" hidden="false" outlineLevel="0" max="18" min="18" style="0" width="18.14"/>
  </cols>
  <sheetData>
    <row r="1" customFormat="false" ht="15" hidden="false" customHeight="false" outlineLevel="0" collapsed="false">
      <c r="A1" s="2" t="s">
        <v>0</v>
      </c>
    </row>
    <row r="2" customFormat="false" ht="15" hidden="false" customHeight="false" outlineLevel="0" collapsed="false">
      <c r="A2" s="1" t="s">
        <v>9</v>
      </c>
    </row>
    <row r="3" customFormat="false" ht="15" hidden="false" customHeight="false" outlineLevel="0" collapsed="false">
      <c r="A3" s="1" t="s">
        <v>884</v>
      </c>
      <c r="B3" s="1" t="s">
        <v>885</v>
      </c>
      <c r="C3" s="1" t="s">
        <v>886</v>
      </c>
      <c r="D3" s="1" t="s">
        <v>887</v>
      </c>
      <c r="E3" s="1" t="s">
        <v>888</v>
      </c>
      <c r="F3" s="1" t="s">
        <v>889</v>
      </c>
      <c r="G3" s="1" t="s">
        <v>890</v>
      </c>
      <c r="H3" s="1" t="s">
        <v>891</v>
      </c>
      <c r="I3" s="1" t="s">
        <v>892</v>
      </c>
      <c r="J3" s="1" t="s">
        <v>893</v>
      </c>
      <c r="L3" s="1" t="s">
        <v>894</v>
      </c>
    </row>
    <row r="4" customFormat="false" ht="15" hidden="false" customHeight="false" outlineLevel="0" collapsed="false">
      <c r="A4" s="1"/>
      <c r="B4" s="20" t="n">
        <v>0</v>
      </c>
      <c r="C4" s="20" t="s">
        <v>895</v>
      </c>
      <c r="D4" s="20"/>
      <c r="E4" s="20" t="s">
        <v>896</v>
      </c>
      <c r="F4" s="20" t="s">
        <v>897</v>
      </c>
      <c r="G4" s="1"/>
      <c r="H4" s="1"/>
      <c r="I4" s="1"/>
      <c r="J4" s="1"/>
      <c r="L4" s="1"/>
    </row>
    <row r="5" customFormat="false" ht="15" hidden="false" customHeight="false" outlineLevel="0" collapsed="false">
      <c r="A5" s="1"/>
      <c r="B5" s="1"/>
      <c r="C5" s="1"/>
      <c r="D5" s="1"/>
      <c r="E5" s="1"/>
      <c r="F5" s="1"/>
      <c r="G5" s="1"/>
      <c r="H5" s="1"/>
      <c r="I5" s="1"/>
      <c r="J5" s="1"/>
      <c r="L5" s="1"/>
    </row>
    <row r="6" customFormat="false" ht="15" hidden="false" customHeight="false" outlineLevel="0" collapsed="false">
      <c r="A6" s="21" t="s">
        <v>898</v>
      </c>
      <c r="D6" s="21" t="s">
        <v>899</v>
      </c>
      <c r="G6" s="22" t="s">
        <v>900</v>
      </c>
      <c r="H6" s="22" t="s">
        <v>900</v>
      </c>
      <c r="I6" s="22" t="s">
        <v>900</v>
      </c>
      <c r="J6" s="23" t="s">
        <v>901</v>
      </c>
      <c r="L6" s="22" t="s">
        <v>900</v>
      </c>
    </row>
    <row r="7" customFormat="false" ht="15" hidden="false" customHeight="false" outlineLevel="0" collapsed="false">
      <c r="A7" s="24" t="s">
        <v>902</v>
      </c>
      <c r="G7" s="25" t="s">
        <v>903</v>
      </c>
      <c r="H7" s="25" t="s">
        <v>903</v>
      </c>
      <c r="I7" s="0" t="s">
        <v>903</v>
      </c>
    </row>
    <row r="8" customFormat="false" ht="15" hidden="false" customHeight="false" outlineLevel="0" collapsed="false">
      <c r="A8" s="24" t="s">
        <v>904</v>
      </c>
      <c r="B8" s="21" t="n">
        <v>0</v>
      </c>
      <c r="C8" s="21" t="s">
        <v>905</v>
      </c>
      <c r="D8" s="21"/>
      <c r="E8" s="24" t="s">
        <v>906</v>
      </c>
      <c r="F8" s="21" t="s">
        <v>907</v>
      </c>
      <c r="G8" s="21" t="s">
        <v>898</v>
      </c>
      <c r="I8" s="26" t="s">
        <v>908</v>
      </c>
      <c r="Q8" s="21" t="s">
        <v>909</v>
      </c>
    </row>
    <row r="9" customFormat="false" ht="15" hidden="false" customHeight="false" outlineLevel="0" collapsed="false">
      <c r="A9" s="24" t="s">
        <v>910</v>
      </c>
      <c r="G9" s="25" t="s">
        <v>911</v>
      </c>
      <c r="H9" s="25" t="s">
        <v>911</v>
      </c>
      <c r="I9" s="25" t="s">
        <v>911</v>
      </c>
      <c r="J9" s="23" t="s">
        <v>901</v>
      </c>
      <c r="L9" s="25" t="s">
        <v>911</v>
      </c>
    </row>
    <row r="10" customFormat="false" ht="15" hidden="false" customHeight="false" outlineLevel="0" collapsed="false">
      <c r="A10" s="24" t="s">
        <v>912</v>
      </c>
      <c r="G10" s="24" t="s">
        <v>902</v>
      </c>
      <c r="I10" s="22" t="s">
        <v>913</v>
      </c>
      <c r="J10" s="23" t="s">
        <v>914</v>
      </c>
    </row>
    <row r="11" customFormat="false" ht="15" hidden="false" customHeight="false" outlineLevel="0" collapsed="false">
      <c r="A11" s="24"/>
      <c r="G11" s="25" t="s">
        <v>915</v>
      </c>
      <c r="H11" s="25" t="s">
        <v>915</v>
      </c>
      <c r="I11" s="25" t="s">
        <v>916</v>
      </c>
      <c r="J11" s="23"/>
    </row>
    <row r="12" customFormat="false" ht="15" hidden="false" customHeight="false" outlineLevel="0" collapsed="false">
      <c r="A12" s="21" t="s">
        <v>917</v>
      </c>
      <c r="G12" s="24" t="s">
        <v>904</v>
      </c>
      <c r="I12" s="22" t="s">
        <v>918</v>
      </c>
      <c r="J12" s="0" t="s">
        <v>901</v>
      </c>
    </row>
    <row r="13" customFormat="false" ht="15" hidden="false" customHeight="false" outlineLevel="0" collapsed="false">
      <c r="A13" s="27" t="s">
        <v>919</v>
      </c>
      <c r="G13" s="24" t="s">
        <v>910</v>
      </c>
      <c r="I13" s="23" t="s">
        <v>910</v>
      </c>
    </row>
    <row r="14" customFormat="false" ht="15" hidden="false" customHeight="false" outlineLevel="0" collapsed="false">
      <c r="A14" s="27" t="s">
        <v>920</v>
      </c>
      <c r="G14" s="24" t="s">
        <v>912</v>
      </c>
      <c r="I14" s="23" t="s">
        <v>921</v>
      </c>
    </row>
    <row r="15" customFormat="false" ht="15" hidden="false" customHeight="false" outlineLevel="0" collapsed="false">
      <c r="A15" s="27" t="s">
        <v>922</v>
      </c>
      <c r="G15" s="21" t="s">
        <v>917</v>
      </c>
      <c r="I15" s="26" t="s">
        <v>917</v>
      </c>
    </row>
    <row r="16" customFormat="false" ht="15" hidden="false" customHeight="false" outlineLevel="0" collapsed="false">
      <c r="A16" s="27" t="s">
        <v>923</v>
      </c>
      <c r="B16" s="27" t="n">
        <v>1</v>
      </c>
      <c r="C16" s="27" t="s">
        <v>924</v>
      </c>
      <c r="D16" s="27"/>
      <c r="E16" s="27" t="s">
        <v>925</v>
      </c>
      <c r="F16" s="27" t="s">
        <v>926</v>
      </c>
      <c r="G16" s="22" t="s">
        <v>927</v>
      </c>
      <c r="H16" s="22" t="s">
        <v>927</v>
      </c>
      <c r="I16" s="23" t="s">
        <v>927</v>
      </c>
    </row>
    <row r="17" customFormat="false" ht="15" hidden="false" customHeight="false" outlineLevel="0" collapsed="false">
      <c r="A17" s="27"/>
      <c r="B17" s="27"/>
      <c r="C17" s="27"/>
      <c r="D17" s="27"/>
      <c r="E17" s="27"/>
      <c r="F17" s="27" t="s">
        <v>928</v>
      </c>
      <c r="I17" s="23"/>
    </row>
    <row r="18" customFormat="false" ht="15" hidden="false" customHeight="false" outlineLevel="0" collapsed="false">
      <c r="A18" s="27"/>
      <c r="B18" s="27"/>
      <c r="C18" s="27"/>
      <c r="D18" s="27"/>
      <c r="E18" s="27"/>
      <c r="F18" s="27" t="s">
        <v>929</v>
      </c>
      <c r="I18" s="23"/>
    </row>
    <row r="19" customFormat="false" ht="15" hidden="false" customHeight="false" outlineLevel="0" collapsed="false">
      <c r="A19" s="27" t="s">
        <v>930</v>
      </c>
    </row>
    <row r="20" customFormat="false" ht="15" hidden="false" customHeight="false" outlineLevel="0" collapsed="false">
      <c r="A20" s="27" t="s">
        <v>931</v>
      </c>
    </row>
    <row r="21" customFormat="false" ht="15" hidden="false" customHeight="false" outlineLevel="0" collapsed="false">
      <c r="A21" s="28" t="s">
        <v>932</v>
      </c>
      <c r="B21" s="28" t="n">
        <v>2</v>
      </c>
      <c r="C21" s="28" t="s">
        <v>933</v>
      </c>
      <c r="D21" s="28"/>
      <c r="E21" s="28" t="s">
        <v>934</v>
      </c>
      <c r="F21" s="28" t="s">
        <v>935</v>
      </c>
      <c r="G21" s="25" t="s">
        <v>936</v>
      </c>
      <c r="H21" s="25" t="s">
        <v>936</v>
      </c>
      <c r="I21" s="26" t="s">
        <v>936</v>
      </c>
      <c r="R21" s="0" t="s">
        <v>937</v>
      </c>
      <c r="S21" s="0" t="s">
        <v>938</v>
      </c>
    </row>
    <row r="22" customFormat="false" ht="15" hidden="false" customHeight="false" outlineLevel="0" collapsed="false">
      <c r="A22" s="28" t="s">
        <v>939</v>
      </c>
      <c r="G22" s="24" t="s">
        <v>940</v>
      </c>
      <c r="I22" s="3" t="s">
        <v>941</v>
      </c>
      <c r="S22" s="0" t="s">
        <v>942</v>
      </c>
    </row>
    <row r="23" customFormat="false" ht="15" hidden="false" customHeight="false" outlineLevel="0" collapsed="false">
      <c r="A23" s="24" t="s">
        <v>943</v>
      </c>
      <c r="G23" s="24" t="s">
        <v>943</v>
      </c>
      <c r="H23" s="3"/>
      <c r="I23" s="3" t="s">
        <v>944</v>
      </c>
      <c r="P23" s="22" t="s">
        <v>945</v>
      </c>
      <c r="Q23" s="22" t="s">
        <v>945</v>
      </c>
      <c r="R23" s="3" t="s">
        <v>945</v>
      </c>
    </row>
    <row r="24" customFormat="false" ht="15" hidden="false" customHeight="false" outlineLevel="0" collapsed="false">
      <c r="A24" s="24" t="s">
        <v>946</v>
      </c>
      <c r="G24" s="24" t="s">
        <v>946</v>
      </c>
      <c r="H24" s="3"/>
      <c r="I24" s="3" t="s">
        <v>947</v>
      </c>
    </row>
    <row r="25" customFormat="false" ht="15" hidden="false" customHeight="false" outlineLevel="0" collapsed="false">
      <c r="A25" s="24" t="s">
        <v>940</v>
      </c>
      <c r="G25" s="24" t="s">
        <v>948</v>
      </c>
      <c r="H25" s="3"/>
      <c r="I25" s="3" t="s">
        <v>948</v>
      </c>
    </row>
    <row r="26" customFormat="false" ht="15" hidden="false" customHeight="false" outlineLevel="0" collapsed="false">
      <c r="A26" s="24" t="s">
        <v>949</v>
      </c>
      <c r="G26" s="21" t="s">
        <v>950</v>
      </c>
      <c r="I26" s="0" t="s">
        <v>950</v>
      </c>
    </row>
    <row r="27" customFormat="false" ht="15" hidden="false" customHeight="false" outlineLevel="0" collapsed="false">
      <c r="A27" s="24" t="s">
        <v>948</v>
      </c>
      <c r="G27" s="24" t="s">
        <v>951</v>
      </c>
      <c r="H27" s="3"/>
      <c r="I27" s="3" t="s">
        <v>951</v>
      </c>
    </row>
    <row r="28" customFormat="false" ht="15" hidden="false" customHeight="false" outlineLevel="0" collapsed="false">
      <c r="A28" s="24" t="s">
        <v>951</v>
      </c>
      <c r="G28" s="21" t="s">
        <v>952</v>
      </c>
      <c r="H28" s="3"/>
      <c r="I28" s="0" t="s">
        <v>952</v>
      </c>
    </row>
    <row r="29" customFormat="false" ht="15" hidden="false" customHeight="false" outlineLevel="0" collapsed="false">
      <c r="A29" s="21" t="s">
        <v>952</v>
      </c>
      <c r="G29" s="21" t="s">
        <v>953</v>
      </c>
      <c r="H29" s="3"/>
      <c r="I29" s="0" t="s">
        <v>953</v>
      </c>
    </row>
    <row r="30" customFormat="false" ht="15" hidden="false" customHeight="false" outlineLevel="0" collapsed="false">
      <c r="A30" s="21" t="s">
        <v>953</v>
      </c>
      <c r="G30" s="24" t="s">
        <v>949</v>
      </c>
      <c r="H30" s="3"/>
      <c r="I30" s="0" t="s">
        <v>949</v>
      </c>
    </row>
    <row r="31" customFormat="false" ht="15" hidden="false" customHeight="false" outlineLevel="0" collapsed="false">
      <c r="A31" s="24" t="s">
        <v>954</v>
      </c>
      <c r="G31" s="24" t="s">
        <v>954</v>
      </c>
      <c r="H31" s="3"/>
      <c r="I31" s="3" t="s">
        <v>954</v>
      </c>
    </row>
    <row r="32" customFormat="false" ht="15" hidden="false" customHeight="false" outlineLevel="0" collapsed="false">
      <c r="A32" s="24" t="s">
        <v>955</v>
      </c>
      <c r="G32" s="24" t="s">
        <v>955</v>
      </c>
      <c r="H32" s="3"/>
      <c r="I32" s="3" t="s">
        <v>955</v>
      </c>
    </row>
    <row r="33" customFormat="false" ht="15" hidden="false" customHeight="false" outlineLevel="0" collapsed="false">
      <c r="A33" s="24" t="s">
        <v>956</v>
      </c>
      <c r="D33" s="21" t="s">
        <v>957</v>
      </c>
      <c r="G33" s="24" t="s">
        <v>956</v>
      </c>
      <c r="I33" s="3" t="s">
        <v>956</v>
      </c>
    </row>
    <row r="34" s="26" customFormat="true" ht="15" hidden="false" customHeight="false" outlineLevel="0" collapsed="false">
      <c r="A34" s="23"/>
    </row>
    <row r="35" s="26" customFormat="true" ht="15" hidden="false" customHeight="false" outlineLevel="0" collapsed="false">
      <c r="A35" s="23"/>
      <c r="B35" s="20" t="n">
        <v>0</v>
      </c>
      <c r="C35" s="20" t="s">
        <v>958</v>
      </c>
      <c r="D35" s="20"/>
      <c r="E35" s="20" t="s">
        <v>959</v>
      </c>
      <c r="F35" s="20" t="s">
        <v>957</v>
      </c>
    </row>
    <row r="36" s="26" customFormat="true" ht="15" hidden="false" customHeight="false" outlineLevel="0" collapsed="false">
      <c r="A36" s="23"/>
    </row>
    <row r="37" s="26" customFormat="true" ht="15" hidden="false" customHeight="false" outlineLevel="0" collapsed="false">
      <c r="A37" s="23"/>
      <c r="B37" s="20" t="n">
        <v>0</v>
      </c>
      <c r="C37" s="20" t="s">
        <v>960</v>
      </c>
      <c r="D37" s="20"/>
      <c r="E37" s="20" t="s">
        <v>961</v>
      </c>
      <c r="F37" s="20" t="s">
        <v>962</v>
      </c>
    </row>
    <row r="38" s="26" customFormat="true" ht="15" hidden="false" customHeight="false" outlineLevel="0" collapsed="false">
      <c r="A38" s="23"/>
      <c r="B38" s="20"/>
      <c r="C38" s="20"/>
      <c r="D38" s="20"/>
      <c r="E38" s="20"/>
      <c r="F38" s="20" t="s">
        <v>963</v>
      </c>
    </row>
    <row r="39" s="26" customFormat="true" ht="15" hidden="false" customHeight="false" outlineLevel="0" collapsed="false">
      <c r="A39" s="23"/>
      <c r="B39" s="20"/>
      <c r="C39" s="20"/>
      <c r="D39" s="20"/>
      <c r="E39" s="20"/>
      <c r="F39" s="20" t="s">
        <v>964</v>
      </c>
    </row>
    <row r="40" s="26" customFormat="true" ht="15" hidden="false" customHeight="false" outlineLevel="0" collapsed="false">
      <c r="A40" s="23"/>
    </row>
    <row r="41" customFormat="false" ht="15" hidden="false" customHeight="false" outlineLevel="0" collapsed="false">
      <c r="A41" s="29" t="s">
        <v>965</v>
      </c>
      <c r="B41" s="30" t="n">
        <v>4</v>
      </c>
      <c r="C41" s="30" t="s">
        <v>966</v>
      </c>
      <c r="D41" s="30" t="s">
        <v>967</v>
      </c>
      <c r="E41" s="30" t="s">
        <v>968</v>
      </c>
      <c r="F41" s="30" t="s">
        <v>969</v>
      </c>
      <c r="G41" s="22" t="s">
        <v>965</v>
      </c>
      <c r="H41" s="22" t="s">
        <v>965</v>
      </c>
      <c r="I41" s="3" t="s">
        <v>970</v>
      </c>
      <c r="O41" s="30" t="s">
        <v>971</v>
      </c>
    </row>
    <row r="42" customFormat="false" ht="15" hidden="false" customHeight="false" outlineLevel="0" collapsed="false">
      <c r="A42" s="29"/>
      <c r="B42" s="30"/>
      <c r="C42" s="30"/>
      <c r="D42" s="30"/>
      <c r="E42" s="30"/>
      <c r="F42" s="30" t="s">
        <v>972</v>
      </c>
      <c r="G42" s="22"/>
      <c r="H42" s="22"/>
      <c r="I42" s="3"/>
    </row>
    <row r="43" customFormat="false" ht="15" hidden="false" customHeight="false" outlineLevel="0" collapsed="false">
      <c r="A43" s="29"/>
      <c r="B43" s="30"/>
      <c r="C43" s="30"/>
      <c r="D43" s="30"/>
      <c r="E43" s="30"/>
      <c r="F43" s="30" t="s">
        <v>973</v>
      </c>
      <c r="G43" s="22"/>
      <c r="H43" s="22"/>
      <c r="I43" s="3"/>
    </row>
    <row r="44" customFormat="false" ht="15" hidden="false" customHeight="false" outlineLevel="0" collapsed="false">
      <c r="A44" s="29"/>
      <c r="B44" s="30"/>
      <c r="C44" s="30"/>
      <c r="D44" s="30"/>
      <c r="F44" s="30" t="s">
        <v>974</v>
      </c>
      <c r="G44" s="22"/>
      <c r="H44" s="22"/>
      <c r="I44" s="3"/>
    </row>
    <row r="45" customFormat="false" ht="15" hidden="false" customHeight="false" outlineLevel="0" collapsed="false">
      <c r="A45" s="29"/>
      <c r="B45" s="30"/>
      <c r="C45" s="30"/>
      <c r="D45" s="30"/>
      <c r="F45" s="30" t="s">
        <v>975</v>
      </c>
      <c r="G45" s="22"/>
      <c r="H45" s="22"/>
      <c r="I45" s="3"/>
    </row>
    <row r="46" customFormat="false" ht="15" hidden="false" customHeight="false" outlineLevel="0" collapsed="false">
      <c r="A46" s="29"/>
      <c r="B46" s="30"/>
      <c r="C46" s="30"/>
      <c r="D46" s="30"/>
      <c r="F46" s="30" t="s">
        <v>976</v>
      </c>
      <c r="G46" s="22"/>
      <c r="H46" s="22"/>
      <c r="I46" s="3"/>
    </row>
    <row r="47" customFormat="false" ht="15" hidden="false" customHeight="false" outlineLevel="0" collapsed="false">
      <c r="A47" s="29"/>
      <c r="B47" s="30"/>
      <c r="C47" s="30"/>
      <c r="D47" s="30"/>
      <c r="F47" s="30" t="s">
        <v>977</v>
      </c>
      <c r="G47" s="22"/>
      <c r="H47" s="22"/>
      <c r="I47" s="3"/>
    </row>
    <row r="48" customFormat="false" ht="15" hidden="false" customHeight="false" outlineLevel="0" collapsed="false">
      <c r="A48" s="29" t="s">
        <v>978</v>
      </c>
      <c r="D48" s="30" t="s">
        <v>979</v>
      </c>
      <c r="F48" s="30" t="s">
        <v>980</v>
      </c>
      <c r="G48" s="22" t="s">
        <v>978</v>
      </c>
      <c r="H48" s="22" t="s">
        <v>978</v>
      </c>
      <c r="I48" s="3" t="s">
        <v>978</v>
      </c>
    </row>
    <row r="49" customFormat="false" ht="15" hidden="false" customHeight="false" outlineLevel="0" collapsed="false">
      <c r="A49" s="29"/>
      <c r="D49" s="30"/>
      <c r="G49" s="22"/>
      <c r="H49" s="22"/>
      <c r="I49" s="3"/>
    </row>
    <row r="50" s="26" customFormat="true" ht="15" hidden="false" customHeight="false" outlineLevel="0" collapsed="false">
      <c r="A50" s="23"/>
      <c r="G50" s="23"/>
      <c r="H50" s="23"/>
      <c r="I50" s="23"/>
    </row>
    <row r="51" s="26" customFormat="true" ht="15" hidden="false" customHeight="false" outlineLevel="0" collapsed="false">
      <c r="A51" s="23"/>
      <c r="B51" s="20" t="n">
        <v>0</v>
      </c>
      <c r="C51" s="20" t="s">
        <v>981</v>
      </c>
      <c r="D51" s="20"/>
      <c r="E51" s="20" t="s">
        <v>982</v>
      </c>
      <c r="F51" s="20" t="s">
        <v>983</v>
      </c>
      <c r="G51" s="23"/>
      <c r="H51" s="23"/>
      <c r="I51" s="23"/>
    </row>
    <row r="52" s="26" customFormat="true" ht="15" hidden="false" customHeight="false" outlineLevel="0" collapsed="false">
      <c r="A52" s="23"/>
      <c r="F52" s="20" t="s">
        <v>984</v>
      </c>
      <c r="G52" s="23"/>
      <c r="H52" s="23"/>
      <c r="I52" s="23"/>
    </row>
    <row r="53" customFormat="false" ht="15" hidden="false" customHeight="false" outlineLevel="0" collapsed="false">
      <c r="A53" s="31" t="s">
        <v>985</v>
      </c>
      <c r="B53" s="32" t="n">
        <v>5</v>
      </c>
      <c r="C53" s="32" t="s">
        <v>986</v>
      </c>
      <c r="D53" s="32" t="s">
        <v>987</v>
      </c>
      <c r="E53" s="32" t="s">
        <v>988</v>
      </c>
      <c r="F53" s="32" t="s">
        <v>989</v>
      </c>
      <c r="G53" s="22" t="s">
        <v>985</v>
      </c>
      <c r="H53" s="22" t="s">
        <v>985</v>
      </c>
      <c r="I53" s="3" t="s">
        <v>985</v>
      </c>
    </row>
    <row r="54" customFormat="false" ht="15" hidden="false" customHeight="false" outlineLevel="0" collapsed="false">
      <c r="A54" s="31"/>
      <c r="B54" s="32"/>
      <c r="C54" s="32"/>
      <c r="D54" s="32" t="s">
        <v>990</v>
      </c>
      <c r="E54" s="32"/>
      <c r="F54" s="32"/>
      <c r="G54" s="22"/>
      <c r="H54" s="22"/>
      <c r="I54" s="3"/>
    </row>
    <row r="55" s="26" customFormat="true" ht="15" hidden="false" customHeight="false" outlineLevel="0" collapsed="false">
      <c r="A55" s="23"/>
      <c r="G55" s="23"/>
      <c r="H55" s="23"/>
      <c r="I55" s="23"/>
    </row>
    <row r="56" s="26" customFormat="true" ht="15" hidden="false" customHeight="false" outlineLevel="0" collapsed="false">
      <c r="A56" s="23"/>
      <c r="B56" s="20" t="n">
        <v>0</v>
      </c>
      <c r="C56" s="20" t="s">
        <v>991</v>
      </c>
      <c r="D56" s="20"/>
      <c r="E56" s="20" t="s">
        <v>992</v>
      </c>
      <c r="F56" s="20" t="s">
        <v>993</v>
      </c>
      <c r="G56" s="23"/>
      <c r="H56" s="23"/>
      <c r="I56" s="23"/>
    </row>
    <row r="57" s="26" customFormat="true" ht="15" hidden="false" customHeight="false" outlineLevel="0" collapsed="false">
      <c r="A57" s="23"/>
      <c r="F57" s="20" t="s">
        <v>994</v>
      </c>
      <c r="G57" s="23"/>
      <c r="H57" s="23"/>
      <c r="I57" s="23"/>
    </row>
    <row r="58" customFormat="false" ht="15" hidden="false" customHeight="false" outlineLevel="0" collapsed="false">
      <c r="A58" s="33" t="s">
        <v>995</v>
      </c>
      <c r="B58" s="34" t="n">
        <v>6</v>
      </c>
      <c r="C58" s="34" t="s">
        <v>996</v>
      </c>
      <c r="D58" s="34" t="s">
        <v>997</v>
      </c>
      <c r="E58" s="34" t="s">
        <v>998</v>
      </c>
      <c r="F58" s="34" t="s">
        <v>999</v>
      </c>
      <c r="G58" s="22" t="s">
        <v>995</v>
      </c>
      <c r="H58" s="25" t="s">
        <v>995</v>
      </c>
      <c r="I58" s="3" t="s">
        <v>995</v>
      </c>
    </row>
    <row r="59" customFormat="false" ht="15" hidden="false" customHeight="false" outlineLevel="0" collapsed="false">
      <c r="A59" s="33"/>
      <c r="B59" s="34"/>
      <c r="C59" s="34"/>
      <c r="D59" s="34" t="s">
        <v>990</v>
      </c>
      <c r="E59" s="34"/>
      <c r="F59" s="34"/>
      <c r="G59" s="22"/>
      <c r="H59" s="25"/>
      <c r="I59" s="3"/>
    </row>
    <row r="60" s="26" customFormat="true" ht="15" hidden="false" customHeight="false" outlineLevel="0" collapsed="false">
      <c r="A60" s="23"/>
      <c r="G60" s="23"/>
      <c r="I60" s="23"/>
    </row>
    <row r="61" s="26" customFormat="true" ht="15" hidden="false" customHeight="false" outlineLevel="0" collapsed="false">
      <c r="A61" s="23"/>
      <c r="B61" s="20" t="n">
        <v>0</v>
      </c>
      <c r="C61" s="20" t="s">
        <v>1000</v>
      </c>
      <c r="D61" s="20"/>
      <c r="E61" s="20" t="s">
        <v>1001</v>
      </c>
      <c r="F61" s="20" t="s">
        <v>1002</v>
      </c>
      <c r="G61" s="23"/>
      <c r="I61" s="23"/>
    </row>
    <row r="62" s="26" customFormat="true" ht="15" hidden="false" customHeight="false" outlineLevel="0" collapsed="false">
      <c r="A62" s="23"/>
      <c r="F62" s="20" t="s">
        <v>1003</v>
      </c>
      <c r="G62" s="23"/>
      <c r="I62" s="23"/>
    </row>
    <row r="63" s="26" customFormat="true" ht="15" hidden="false" customHeight="false" outlineLevel="0" collapsed="false">
      <c r="A63" s="23"/>
      <c r="F63" s="20" t="s">
        <v>1004</v>
      </c>
      <c r="G63" s="23"/>
      <c r="I63" s="23"/>
    </row>
    <row r="64" customFormat="false" ht="15" hidden="false" customHeight="false" outlineLevel="0" collapsed="false">
      <c r="A64" s="35" t="s">
        <v>1005</v>
      </c>
      <c r="B64" s="35" t="n">
        <v>7</v>
      </c>
      <c r="C64" s="35" t="s">
        <v>1005</v>
      </c>
      <c r="D64" s="35" t="s">
        <v>1006</v>
      </c>
      <c r="E64" s="35" t="s">
        <v>1007</v>
      </c>
      <c r="F64" s="35" t="s">
        <v>1008</v>
      </c>
      <c r="G64" s="35" t="s">
        <v>1009</v>
      </c>
      <c r="H64" s="26"/>
      <c r="I64" s="26" t="s">
        <v>1009</v>
      </c>
    </row>
    <row r="65" customFormat="false" ht="15" hidden="false" customHeight="false" outlineLevel="0" collapsed="false">
      <c r="D65" s="35" t="s">
        <v>1010</v>
      </c>
    </row>
    <row r="66" s="26" customFormat="true" ht="15" hidden="false" customHeight="false" outlineLevel="0" collapsed="false"/>
    <row r="67" s="26" customFormat="true" ht="15" hidden="false" customHeight="false" outlineLevel="0" collapsed="false">
      <c r="B67" s="20" t="n">
        <v>0</v>
      </c>
      <c r="C67" s="20" t="s">
        <v>1011</v>
      </c>
      <c r="D67" s="20"/>
      <c r="E67" s="20" t="s">
        <v>1012</v>
      </c>
      <c r="F67" s="20" t="s">
        <v>1013</v>
      </c>
    </row>
    <row r="68" s="26" customFormat="true" ht="15" hidden="false" customHeight="false" outlineLevel="0" collapsed="false">
      <c r="E68" s="20"/>
      <c r="F68" s="20" t="s">
        <v>1014</v>
      </c>
    </row>
    <row r="69" s="26" customFormat="true" ht="15" hidden="false" customHeight="false" outlineLevel="0" collapsed="false">
      <c r="E69" s="20"/>
      <c r="F69" s="20" t="s">
        <v>1015</v>
      </c>
    </row>
    <row r="70" customFormat="false" ht="15" hidden="false" customHeight="false" outlineLevel="0" collapsed="false">
      <c r="A70" s="36" t="s">
        <v>1016</v>
      </c>
      <c r="B70" s="36" t="n">
        <v>8</v>
      </c>
      <c r="C70" s="36" t="s">
        <v>1017</v>
      </c>
      <c r="D70" s="36" t="s">
        <v>1018</v>
      </c>
      <c r="E70" s="36" t="s">
        <v>1019</v>
      </c>
      <c r="F70" s="36" t="s">
        <v>1020</v>
      </c>
      <c r="G70" s="25" t="s">
        <v>1016</v>
      </c>
      <c r="H70" s="25" t="s">
        <v>1016</v>
      </c>
      <c r="I70" s="25" t="s">
        <v>1016</v>
      </c>
      <c r="J70" s="0" t="s">
        <v>1021</v>
      </c>
      <c r="O70" s="36" t="s">
        <v>1022</v>
      </c>
    </row>
    <row r="71" customFormat="false" ht="15" hidden="false" customHeight="false" outlineLevel="0" collapsed="false">
      <c r="D71" s="36" t="s">
        <v>1023</v>
      </c>
      <c r="F71" s="36" t="s">
        <v>1024</v>
      </c>
    </row>
    <row r="72" customFormat="false" ht="15" hidden="false" customHeight="false" outlineLevel="0" collapsed="false">
      <c r="F72" s="36" t="s">
        <v>1025</v>
      </c>
    </row>
    <row r="73" customFormat="false" ht="15" hidden="false" customHeight="false" outlineLevel="0" collapsed="false">
      <c r="F73" s="36" t="s">
        <v>1026</v>
      </c>
    </row>
    <row r="74" customFormat="false" ht="15" hidden="false" customHeight="false" outlineLevel="0" collapsed="false">
      <c r="F74" s="36" t="s">
        <v>1027</v>
      </c>
    </row>
    <row r="76" customFormat="false" ht="15" hidden="false" customHeight="false" outlineLevel="0" collapsed="false">
      <c r="B76" s="20" t="n">
        <v>0</v>
      </c>
      <c r="C76" s="20" t="s">
        <v>1028</v>
      </c>
      <c r="D76" s="20"/>
      <c r="E76" s="20" t="s">
        <v>1029</v>
      </c>
      <c r="F76" s="20" t="s">
        <v>1030</v>
      </c>
    </row>
    <row r="78" customFormat="false" ht="15" hidden="false" customHeight="false" outlineLevel="0" collapsed="false">
      <c r="B78" s="20" t="n">
        <v>9</v>
      </c>
      <c r="C78" s="20" t="s">
        <v>1031</v>
      </c>
      <c r="D78" s="20" t="s">
        <v>1032</v>
      </c>
      <c r="E78" s="20" t="s">
        <v>1033</v>
      </c>
      <c r="F78" s="20" t="s">
        <v>1032</v>
      </c>
    </row>
    <row r="79" customFormat="false" ht="15" hidden="false" customHeight="false" outlineLevel="0" collapsed="false">
      <c r="F79" s="20" t="s">
        <v>1034</v>
      </c>
    </row>
    <row r="81" customFormat="false" ht="15" hidden="false" customHeight="false" outlineLevel="0" collapsed="false">
      <c r="A81" s="37" t="s">
        <v>1035</v>
      </c>
      <c r="B81" s="37" t="n">
        <v>10</v>
      </c>
      <c r="C81" s="37" t="s">
        <v>1036</v>
      </c>
      <c r="D81" s="37"/>
      <c r="E81" s="37" t="s">
        <v>1037</v>
      </c>
      <c r="F81" s="37" t="s">
        <v>1038</v>
      </c>
      <c r="L81" s="0" t="s">
        <v>1035</v>
      </c>
      <c r="P81" s="37" t="s">
        <v>1039</v>
      </c>
    </row>
    <row r="82" customFormat="false" ht="15" hidden="false" customHeight="false" outlineLevel="0" collapsed="false">
      <c r="A82" s="37" t="s">
        <v>1040</v>
      </c>
      <c r="F82" s="37" t="s">
        <v>1041</v>
      </c>
      <c r="L82" s="0" t="s">
        <v>1042</v>
      </c>
    </row>
    <row r="83" customFormat="false" ht="15" hidden="false" customHeight="false" outlineLevel="0" collapsed="false">
      <c r="A83" s="37" t="s">
        <v>1043</v>
      </c>
      <c r="F83" s="37" t="s">
        <v>1044</v>
      </c>
      <c r="L83" s="0" t="s">
        <v>1045</v>
      </c>
    </row>
    <row r="84" customFormat="false" ht="15" hidden="false" customHeight="false" outlineLevel="0" collapsed="false">
      <c r="A84" s="37" t="s">
        <v>1046</v>
      </c>
      <c r="F84" s="37" t="s">
        <v>1047</v>
      </c>
      <c r="L84" s="0" t="s">
        <v>1048</v>
      </c>
    </row>
    <row r="85" customFormat="false" ht="15" hidden="false" customHeight="false" outlineLevel="0" collapsed="false">
      <c r="A85" s="37" t="s">
        <v>1049</v>
      </c>
      <c r="L85" s="0" t="s">
        <v>1050</v>
      </c>
    </row>
    <row r="87" customFormat="false" ht="15" hidden="false" customHeight="false" outlineLevel="0" collapsed="false">
      <c r="B87" s="20" t="n">
        <v>0</v>
      </c>
      <c r="C87" s="20" t="s">
        <v>1051</v>
      </c>
      <c r="D87" s="20"/>
      <c r="E87" s="20" t="s">
        <v>1052</v>
      </c>
      <c r="F87" s="20" t="s">
        <v>1053</v>
      </c>
    </row>
    <row r="89" customFormat="false" ht="15" hidden="false" customHeight="false" outlineLevel="0" collapsed="false">
      <c r="B89" s="20" t="n">
        <v>0</v>
      </c>
      <c r="C89" s="20" t="s">
        <v>1054</v>
      </c>
      <c r="D89" s="20"/>
      <c r="E89" s="20" t="s">
        <v>1055</v>
      </c>
      <c r="F89" s="20" t="s">
        <v>1056</v>
      </c>
    </row>
    <row r="90" customFormat="false" ht="15" hidden="false" customHeight="false" outlineLevel="0" collapsed="false">
      <c r="F90" s="20" t="s">
        <v>1057</v>
      </c>
    </row>
    <row r="92" customFormat="false" ht="15" hidden="false" customHeight="false" outlineLevel="0" collapsed="false">
      <c r="B92" s="38" t="n">
        <v>0</v>
      </c>
      <c r="C92" s="38" t="s">
        <v>1058</v>
      </c>
      <c r="D92" s="38"/>
      <c r="E92" s="38" t="s">
        <v>1059</v>
      </c>
      <c r="F92" s="38" t="s">
        <v>1060</v>
      </c>
    </row>
    <row r="94" customFormat="false" ht="15" hidden="false" customHeight="false" outlineLevel="0" collapsed="false">
      <c r="B94" s="39" t="n">
        <v>0</v>
      </c>
      <c r="C94" s="39" t="s">
        <v>1061</v>
      </c>
      <c r="D94" s="39"/>
      <c r="E94" s="39" t="s">
        <v>1062</v>
      </c>
      <c r="F94" s="39" t="s">
        <v>1063</v>
      </c>
    </row>
    <row r="105" customFormat="false" ht="15" hidden="false" customHeight="false" outlineLevel="0" collapsed="false">
      <c r="B105" s="20" t="n">
        <v>11</v>
      </c>
      <c r="C105" s="20" t="s">
        <v>1064</v>
      </c>
      <c r="D105" s="20"/>
      <c r="E105" s="20" t="s">
        <v>1065</v>
      </c>
      <c r="F105" s="20" t="s">
        <v>1066</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2"/>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D60" activeCellId="0" sqref="D60"/>
    </sheetView>
  </sheetViews>
  <sheetFormatPr defaultColWidth="9.15625" defaultRowHeight="15" zeroHeight="false" outlineLevelRow="0" outlineLevelCol="0"/>
  <cols>
    <col collapsed="false" customWidth="true" hidden="false" outlineLevel="0" max="1" min="1" style="0" width="33.42"/>
    <col collapsed="false" customWidth="true" hidden="false" outlineLevel="0" max="2" min="2" style="0" width="14.86"/>
    <col collapsed="false" customWidth="true" hidden="false" outlineLevel="0" max="3" min="3" style="0" width="48.57"/>
    <col collapsed="false" customWidth="true" hidden="false" outlineLevel="0" max="4" min="4" style="0" width="46.57"/>
    <col collapsed="false" customWidth="true" hidden="false" outlineLevel="0" max="5" min="5" style="0" width="87.99"/>
    <col collapsed="false" customWidth="true" hidden="false" outlineLevel="0" max="6" min="6" style="0" width="88.86"/>
    <col collapsed="false" customWidth="true" hidden="false" outlineLevel="0" max="7" min="7" style="0" width="34.29"/>
    <col collapsed="false" customWidth="true" hidden="false" outlineLevel="0" max="8" min="8" style="0" width="23.42"/>
    <col collapsed="false" customWidth="true" hidden="false" outlineLevel="0" max="9" min="9" style="0" width="36.14"/>
    <col collapsed="false" customWidth="true" hidden="false" outlineLevel="0" max="10" min="10" style="0" width="25.29"/>
    <col collapsed="false" customWidth="true" hidden="false" outlineLevel="0" max="11" min="11" style="0" width="30.28"/>
    <col collapsed="false" customWidth="true" hidden="false" outlineLevel="0" max="12" min="12" style="0" width="33.57"/>
  </cols>
  <sheetData>
    <row r="1" customFormat="false" ht="15" hidden="false" customHeight="false" outlineLevel="0" collapsed="false">
      <c r="A1" s="2" t="s">
        <v>0</v>
      </c>
    </row>
    <row r="2" customFormat="false" ht="15" hidden="false" customHeight="false" outlineLevel="0" collapsed="false">
      <c r="A2" s="1" t="s">
        <v>11</v>
      </c>
    </row>
    <row r="3" customFormat="false" ht="15" hidden="false" customHeight="false" outlineLevel="0" collapsed="false">
      <c r="A3" s="1" t="s">
        <v>884</v>
      </c>
      <c r="B3" s="1" t="s">
        <v>885</v>
      </c>
      <c r="C3" s="1" t="s">
        <v>886</v>
      </c>
      <c r="D3" s="1" t="s">
        <v>887</v>
      </c>
      <c r="E3" s="1" t="s">
        <v>888</v>
      </c>
      <c r="F3" s="1" t="s">
        <v>889</v>
      </c>
      <c r="G3" s="1" t="s">
        <v>914</v>
      </c>
      <c r="H3" s="1" t="s">
        <v>1067</v>
      </c>
      <c r="I3" s="1" t="s">
        <v>1068</v>
      </c>
      <c r="J3" s="1" t="s">
        <v>1069</v>
      </c>
      <c r="K3" s="1" t="s">
        <v>1070</v>
      </c>
      <c r="L3" s="1" t="s">
        <v>1071</v>
      </c>
    </row>
    <row r="4" customFormat="false" ht="15" hidden="false" customHeight="false" outlineLevel="0" collapsed="false">
      <c r="G4" s="25" t="s">
        <v>900</v>
      </c>
      <c r="H4" s="25" t="s">
        <v>900</v>
      </c>
      <c r="I4" s="25" t="s">
        <v>900</v>
      </c>
      <c r="J4" s="0" t="s">
        <v>1072</v>
      </c>
      <c r="K4" s="3" t="s">
        <v>900</v>
      </c>
      <c r="L4" s="0" t="s">
        <v>1073</v>
      </c>
    </row>
    <row r="5" customFormat="false" ht="15" hidden="false" customHeight="false" outlineLevel="0" collapsed="false">
      <c r="G5" s="25" t="s">
        <v>911</v>
      </c>
      <c r="H5" s="25" t="s">
        <v>911</v>
      </c>
      <c r="I5" s="25" t="s">
        <v>911</v>
      </c>
      <c r="J5" s="0" t="s">
        <v>1072</v>
      </c>
      <c r="K5" s="25" t="s">
        <v>911</v>
      </c>
      <c r="L5" s="0" t="s">
        <v>1073</v>
      </c>
    </row>
    <row r="6" customFormat="false" ht="15" hidden="false" customHeight="false" outlineLevel="0" collapsed="false">
      <c r="G6" s="25" t="s">
        <v>918</v>
      </c>
      <c r="H6" s="25" t="s">
        <v>918</v>
      </c>
      <c r="I6" s="26" t="s">
        <v>918</v>
      </c>
      <c r="K6" s="26" t="s">
        <v>918</v>
      </c>
      <c r="L6" s="0" t="s">
        <v>1073</v>
      </c>
    </row>
    <row r="7" customFormat="false" ht="15" hidden="false" customHeight="false" outlineLevel="0" collapsed="false">
      <c r="G7" s="25" t="s">
        <v>1074</v>
      </c>
      <c r="H7" s="25" t="s">
        <v>1074</v>
      </c>
      <c r="I7" s="25" t="s">
        <v>1074</v>
      </c>
      <c r="J7" s="0" t="s">
        <v>1072</v>
      </c>
      <c r="K7" s="0" t="s">
        <v>1074</v>
      </c>
      <c r="L7" s="0" t="s">
        <v>1073</v>
      </c>
    </row>
    <row r="8" customFormat="false" ht="15" hidden="false" customHeight="false" outlineLevel="0" collapsed="false">
      <c r="G8" s="25" t="s">
        <v>1075</v>
      </c>
      <c r="H8" s="25" t="s">
        <v>1075</v>
      </c>
      <c r="I8" s="25" t="s">
        <v>1076</v>
      </c>
      <c r="J8" s="0" t="s">
        <v>1072</v>
      </c>
      <c r="K8" s="25" t="s">
        <v>1077</v>
      </c>
      <c r="L8" s="0" t="s">
        <v>1073</v>
      </c>
    </row>
    <row r="9" customFormat="false" ht="15" hidden="false" customHeight="false" outlineLevel="0" collapsed="false">
      <c r="A9" s="24" t="s">
        <v>1078</v>
      </c>
      <c r="B9" s="24" t="s">
        <v>1079</v>
      </c>
      <c r="C9" s="24" t="s">
        <v>1080</v>
      </c>
      <c r="D9" s="24" t="s">
        <v>1081</v>
      </c>
      <c r="E9" s="24" t="s">
        <v>906</v>
      </c>
      <c r="F9" s="24" t="s">
        <v>1082</v>
      </c>
      <c r="G9" s="24" t="s">
        <v>1078</v>
      </c>
      <c r="I9" s="25" t="s">
        <v>1078</v>
      </c>
      <c r="J9" s="0" t="s">
        <v>1072</v>
      </c>
      <c r="K9" s="25" t="s">
        <v>1083</v>
      </c>
      <c r="L9" s="0" t="s">
        <v>1073</v>
      </c>
    </row>
    <row r="10" customFormat="false" ht="15" hidden="false" customHeight="false" outlineLevel="0" collapsed="false">
      <c r="A10" s="24" t="s">
        <v>1084</v>
      </c>
      <c r="B10" s="24"/>
      <c r="G10" s="24" t="s">
        <v>1084</v>
      </c>
      <c r="I10" s="25" t="s">
        <v>1085</v>
      </c>
      <c r="J10" s="0" t="s">
        <v>1086</v>
      </c>
      <c r="K10" s="25" t="s">
        <v>1087</v>
      </c>
      <c r="L10" s="0" t="s">
        <v>1073</v>
      </c>
    </row>
    <row r="11" customFormat="false" ht="15" hidden="false" customHeight="false" outlineLevel="0" collapsed="false">
      <c r="A11" s="24"/>
      <c r="B11" s="24"/>
      <c r="G11" s="24" t="s">
        <v>1088</v>
      </c>
      <c r="I11" s="26" t="s">
        <v>1088</v>
      </c>
      <c r="K11" s="25"/>
    </row>
    <row r="12" customFormat="false" ht="15" hidden="false" customHeight="false" outlineLevel="0" collapsed="false">
      <c r="A12" s="24" t="s">
        <v>1089</v>
      </c>
      <c r="B12" s="24"/>
      <c r="G12" s="24" t="s">
        <v>1089</v>
      </c>
      <c r="I12" s="0" t="s">
        <v>1089</v>
      </c>
      <c r="K12" s="25" t="s">
        <v>1090</v>
      </c>
      <c r="L12" s="0" t="s">
        <v>1073</v>
      </c>
    </row>
    <row r="13" customFormat="false" ht="15" hidden="false" customHeight="false" outlineLevel="0" collapsed="false">
      <c r="A13" s="24"/>
      <c r="B13" s="24"/>
      <c r="G13" s="24" t="s">
        <v>1091</v>
      </c>
      <c r="I13" s="0" t="s">
        <v>1091</v>
      </c>
      <c r="K13" s="25"/>
    </row>
    <row r="14" customFormat="false" ht="15" hidden="false" customHeight="false" outlineLevel="0" collapsed="false">
      <c r="A14" s="24" t="s">
        <v>1092</v>
      </c>
      <c r="B14" s="24"/>
      <c r="G14" s="24" t="s">
        <v>1092</v>
      </c>
      <c r="I14" s="0" t="s">
        <v>1092</v>
      </c>
    </row>
    <row r="15" customFormat="false" ht="15" hidden="false" customHeight="false" outlineLevel="0" collapsed="false">
      <c r="A15" s="24" t="s">
        <v>1093</v>
      </c>
      <c r="B15" s="24"/>
      <c r="G15" s="24" t="s">
        <v>1093</v>
      </c>
      <c r="I15" s="0" t="s">
        <v>1093</v>
      </c>
    </row>
    <row r="16" customFormat="false" ht="15" hidden="false" customHeight="false" outlineLevel="0" collapsed="false">
      <c r="A16" s="24" t="s">
        <v>1094</v>
      </c>
      <c r="B16" s="24"/>
      <c r="G16" s="24" t="s">
        <v>1094</v>
      </c>
      <c r="I16" s="0" t="s">
        <v>1094</v>
      </c>
    </row>
    <row r="17" customFormat="false" ht="15" hidden="false" customHeight="false" outlineLevel="0" collapsed="false">
      <c r="A17" s="24" t="s">
        <v>1095</v>
      </c>
      <c r="B17" s="24"/>
      <c r="G17" s="24" t="s">
        <v>1095</v>
      </c>
      <c r="I17" s="0" t="s">
        <v>1095</v>
      </c>
    </row>
    <row r="18" customFormat="false" ht="15" hidden="false" customHeight="false" outlineLevel="0" collapsed="false">
      <c r="A18" s="24" t="s">
        <v>1096</v>
      </c>
      <c r="B18" s="24"/>
      <c r="G18" s="24" t="s">
        <v>1096</v>
      </c>
      <c r="I18" s="3" t="s">
        <v>1096</v>
      </c>
      <c r="J18" s="3"/>
    </row>
    <row r="19" customFormat="false" ht="15" hidden="false" customHeight="false" outlineLevel="0" collapsed="false">
      <c r="A19" s="24" t="s">
        <v>1097</v>
      </c>
      <c r="B19" s="24"/>
      <c r="G19" s="24" t="s">
        <v>1097</v>
      </c>
      <c r="I19" s="3" t="s">
        <v>1097</v>
      </c>
      <c r="J19" s="3"/>
    </row>
    <row r="20" customFormat="false" ht="15" hidden="false" customHeight="false" outlineLevel="0" collapsed="false">
      <c r="A20" s="24" t="s">
        <v>1098</v>
      </c>
      <c r="B20" s="24"/>
      <c r="G20" s="24" t="s">
        <v>1098</v>
      </c>
      <c r="I20" s="3" t="s">
        <v>1098</v>
      </c>
      <c r="J20" s="3"/>
    </row>
    <row r="21" customFormat="false" ht="15" hidden="false" customHeight="false" outlineLevel="0" collapsed="false">
      <c r="A21" s="24" t="s">
        <v>1099</v>
      </c>
      <c r="B21" s="24"/>
      <c r="G21" s="24" t="s">
        <v>1099</v>
      </c>
      <c r="I21" s="3" t="s">
        <v>1099</v>
      </c>
      <c r="J21" s="3"/>
    </row>
    <row r="22" customFormat="false" ht="15" hidden="false" customHeight="false" outlineLevel="0" collapsed="false">
      <c r="A22" s="24" t="s">
        <v>1100</v>
      </c>
      <c r="B22" s="24"/>
      <c r="G22" s="24" t="s">
        <v>1100</v>
      </c>
      <c r="I22" s="3" t="s">
        <v>1100</v>
      </c>
      <c r="J22" s="3"/>
    </row>
    <row r="23" customFormat="false" ht="15" hidden="false" customHeight="false" outlineLevel="0" collapsed="false">
      <c r="A23" s="24" t="s">
        <v>1101</v>
      </c>
      <c r="B23" s="24"/>
      <c r="G23" s="24" t="s">
        <v>1101</v>
      </c>
      <c r="I23" s="3" t="s">
        <v>1101</v>
      </c>
      <c r="J23" s="3"/>
    </row>
    <row r="24" customFormat="false" ht="15" hidden="false" customHeight="false" outlineLevel="0" collapsed="false">
      <c r="A24" s="24" t="s">
        <v>1102</v>
      </c>
      <c r="B24" s="24"/>
      <c r="G24" s="24" t="s">
        <v>1102</v>
      </c>
      <c r="I24" s="3" t="s">
        <v>1102</v>
      </c>
      <c r="J24" s="3"/>
    </row>
    <row r="25" customFormat="false" ht="15" hidden="false" customHeight="false" outlineLevel="0" collapsed="false">
      <c r="A25" s="24" t="s">
        <v>1103</v>
      </c>
      <c r="B25" s="24"/>
      <c r="G25" s="24" t="s">
        <v>1103</v>
      </c>
      <c r="I25" s="40" t="s">
        <v>1103</v>
      </c>
      <c r="J25" s="40"/>
    </row>
    <row r="26" customFormat="false" ht="15" hidden="false" customHeight="false" outlineLevel="0" collapsed="false">
      <c r="A26" s="24" t="s">
        <v>1104</v>
      </c>
      <c r="B26" s="24"/>
      <c r="G26" s="24" t="s">
        <v>1104</v>
      </c>
      <c r="I26" s="0" t="s">
        <v>1104</v>
      </c>
    </row>
    <row r="27" customFormat="false" ht="15" hidden="false" customHeight="false" outlineLevel="0" collapsed="false">
      <c r="A27" s="24" t="s">
        <v>1105</v>
      </c>
      <c r="B27" s="24"/>
      <c r="G27" s="24" t="s">
        <v>1105</v>
      </c>
      <c r="I27" s="3" t="s">
        <v>1106</v>
      </c>
      <c r="J27" s="3"/>
    </row>
    <row r="28" customFormat="false" ht="15" hidden="false" customHeight="false" outlineLevel="0" collapsed="false">
      <c r="A28" s="24" t="s">
        <v>1107</v>
      </c>
      <c r="B28" s="24"/>
      <c r="G28" s="24" t="s">
        <v>1107</v>
      </c>
      <c r="I28" s="3" t="s">
        <v>1107</v>
      </c>
      <c r="J28" s="3"/>
    </row>
    <row r="29" customFormat="false" ht="15" hidden="false" customHeight="false" outlineLevel="0" collapsed="false">
      <c r="A29" s="24" t="s">
        <v>1108</v>
      </c>
      <c r="B29" s="24"/>
      <c r="G29" s="24" t="s">
        <v>1108</v>
      </c>
      <c r="I29" s="3" t="s">
        <v>1108</v>
      </c>
      <c r="J29" s="3"/>
    </row>
    <row r="30" customFormat="false" ht="15" hidden="false" customHeight="false" outlineLevel="0" collapsed="false">
      <c r="A30" s="24" t="s">
        <v>1109</v>
      </c>
      <c r="B30" s="24"/>
      <c r="G30" s="24" t="s">
        <v>1109</v>
      </c>
      <c r="I30" s="3" t="s">
        <v>1109</v>
      </c>
      <c r="J30" s="3"/>
    </row>
    <row r="31" customFormat="false" ht="15" hidden="false" customHeight="false" outlineLevel="0" collapsed="false">
      <c r="A31" s="24" t="s">
        <v>1110</v>
      </c>
      <c r="B31" s="24"/>
      <c r="G31" s="24" t="s">
        <v>1110</v>
      </c>
      <c r="I31" s="0" t="s">
        <v>1110</v>
      </c>
    </row>
    <row r="32" customFormat="false" ht="15" hidden="false" customHeight="false" outlineLevel="0" collapsed="false">
      <c r="A32" s="24" t="s">
        <v>1111</v>
      </c>
      <c r="B32" s="24"/>
      <c r="G32" s="24" t="s">
        <v>1111</v>
      </c>
      <c r="I32" s="3" t="s">
        <v>1111</v>
      </c>
      <c r="J32" s="3"/>
    </row>
    <row r="33" customFormat="false" ht="15" hidden="false" customHeight="false" outlineLevel="0" collapsed="false">
      <c r="A33" s="24" t="s">
        <v>1112</v>
      </c>
      <c r="B33" s="24"/>
      <c r="G33" s="24" t="s">
        <v>1112</v>
      </c>
      <c r="I33" s="3" t="s">
        <v>1112</v>
      </c>
      <c r="J33" s="3"/>
    </row>
    <row r="34" customFormat="false" ht="15" hidden="false" customHeight="false" outlineLevel="0" collapsed="false">
      <c r="A34" s="24" t="s">
        <v>1113</v>
      </c>
      <c r="B34" s="24"/>
      <c r="G34" s="24" t="s">
        <v>1113</v>
      </c>
      <c r="I34" s="3" t="s">
        <v>1113</v>
      </c>
      <c r="J34" s="3"/>
    </row>
    <row r="35" customFormat="false" ht="15" hidden="false" customHeight="false" outlineLevel="0" collapsed="false">
      <c r="A35" s="24" t="s">
        <v>1114</v>
      </c>
      <c r="B35" s="24"/>
      <c r="G35" s="24" t="s">
        <v>1114</v>
      </c>
      <c r="I35" s="3" t="s">
        <v>1114</v>
      </c>
      <c r="J35" s="3"/>
    </row>
    <row r="36" customFormat="false" ht="15" hidden="false" customHeight="false" outlineLevel="0" collapsed="false">
      <c r="A36" s="24" t="s">
        <v>1115</v>
      </c>
      <c r="B36" s="24"/>
      <c r="G36" s="24" t="s">
        <v>1115</v>
      </c>
      <c r="I36" s="3" t="s">
        <v>1115</v>
      </c>
      <c r="J36" s="3"/>
    </row>
    <row r="37" customFormat="false" ht="15" hidden="false" customHeight="false" outlineLevel="0" collapsed="false">
      <c r="A37" s="24" t="s">
        <v>1116</v>
      </c>
      <c r="B37" s="24"/>
      <c r="G37" s="24" t="s">
        <v>1116</v>
      </c>
      <c r="I37" s="3" t="s">
        <v>1116</v>
      </c>
      <c r="J37" s="3"/>
    </row>
    <row r="38" customFormat="false" ht="15" hidden="false" customHeight="false" outlineLevel="0" collapsed="false">
      <c r="A38" s="24" t="s">
        <v>1117</v>
      </c>
      <c r="B38" s="24"/>
      <c r="G38" s="24" t="s">
        <v>1117</v>
      </c>
      <c r="I38" s="3" t="s">
        <v>1117</v>
      </c>
      <c r="J38" s="3"/>
    </row>
    <row r="39" customFormat="false" ht="15" hidden="false" customHeight="false" outlineLevel="0" collapsed="false">
      <c r="A39" s="24" t="s">
        <v>1118</v>
      </c>
      <c r="B39" s="24"/>
      <c r="G39" s="24" t="s">
        <v>1118</v>
      </c>
      <c r="I39" s="3" t="s">
        <v>1118</v>
      </c>
      <c r="J39" s="3"/>
    </row>
    <row r="40" customFormat="false" ht="15" hidden="false" customHeight="false" outlineLevel="0" collapsed="false">
      <c r="A40" s="24" t="s">
        <v>1119</v>
      </c>
      <c r="B40" s="24"/>
      <c r="G40" s="24" t="s">
        <v>1119</v>
      </c>
      <c r="I40" s="3" t="s">
        <v>1119</v>
      </c>
      <c r="J40" s="3"/>
    </row>
    <row r="41" customFormat="false" ht="15" hidden="false" customHeight="false" outlineLevel="0" collapsed="false">
      <c r="A41" s="24" t="s">
        <v>1120</v>
      </c>
      <c r="B41" s="24"/>
      <c r="G41" s="24" t="s">
        <v>1120</v>
      </c>
      <c r="I41" s="3" t="s">
        <v>1120</v>
      </c>
      <c r="J41" s="3"/>
    </row>
    <row r="42" customFormat="false" ht="15" hidden="false" customHeight="false" outlineLevel="0" collapsed="false">
      <c r="A42" s="24" t="s">
        <v>1121</v>
      </c>
      <c r="B42" s="24"/>
      <c r="G42" s="24" t="s">
        <v>1121</v>
      </c>
      <c r="I42" s="3" t="s">
        <v>1121</v>
      </c>
      <c r="J42" s="3"/>
    </row>
    <row r="43" customFormat="false" ht="15" hidden="false" customHeight="false" outlineLevel="0" collapsed="false">
      <c r="A43" s="24" t="s">
        <v>1122</v>
      </c>
      <c r="B43" s="24"/>
      <c r="G43" s="24" t="s">
        <v>1122</v>
      </c>
      <c r="I43" s="3" t="s">
        <v>1122</v>
      </c>
      <c r="J43" s="3"/>
    </row>
    <row r="44" customFormat="false" ht="15" hidden="false" customHeight="false" outlineLevel="0" collapsed="false">
      <c r="A44" s="24" t="s">
        <v>1123</v>
      </c>
      <c r="B44" s="24"/>
      <c r="G44" s="24" t="s">
        <v>1123</v>
      </c>
      <c r="I44" s="3" t="s">
        <v>1123</v>
      </c>
      <c r="J44" s="3"/>
    </row>
    <row r="45" customFormat="false" ht="15" hidden="false" customHeight="false" outlineLevel="0" collapsed="false">
      <c r="A45" s="24" t="s">
        <v>1124</v>
      </c>
      <c r="B45" s="24"/>
      <c r="G45" s="24" t="s">
        <v>1124</v>
      </c>
      <c r="I45" s="3" t="s">
        <v>1124</v>
      </c>
      <c r="J45" s="3"/>
    </row>
    <row r="46" customFormat="false" ht="15" hidden="false" customHeight="false" outlineLevel="0" collapsed="false">
      <c r="A46" s="24" t="s">
        <v>1125</v>
      </c>
      <c r="B46" s="24"/>
      <c r="G46" s="24" t="s">
        <v>1125</v>
      </c>
      <c r="I46" s="3" t="s">
        <v>1125</v>
      </c>
      <c r="J46" s="3"/>
    </row>
    <row r="47" customFormat="false" ht="15" hidden="false" customHeight="false" outlineLevel="0" collapsed="false">
      <c r="A47" s="24" t="s">
        <v>1126</v>
      </c>
      <c r="B47" s="24"/>
      <c r="G47" s="24" t="s">
        <v>1126</v>
      </c>
      <c r="I47" s="3" t="s">
        <v>1126</v>
      </c>
      <c r="J47" s="3"/>
    </row>
    <row r="48" customFormat="false" ht="15" hidden="false" customHeight="false" outlineLevel="0" collapsed="false">
      <c r="A48" s="24" t="s">
        <v>1127</v>
      </c>
      <c r="B48" s="24"/>
      <c r="G48" s="24" t="s">
        <v>1127</v>
      </c>
      <c r="I48" s="3" t="s">
        <v>1127</v>
      </c>
      <c r="J48" s="3"/>
    </row>
    <row r="49" customFormat="false" ht="15" hidden="false" customHeight="false" outlineLevel="0" collapsed="false">
      <c r="A49" s="24" t="s">
        <v>1128</v>
      </c>
      <c r="B49" s="24"/>
      <c r="G49" s="24" t="s">
        <v>1128</v>
      </c>
      <c r="I49" s="3" t="s">
        <v>1128</v>
      </c>
      <c r="J49" s="3"/>
    </row>
    <row r="50" customFormat="false" ht="15" hidden="false" customHeight="false" outlineLevel="0" collapsed="false">
      <c r="A50" s="24" t="s">
        <v>1129</v>
      </c>
      <c r="B50" s="24"/>
      <c r="G50" s="24" t="s">
        <v>1129</v>
      </c>
      <c r="I50" s="3" t="s">
        <v>1129</v>
      </c>
      <c r="J50" s="3"/>
    </row>
    <row r="51" customFormat="false" ht="15" hidden="false" customHeight="false" outlineLevel="0" collapsed="false">
      <c r="A51" s="24" t="s">
        <v>1130</v>
      </c>
      <c r="B51" s="24"/>
      <c r="G51" s="24" t="s">
        <v>1130</v>
      </c>
      <c r="I51" s="3" t="s">
        <v>1130</v>
      </c>
      <c r="J51" s="3"/>
    </row>
    <row r="52" customFormat="false" ht="15" hidden="false" customHeight="false" outlineLevel="0" collapsed="false">
      <c r="A52" s="24" t="s">
        <v>1131</v>
      </c>
      <c r="B52" s="24"/>
      <c r="G52" s="24" t="s">
        <v>1131</v>
      </c>
      <c r="I52" s="3" t="s">
        <v>1131</v>
      </c>
      <c r="J52" s="3"/>
    </row>
    <row r="53" customFormat="false" ht="15" hidden="false" customHeight="false" outlineLevel="0" collapsed="false">
      <c r="A53" s="24" t="s">
        <v>1132</v>
      </c>
      <c r="B53" s="24"/>
      <c r="D53" s="24" t="s">
        <v>1133</v>
      </c>
      <c r="G53" s="24" t="s">
        <v>1132</v>
      </c>
      <c r="I53" s="3" t="s">
        <v>1132</v>
      </c>
      <c r="J53" s="3"/>
    </row>
    <row r="54" customFormat="false" ht="15" hidden="false" customHeight="false" outlineLevel="0" collapsed="false">
      <c r="A54" s="23"/>
      <c r="B54" s="23"/>
      <c r="C54" s="26"/>
      <c r="D54" s="23"/>
      <c r="E54" s="26"/>
      <c r="F54" s="26"/>
      <c r="G54" s="23"/>
      <c r="H54" s="26"/>
      <c r="I54" s="23"/>
      <c r="J54" s="23"/>
      <c r="K54" s="26"/>
    </row>
    <row r="55" customFormat="false" ht="15" hidden="false" customHeight="false" outlineLevel="0" collapsed="false">
      <c r="A55" s="23"/>
      <c r="B55" s="19" t="s">
        <v>1079</v>
      </c>
      <c r="C55" s="20" t="s">
        <v>1134</v>
      </c>
      <c r="D55" s="19"/>
      <c r="E55" s="20" t="s">
        <v>1135</v>
      </c>
      <c r="F55" s="19" t="s">
        <v>1136</v>
      </c>
      <c r="G55" s="23"/>
      <c r="H55" s="26"/>
      <c r="I55" s="23"/>
      <c r="J55" s="23"/>
      <c r="K55" s="26"/>
    </row>
    <row r="56" customFormat="false" ht="15" hidden="false" customHeight="false" outlineLevel="0" collapsed="false">
      <c r="A56" s="23"/>
      <c r="B56" s="23"/>
      <c r="C56" s="26"/>
      <c r="D56" s="23"/>
      <c r="E56" s="26"/>
      <c r="F56" s="26"/>
      <c r="G56" s="23"/>
      <c r="H56" s="26"/>
      <c r="I56" s="23"/>
      <c r="J56" s="23"/>
      <c r="K56" s="26"/>
    </row>
    <row r="57" customFormat="false" ht="15" hidden="false" customHeight="false" outlineLevel="0" collapsed="false">
      <c r="A57" s="38" t="s">
        <v>1077</v>
      </c>
      <c r="B57" s="38" t="n">
        <v>1</v>
      </c>
      <c r="C57" s="14" t="s">
        <v>1137</v>
      </c>
      <c r="D57" s="14" t="s">
        <v>1138</v>
      </c>
      <c r="E57" s="38" t="s">
        <v>1139</v>
      </c>
      <c r="F57" s="38" t="s">
        <v>1140</v>
      </c>
      <c r="G57" s="38" t="s">
        <v>1077</v>
      </c>
      <c r="I57" s="26" t="s">
        <v>1077</v>
      </c>
      <c r="J57" s="26"/>
    </row>
    <row r="58" customFormat="false" ht="15" hidden="false" customHeight="false" outlineLevel="0" collapsed="false">
      <c r="A58" s="38" t="s">
        <v>50</v>
      </c>
      <c r="B58" s="38"/>
      <c r="E58" s="38"/>
      <c r="F58" s="38" t="s">
        <v>1141</v>
      </c>
      <c r="G58" s="38" t="s">
        <v>50</v>
      </c>
      <c r="I58" s="26" t="s">
        <v>50</v>
      </c>
      <c r="J58" s="26"/>
    </row>
    <row r="59" customFormat="false" ht="15" hidden="false" customHeight="false" outlineLevel="0" collapsed="false">
      <c r="A59" s="38" t="s">
        <v>1087</v>
      </c>
      <c r="B59" s="38"/>
      <c r="E59" s="38"/>
      <c r="F59" s="38" t="s">
        <v>1142</v>
      </c>
      <c r="G59" s="38" t="s">
        <v>1087</v>
      </c>
      <c r="I59" s="25" t="s">
        <v>1087</v>
      </c>
      <c r="J59" s="0" t="s">
        <v>1143</v>
      </c>
    </row>
    <row r="60" customFormat="false" ht="15" hidden="false" customHeight="false" outlineLevel="0" collapsed="false">
      <c r="A60" s="38" t="s">
        <v>1090</v>
      </c>
      <c r="B60" s="38"/>
      <c r="E60" s="38"/>
      <c r="F60" s="38" t="s">
        <v>1144</v>
      </c>
      <c r="G60" s="38" t="s">
        <v>1090</v>
      </c>
      <c r="I60" s="25" t="s">
        <v>1090</v>
      </c>
      <c r="J60" s="26" t="s">
        <v>1145</v>
      </c>
    </row>
    <row r="61" customFormat="false" ht="15" hidden="false" customHeight="false" outlineLevel="0" collapsed="false">
      <c r="A61" s="38" t="s">
        <v>1146</v>
      </c>
      <c r="B61" s="38"/>
      <c r="E61" s="38"/>
      <c r="F61" s="38" t="s">
        <v>1147</v>
      </c>
      <c r="G61" s="38" t="s">
        <v>1146</v>
      </c>
      <c r="I61" s="25" t="s">
        <v>1146</v>
      </c>
      <c r="J61" s="0" t="s">
        <v>1148</v>
      </c>
    </row>
    <row r="62" customFormat="false" ht="15" hidden="false" customHeight="false" outlineLevel="0" collapsed="false">
      <c r="A62" s="38" t="s">
        <v>1149</v>
      </c>
      <c r="B62" s="38"/>
      <c r="E62" s="38"/>
      <c r="F62" s="38" t="s">
        <v>1150</v>
      </c>
      <c r="G62" s="38" t="s">
        <v>1149</v>
      </c>
      <c r="I62" s="26" t="s">
        <v>1149</v>
      </c>
      <c r="J62" s="26"/>
    </row>
    <row r="63" customFormat="false" ht="15" hidden="false" customHeight="false" outlineLevel="0" collapsed="false">
      <c r="A63" s="38" t="s">
        <v>1151</v>
      </c>
      <c r="B63" s="38"/>
      <c r="E63" s="38"/>
      <c r="F63" s="38" t="s">
        <v>1152</v>
      </c>
      <c r="G63" s="38" t="s">
        <v>1151</v>
      </c>
      <c r="I63" s="26" t="s">
        <v>1151</v>
      </c>
      <c r="J63" s="26"/>
    </row>
    <row r="64" customFormat="false" ht="15" hidden="false" customHeight="false" outlineLevel="0" collapsed="false">
      <c r="A64" s="38" t="s">
        <v>1083</v>
      </c>
      <c r="B64" s="38"/>
      <c r="E64" s="38"/>
      <c r="F64" s="38" t="s">
        <v>1153</v>
      </c>
      <c r="G64" s="38" t="s">
        <v>1083</v>
      </c>
      <c r="I64" s="25" t="s">
        <v>1083</v>
      </c>
      <c r="J64" s="0" t="s">
        <v>1148</v>
      </c>
    </row>
    <row r="65" customFormat="false" ht="15" hidden="false" customHeight="false" outlineLevel="0" collapsed="false">
      <c r="A65" s="38" t="s">
        <v>30</v>
      </c>
      <c r="B65" s="38"/>
      <c r="E65" s="38"/>
      <c r="F65" s="38" t="s">
        <v>1154</v>
      </c>
      <c r="G65" s="38" t="s">
        <v>30</v>
      </c>
      <c r="I65" s="26" t="s">
        <v>30</v>
      </c>
      <c r="J65" s="26"/>
    </row>
    <row r="66" customFormat="false" ht="15" hidden="false" customHeight="false" outlineLevel="0" collapsed="false">
      <c r="A66" s="38" t="s">
        <v>1155</v>
      </c>
      <c r="B66" s="38"/>
      <c r="E66" s="38"/>
      <c r="F66" s="38" t="s">
        <v>1156</v>
      </c>
      <c r="G66" s="38" t="s">
        <v>1155</v>
      </c>
      <c r="I66" s="26" t="s">
        <v>1155</v>
      </c>
      <c r="J66" s="26"/>
    </row>
    <row r="67" customFormat="false" ht="15" hidden="false" customHeight="false" outlineLevel="0" collapsed="false">
      <c r="A67" s="38" t="s">
        <v>1157</v>
      </c>
      <c r="B67" s="38"/>
      <c r="E67" s="38"/>
      <c r="F67" s="38" t="s">
        <v>1158</v>
      </c>
      <c r="G67" s="38" t="s">
        <v>1157</v>
      </c>
      <c r="I67" s="25" t="s">
        <v>1159</v>
      </c>
      <c r="J67" s="0" t="s">
        <v>1148</v>
      </c>
    </row>
    <row r="68" customFormat="false" ht="15" hidden="false" customHeight="false" outlineLevel="0" collapsed="false">
      <c r="A68" s="38" t="s">
        <v>1160</v>
      </c>
      <c r="B68" s="38"/>
      <c r="E68" s="38"/>
      <c r="F68" s="38" t="s">
        <v>1161</v>
      </c>
      <c r="G68" s="38" t="s">
        <v>1160</v>
      </c>
      <c r="I68" s="26" t="s">
        <v>1162</v>
      </c>
      <c r="J68" s="26"/>
    </row>
    <row r="69" customFormat="false" ht="15" hidden="false" customHeight="false" outlineLevel="0" collapsed="false">
      <c r="A69" s="38" t="s">
        <v>1163</v>
      </c>
      <c r="B69" s="38"/>
      <c r="E69" s="38"/>
      <c r="F69" s="38" t="s">
        <v>1164</v>
      </c>
      <c r="G69" s="38" t="s">
        <v>1163</v>
      </c>
      <c r="I69" s="26" t="s">
        <v>1165</v>
      </c>
      <c r="J69" s="26"/>
    </row>
    <row r="70" customFormat="false" ht="15" hidden="false" customHeight="false" outlineLevel="0" collapsed="false">
      <c r="A70" s="38" t="s">
        <v>1166</v>
      </c>
      <c r="B70" s="38"/>
      <c r="E70" s="38"/>
      <c r="F70" s="38" t="s">
        <v>1167</v>
      </c>
      <c r="G70" s="38" t="s">
        <v>1166</v>
      </c>
      <c r="I70" s="26" t="s">
        <v>1168</v>
      </c>
      <c r="J70" s="26"/>
    </row>
    <row r="71" customFormat="false" ht="15" hidden="false" customHeight="false" outlineLevel="0" collapsed="false">
      <c r="A71" s="38" t="s">
        <v>1169</v>
      </c>
      <c r="B71" s="38"/>
      <c r="E71" s="38"/>
      <c r="F71" s="38" t="s">
        <v>1170</v>
      </c>
      <c r="G71" s="38" t="s">
        <v>1169</v>
      </c>
      <c r="I71" s="26" t="s">
        <v>1171</v>
      </c>
      <c r="J71" s="26"/>
    </row>
    <row r="72" customFormat="false" ht="15" hidden="false" customHeight="false" outlineLevel="0" collapsed="false">
      <c r="A72" s="38" t="s">
        <v>1172</v>
      </c>
      <c r="B72" s="38"/>
      <c r="E72" s="38"/>
      <c r="F72" s="38" t="s">
        <v>1173</v>
      </c>
      <c r="G72" s="38" t="s">
        <v>1172</v>
      </c>
      <c r="H72" s="26"/>
      <c r="I72" s="26" t="s">
        <v>1174</v>
      </c>
      <c r="J72" s="26"/>
    </row>
    <row r="73" customFormat="false" ht="15" hidden="false" customHeight="false" outlineLevel="0" collapsed="false">
      <c r="A73" s="41" t="s">
        <v>1175</v>
      </c>
      <c r="B73" s="41" t="n">
        <v>2</v>
      </c>
      <c r="C73" s="41" t="s">
        <v>1176</v>
      </c>
      <c r="D73" s="41"/>
      <c r="E73" s="41" t="s">
        <v>1177</v>
      </c>
      <c r="F73" s="41" t="s">
        <v>1178</v>
      </c>
      <c r="G73" s="41" t="s">
        <v>1175</v>
      </c>
      <c r="H73" s="26"/>
      <c r="I73" s="26" t="s">
        <v>1179</v>
      </c>
      <c r="J73" s="26"/>
      <c r="Q73" s="41" t="s">
        <v>1180</v>
      </c>
    </row>
    <row r="74" customFormat="false" ht="15" hidden="false" customHeight="false" outlineLevel="0" collapsed="false">
      <c r="A74" s="41" t="s">
        <v>1181</v>
      </c>
      <c r="F74" s="41"/>
      <c r="G74" s="41" t="s">
        <v>1181</v>
      </c>
      <c r="H74" s="26"/>
      <c r="I74" s="26" t="s">
        <v>1182</v>
      </c>
      <c r="J74" s="26"/>
    </row>
    <row r="75" customFormat="false" ht="15" hidden="false" customHeight="false" outlineLevel="0" collapsed="false">
      <c r="A75" s="41" t="s">
        <v>1183</v>
      </c>
      <c r="F75" s="41"/>
      <c r="G75" s="41" t="s">
        <v>1183</v>
      </c>
      <c r="H75" s="26"/>
      <c r="I75" s="0" t="s">
        <v>1184</v>
      </c>
      <c r="J75" s="26"/>
    </row>
    <row r="76" customFormat="false" ht="15" hidden="false" customHeight="false" outlineLevel="0" collapsed="false">
      <c r="A76" s="42" t="s">
        <v>1185</v>
      </c>
      <c r="B76" s="42" t="n">
        <v>3</v>
      </c>
      <c r="C76" s="42" t="s">
        <v>1186</v>
      </c>
      <c r="D76" s="42"/>
      <c r="E76" s="42" t="s">
        <v>1187</v>
      </c>
      <c r="F76" s="42" t="s">
        <v>1188</v>
      </c>
      <c r="G76" s="42"/>
      <c r="K76" s="25" t="s">
        <v>1189</v>
      </c>
      <c r="L76" s="0" t="s">
        <v>1073</v>
      </c>
      <c r="Q76" s="42" t="s">
        <v>1190</v>
      </c>
    </row>
    <row r="77" customFormat="false" ht="15" hidden="false" customHeight="false" outlineLevel="0" collapsed="false">
      <c r="A77" s="42" t="s">
        <v>1035</v>
      </c>
      <c r="F77" s="42" t="s">
        <v>1191</v>
      </c>
      <c r="H77" s="26"/>
      <c r="I77" s="26"/>
      <c r="J77" s="26"/>
      <c r="K77" s="25" t="s">
        <v>1035</v>
      </c>
      <c r="L77" s="0" t="s">
        <v>1192</v>
      </c>
      <c r="Q77" s="42" t="s">
        <v>1193</v>
      </c>
    </row>
    <row r="78" customFormat="false" ht="15" hidden="false" customHeight="false" outlineLevel="0" collapsed="false">
      <c r="A78" s="42" t="s">
        <v>1194</v>
      </c>
      <c r="K78" s="22" t="s">
        <v>1194</v>
      </c>
      <c r="L78" s="0" t="s">
        <v>1192</v>
      </c>
    </row>
    <row r="79" customFormat="false" ht="15" hidden="false" customHeight="false" outlineLevel="0" collapsed="false">
      <c r="A79" s="42" t="s">
        <v>1195</v>
      </c>
      <c r="K79" s="0" t="s">
        <v>1195</v>
      </c>
    </row>
    <row r="80" customFormat="false" ht="15" hidden="false" customHeight="false" outlineLevel="0" collapsed="false">
      <c r="A80" s="42" t="s">
        <v>1196</v>
      </c>
      <c r="K80" s="0" t="s">
        <v>1196</v>
      </c>
    </row>
    <row r="81" customFormat="false" ht="15" hidden="false" customHeight="false" outlineLevel="0" collapsed="false">
      <c r="A81" s="42" t="s">
        <v>1197</v>
      </c>
      <c r="K81" s="25" t="s">
        <v>1197</v>
      </c>
      <c r="L81" s="0" t="s">
        <v>1192</v>
      </c>
    </row>
    <row r="82" customFormat="false" ht="15" hidden="false" customHeight="false" outlineLevel="0" collapsed="false">
      <c r="A82" s="42" t="s">
        <v>1198</v>
      </c>
      <c r="K82" s="25" t="s">
        <v>1198</v>
      </c>
      <c r="L82" s="0" t="s">
        <v>1192</v>
      </c>
    </row>
    <row r="83" customFormat="false" ht="15" hidden="false" customHeight="false" outlineLevel="0" collapsed="false">
      <c r="A83" s="42" t="s">
        <v>1199</v>
      </c>
      <c r="K83" s="0" t="s">
        <v>1199</v>
      </c>
    </row>
    <row r="84" customFormat="false" ht="15" hidden="false" customHeight="false" outlineLevel="0" collapsed="false">
      <c r="A84" s="42" t="s">
        <v>1200</v>
      </c>
      <c r="K84" s="25" t="s">
        <v>1201</v>
      </c>
      <c r="L84" s="0" t="s">
        <v>1202</v>
      </c>
    </row>
    <row r="85" customFormat="false" ht="15" hidden="false" customHeight="false" outlineLevel="0" collapsed="false">
      <c r="A85" s="42" t="s">
        <v>1203</v>
      </c>
      <c r="K85" s="0" t="s">
        <v>1204</v>
      </c>
    </row>
    <row r="86" customFormat="false" ht="15" hidden="false" customHeight="false" outlineLevel="0" collapsed="false">
      <c r="A86" s="42" t="s">
        <v>1205</v>
      </c>
      <c r="K86" s="0" t="s">
        <v>1205</v>
      </c>
    </row>
    <row r="87" customFormat="false" ht="15" hidden="false" customHeight="false" outlineLevel="0" collapsed="false">
      <c r="A87" s="42" t="s">
        <v>1206</v>
      </c>
      <c r="K87" s="0" t="s">
        <v>1206</v>
      </c>
    </row>
    <row r="88" customFormat="false" ht="15" hidden="false" customHeight="false" outlineLevel="0" collapsed="false">
      <c r="D88" s="14" t="s">
        <v>1207</v>
      </c>
    </row>
    <row r="92" customFormat="false" ht="15" hidden="false" customHeight="false" outlineLevel="0" collapsed="false">
      <c r="B92" s="20" t="n">
        <v>4</v>
      </c>
      <c r="C92" s="20" t="s">
        <v>1064</v>
      </c>
      <c r="D92" s="20" t="s">
        <v>1066</v>
      </c>
      <c r="E92" s="20" t="s">
        <v>1065</v>
      </c>
      <c r="F92" s="20" t="s">
        <v>1066</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9.15625" defaultRowHeight="15" zeroHeight="false" outlineLevelRow="0" outlineLevelCol="0"/>
  <cols>
    <col collapsed="false" customWidth="true" hidden="false" outlineLevel="0" max="1" min="1" style="0" width="33.86"/>
    <col collapsed="false" customWidth="true" hidden="false" outlineLevel="0" max="2" min="2" style="0" width="18.42"/>
    <col collapsed="false" customWidth="true" hidden="false" outlineLevel="0" max="3" min="3" style="0" width="27.29"/>
    <col collapsed="false" customWidth="true" hidden="false" outlineLevel="0" max="4" min="4" style="0" width="37.42"/>
    <col collapsed="false" customWidth="true" hidden="false" outlineLevel="0" max="5" min="5" style="0" width="54.71"/>
    <col collapsed="false" customWidth="true" hidden="false" outlineLevel="0" max="6" min="6" style="0" width="56.7"/>
    <col collapsed="false" customWidth="true" hidden="false" outlineLevel="0" max="7" min="7" style="0" width="34"/>
    <col collapsed="false" customWidth="true" hidden="false" outlineLevel="0" max="8" min="8" style="0" width="27.14"/>
    <col collapsed="false" customWidth="true" hidden="false" outlineLevel="0" max="9" min="9"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row>
    <row r="2" customFormat="false" ht="15" hidden="false" customHeight="false" outlineLevel="0" collapsed="false">
      <c r="A2" s="1" t="s">
        <v>13</v>
      </c>
    </row>
    <row r="3" customFormat="false" ht="15" hidden="false" customHeight="false" outlineLevel="0" collapsed="false">
      <c r="A3" s="1" t="s">
        <v>884</v>
      </c>
      <c r="B3" s="1" t="s">
        <v>885</v>
      </c>
      <c r="C3" s="1" t="s">
        <v>886</v>
      </c>
      <c r="D3" s="1" t="s">
        <v>887</v>
      </c>
      <c r="E3" s="1" t="s">
        <v>888</v>
      </c>
      <c r="F3" s="1" t="s">
        <v>889</v>
      </c>
      <c r="G3" s="1" t="s">
        <v>1208</v>
      </c>
      <c r="H3" s="1" t="s">
        <v>1209</v>
      </c>
      <c r="I3" s="1" t="s">
        <v>1210</v>
      </c>
    </row>
    <row r="4" customFormat="false" ht="15" hidden="false" customHeight="false" outlineLevel="0" collapsed="false">
      <c r="G4" s="25" t="s">
        <v>900</v>
      </c>
      <c r="H4" s="25" t="s">
        <v>900</v>
      </c>
      <c r="I4" s="0" t="s">
        <v>900</v>
      </c>
    </row>
    <row r="5" customFormat="false" ht="15" hidden="false" customHeight="false" outlineLevel="0" collapsed="false">
      <c r="G5" s="25"/>
      <c r="H5" s="25"/>
    </row>
    <row r="6" customFormat="false" ht="15" hidden="false" customHeight="false" outlineLevel="0" collapsed="false">
      <c r="G6" s="25" t="s">
        <v>1211</v>
      </c>
      <c r="H6" s="25" t="s">
        <v>1211</v>
      </c>
      <c r="I6" s="0" t="s">
        <v>1211</v>
      </c>
    </row>
    <row r="7" customFormat="false" ht="15" hidden="false" customHeight="false" outlineLevel="0" collapsed="false">
      <c r="G7" s="25" t="s">
        <v>911</v>
      </c>
      <c r="H7" s="25" t="s">
        <v>911</v>
      </c>
      <c r="I7" s="0" t="s">
        <v>911</v>
      </c>
    </row>
    <row r="8" customFormat="false" ht="15" hidden="false" customHeight="false" outlineLevel="0" collapsed="false">
      <c r="A8" s="36" t="s">
        <v>1074</v>
      </c>
      <c r="B8" s="36" t="n">
        <v>0</v>
      </c>
      <c r="C8" s="36" t="s">
        <v>1074</v>
      </c>
      <c r="D8" s="36" t="s">
        <v>1212</v>
      </c>
      <c r="E8" s="36" t="s">
        <v>1213</v>
      </c>
      <c r="F8" s="36" t="s">
        <v>1214</v>
      </c>
      <c r="G8" s="25" t="s">
        <v>1074</v>
      </c>
      <c r="H8" s="25" t="s">
        <v>1074</v>
      </c>
      <c r="I8" s="0" t="s">
        <v>1074</v>
      </c>
    </row>
    <row r="9" customFormat="false" ht="15" hidden="false" customHeight="false" outlineLevel="0" collapsed="false">
      <c r="A9" s="36"/>
      <c r="B9" s="36"/>
      <c r="C9" s="36"/>
      <c r="D9" s="36"/>
      <c r="E9" s="36"/>
      <c r="F9" s="36" t="s">
        <v>1215</v>
      </c>
      <c r="G9" s="25"/>
      <c r="H9" s="25"/>
    </row>
    <row r="10" customFormat="false" ht="15" hidden="false" customHeight="false" outlineLevel="0" collapsed="false">
      <c r="A10" s="26"/>
      <c r="B10" s="26"/>
      <c r="C10" s="26"/>
      <c r="D10" s="26"/>
      <c r="E10" s="26"/>
      <c r="F10" s="26"/>
      <c r="G10" s="26"/>
      <c r="H10" s="26"/>
      <c r="I10" s="26"/>
    </row>
    <row r="11" customFormat="false" ht="15" hidden="false" customHeight="false" outlineLevel="0" collapsed="false">
      <c r="A11" s="26"/>
      <c r="B11" s="20" t="n">
        <v>0</v>
      </c>
      <c r="C11" s="20" t="s">
        <v>1216</v>
      </c>
      <c r="D11" s="20"/>
      <c r="E11" s="20" t="s">
        <v>1217</v>
      </c>
      <c r="F11" s="20" t="s">
        <v>1218</v>
      </c>
      <c r="G11" s="26"/>
      <c r="H11" s="26"/>
      <c r="I11" s="26"/>
    </row>
    <row r="12" customFormat="false" ht="15" hidden="false" customHeight="false" outlineLevel="0" collapsed="false">
      <c r="A12" s="43" t="s">
        <v>1219</v>
      </c>
      <c r="B12" s="43" t="n">
        <v>1</v>
      </c>
      <c r="C12" s="43" t="s">
        <v>1220</v>
      </c>
      <c r="D12" s="43" t="s">
        <v>1221</v>
      </c>
      <c r="E12" s="43" t="s">
        <v>1222</v>
      </c>
      <c r="F12" s="43" t="s">
        <v>1223</v>
      </c>
      <c r="G12" s="43" t="s">
        <v>1219</v>
      </c>
      <c r="I12" s="0" t="s">
        <v>1224</v>
      </c>
    </row>
    <row r="13" customFormat="false" ht="15" hidden="false" customHeight="false" outlineLevel="0" collapsed="false">
      <c r="A13" s="43" t="s">
        <v>1225</v>
      </c>
      <c r="G13" s="43" t="s">
        <v>1225</v>
      </c>
      <c r="I13" s="0" t="s">
        <v>1226</v>
      </c>
    </row>
    <row r="14" customFormat="false" ht="15" hidden="false" customHeight="false" outlineLevel="0" collapsed="false">
      <c r="A14" s="43" t="s">
        <v>1227</v>
      </c>
      <c r="G14" s="43" t="s">
        <v>1227</v>
      </c>
      <c r="I14" s="0" t="s">
        <v>1228</v>
      </c>
    </row>
    <row r="15" customFormat="false" ht="15" hidden="false" customHeight="false" outlineLevel="0" collapsed="false">
      <c r="A15" s="43" t="s">
        <v>1229</v>
      </c>
      <c r="G15" s="43" t="s">
        <v>1229</v>
      </c>
      <c r="I15" s="0" t="s">
        <v>1230</v>
      </c>
    </row>
    <row r="16" customFormat="false" ht="15" hidden="false" customHeight="false" outlineLevel="0" collapsed="false">
      <c r="A16" s="43" t="s">
        <v>1231</v>
      </c>
      <c r="G16" s="43" t="s">
        <v>1231</v>
      </c>
      <c r="I16" s="0" t="s">
        <v>1232</v>
      </c>
    </row>
    <row r="17" customFormat="false" ht="15" hidden="false" customHeight="false" outlineLevel="0" collapsed="false">
      <c r="A17" s="43" t="s">
        <v>1233</v>
      </c>
      <c r="G17" s="43" t="s">
        <v>1233</v>
      </c>
      <c r="I17" s="0" t="s">
        <v>1234</v>
      </c>
    </row>
    <row r="18" customFormat="false" ht="15" hidden="false" customHeight="false" outlineLevel="0" collapsed="false">
      <c r="A18" s="43" t="s">
        <v>1235</v>
      </c>
      <c r="G18" s="43" t="s">
        <v>1235</v>
      </c>
      <c r="I18" s="0" t="s">
        <v>1236</v>
      </c>
    </row>
    <row r="19" customFormat="false" ht="15" hidden="false" customHeight="false" outlineLevel="0" collapsed="false">
      <c r="A19" s="43" t="s">
        <v>1237</v>
      </c>
      <c r="G19" s="43" t="s">
        <v>1237</v>
      </c>
      <c r="I19" s="0" t="s">
        <v>1238</v>
      </c>
    </row>
    <row r="20" customFormat="false" ht="15" hidden="false" customHeight="false" outlineLevel="0" collapsed="false">
      <c r="A20" s="43" t="s">
        <v>1239</v>
      </c>
      <c r="G20" s="43" t="s">
        <v>1239</v>
      </c>
      <c r="I20" s="0" t="s">
        <v>1240</v>
      </c>
    </row>
    <row r="21" customFormat="false" ht="15" hidden="false" customHeight="false" outlineLevel="0" collapsed="false">
      <c r="A21" s="43"/>
      <c r="G21" s="43" t="s">
        <v>1241</v>
      </c>
      <c r="I21" s="0" t="s">
        <v>1242</v>
      </c>
    </row>
    <row r="22" customFormat="false" ht="15" hidden="false" customHeight="false" outlineLevel="0" collapsed="false">
      <c r="A22" s="43" t="s">
        <v>1243</v>
      </c>
      <c r="G22" s="43" t="s">
        <v>1243</v>
      </c>
      <c r="I22" s="0" t="s">
        <v>1244</v>
      </c>
    </row>
    <row r="23" customFormat="false" ht="15" hidden="false" customHeight="false" outlineLevel="0" collapsed="false">
      <c r="A23" s="43" t="s">
        <v>1245</v>
      </c>
      <c r="G23" s="43" t="s">
        <v>1245</v>
      </c>
      <c r="I23" s="0" t="s">
        <v>1246</v>
      </c>
    </row>
    <row r="24" customFormat="false" ht="15" hidden="false" customHeight="false" outlineLevel="0" collapsed="false">
      <c r="A24" s="43" t="s">
        <v>1247</v>
      </c>
      <c r="G24" s="43" t="s">
        <v>1247</v>
      </c>
      <c r="I24" s="0" t="s">
        <v>1248</v>
      </c>
    </row>
    <row r="26" customFormat="false" ht="15" hidden="false" customHeight="false" outlineLevel="0" collapsed="false">
      <c r="A26" s="39" t="s">
        <v>1249</v>
      </c>
      <c r="B26" s="39" t="n">
        <v>2</v>
      </c>
      <c r="C26" s="39" t="s">
        <v>1250</v>
      </c>
      <c r="D26" s="39"/>
      <c r="E26" s="39" t="s">
        <v>1251</v>
      </c>
      <c r="F26" s="39" t="s">
        <v>1252</v>
      </c>
      <c r="G26" s="39" t="s">
        <v>1249</v>
      </c>
      <c r="I26" s="0" t="s">
        <v>1253</v>
      </c>
    </row>
    <row r="27" customFormat="false" ht="15" hidden="false" customHeight="false" outlineLevel="0" collapsed="false">
      <c r="A27" s="39" t="s">
        <v>1254</v>
      </c>
      <c r="G27" s="39" t="s">
        <v>1254</v>
      </c>
      <c r="I27" s="0" t="s">
        <v>1255</v>
      </c>
    </row>
    <row r="28" customFormat="false" ht="15" hidden="false" customHeight="false" outlineLevel="0" collapsed="false">
      <c r="A28" s="39" t="s">
        <v>1256</v>
      </c>
      <c r="B28" s="0" t="n">
        <v>3</v>
      </c>
      <c r="C28" s="0" t="s">
        <v>1257</v>
      </c>
      <c r="E28" s="0" t="s">
        <v>1258</v>
      </c>
      <c r="F28" s="0" t="s">
        <v>1259</v>
      </c>
      <c r="G28" s="39" t="s">
        <v>1256</v>
      </c>
      <c r="I28" s="0" t="s">
        <v>1260</v>
      </c>
    </row>
    <row r="29" customFormat="false" ht="15" hidden="false" customHeight="false" outlineLevel="0" collapsed="false">
      <c r="A29" s="39" t="s">
        <v>1261</v>
      </c>
      <c r="G29" s="39" t="s">
        <v>1261</v>
      </c>
      <c r="I29" s="0" t="s">
        <v>1262</v>
      </c>
    </row>
    <row r="30" customFormat="false" ht="15" hidden="false" customHeight="false" outlineLevel="0" collapsed="false">
      <c r="A30" s="39" t="s">
        <v>1263</v>
      </c>
      <c r="G30" s="39" t="s">
        <v>1263</v>
      </c>
      <c r="I30" s="0" t="s">
        <v>1264</v>
      </c>
    </row>
    <row r="31" customFormat="false" ht="15" hidden="false" customHeight="false" outlineLevel="0" collapsed="false">
      <c r="A31" s="39" t="s">
        <v>1265</v>
      </c>
      <c r="G31" s="39" t="s">
        <v>1265</v>
      </c>
      <c r="I31" s="0" t="s">
        <v>1266</v>
      </c>
    </row>
    <row r="32" customFormat="false" ht="15" hidden="false" customHeight="false" outlineLevel="0" collapsed="false">
      <c r="A32" s="39" t="s">
        <v>1267</v>
      </c>
      <c r="G32" s="39" t="s">
        <v>1267</v>
      </c>
      <c r="I32" s="0" t="s">
        <v>1268</v>
      </c>
    </row>
    <row r="33" customFormat="false" ht="15" hidden="false" customHeight="false" outlineLevel="0" collapsed="false">
      <c r="A33" s="39" t="s">
        <v>1269</v>
      </c>
      <c r="G33" s="39" t="s">
        <v>1269</v>
      </c>
      <c r="I33" s="0" t="s">
        <v>1270</v>
      </c>
    </row>
    <row r="34" customFormat="false" ht="15" hidden="false" customHeight="false" outlineLevel="0" collapsed="false">
      <c r="A34" s="39" t="s">
        <v>1271</v>
      </c>
      <c r="G34" s="39" t="s">
        <v>1271</v>
      </c>
      <c r="I34" s="0" t="s">
        <v>1272</v>
      </c>
    </row>
    <row r="35" customFormat="false" ht="15" hidden="false" customHeight="false" outlineLevel="0" collapsed="false">
      <c r="A35" s="39" t="s">
        <v>1273</v>
      </c>
      <c r="G35" s="39" t="s">
        <v>1273</v>
      </c>
      <c r="I35" s="0" t="s">
        <v>1274</v>
      </c>
    </row>
    <row r="37" customFormat="false" ht="15" hidden="false" customHeight="false" outlineLevel="0" collapsed="false">
      <c r="A37" s="43" t="s">
        <v>1275</v>
      </c>
      <c r="F37" s="43" t="s">
        <v>1276</v>
      </c>
      <c r="G37" s="43" t="s">
        <v>1275</v>
      </c>
      <c r="I37" s="0" t="s">
        <v>1277</v>
      </c>
    </row>
    <row r="38" customFormat="false" ht="15" hidden="false" customHeight="false" outlineLevel="0" collapsed="false">
      <c r="A38" s="43" t="s">
        <v>1278</v>
      </c>
      <c r="G38" s="43" t="s">
        <v>1278</v>
      </c>
      <c r="I38" s="0" t="s">
        <v>1279</v>
      </c>
    </row>
    <row r="39" customFormat="false" ht="15" hidden="false" customHeight="false" outlineLevel="0" collapsed="false">
      <c r="A39" s="43" t="s">
        <v>1280</v>
      </c>
      <c r="D39" s="43" t="s">
        <v>1281</v>
      </c>
      <c r="G39" s="43" t="s">
        <v>1280</v>
      </c>
      <c r="I39" s="0" t="s">
        <v>1282</v>
      </c>
    </row>
    <row r="41" customFormat="false" ht="15" hidden="false" customHeight="false" outlineLevel="0" collapsed="false">
      <c r="B41" s="20" t="n">
        <v>0</v>
      </c>
      <c r="C41" s="20" t="s">
        <v>1283</v>
      </c>
      <c r="D41" s="20"/>
      <c r="E41" s="20" t="s">
        <v>1284</v>
      </c>
      <c r="F41" s="20" t="s">
        <v>1285</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4" activeCellId="0" sqref="E24"/>
    </sheetView>
  </sheetViews>
  <sheetFormatPr defaultColWidth="8.6875" defaultRowHeight="15" zeroHeight="false" outlineLevelRow="0" outlineLevelCol="0"/>
  <cols>
    <col collapsed="false" customWidth="true" hidden="false" outlineLevel="0" max="1" min="1" style="0" width="28.42"/>
    <col collapsed="false" customWidth="true" hidden="false" outlineLevel="0" max="2" min="2" style="0" width="24.15"/>
    <col collapsed="false" customWidth="true" hidden="false" outlineLevel="0" max="3" min="3" style="0" width="17.71"/>
    <col collapsed="false" customWidth="true" hidden="false" outlineLevel="0" max="4" min="4" style="0" width="39.43"/>
    <col collapsed="false" customWidth="true" hidden="false" outlineLevel="0" max="5" min="5" style="0" width="78.42"/>
    <col collapsed="false" customWidth="true" hidden="false" outlineLevel="0" max="6" min="6" style="0" width="45.42"/>
    <col collapsed="false" customWidth="true" hidden="false" outlineLevel="0" max="7" min="7" style="0" width="23.57"/>
    <col collapsed="false" customWidth="true" hidden="false" outlineLevel="0" max="8" min="8" style="0" width="16.29"/>
    <col collapsed="false" customWidth="true" hidden="false" outlineLevel="0" max="9" min="9" style="0" width="31.01"/>
    <col collapsed="false" customWidth="true" hidden="false" outlineLevel="0" max="10" min="10"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37</v>
      </c>
    </row>
    <row r="3" customFormat="false" ht="15" hidden="false" customHeight="false" outlineLevel="0" collapsed="false">
      <c r="A3" s="1" t="s">
        <v>884</v>
      </c>
      <c r="B3" s="1" t="s">
        <v>885</v>
      </c>
      <c r="C3" s="1" t="s">
        <v>886</v>
      </c>
      <c r="D3" s="1" t="s">
        <v>887</v>
      </c>
      <c r="E3" s="1" t="s">
        <v>888</v>
      </c>
      <c r="F3" s="1" t="s">
        <v>889</v>
      </c>
      <c r="G3" s="1" t="s">
        <v>1286</v>
      </c>
      <c r="H3" s="1" t="s">
        <v>1287</v>
      </c>
      <c r="I3" s="1" t="s">
        <v>1288</v>
      </c>
      <c r="J3" s="1" t="s">
        <v>893</v>
      </c>
    </row>
    <row r="4" customFormat="false" ht="15" hidden="false" customHeight="false" outlineLevel="0" collapsed="false">
      <c r="I4" s="25" t="s">
        <v>900</v>
      </c>
    </row>
    <row r="5" customFormat="false" ht="15" hidden="false" customHeight="false" outlineLevel="0" collapsed="false">
      <c r="D5" s="0" t="s">
        <v>1289</v>
      </c>
      <c r="I5" s="25" t="s">
        <v>911</v>
      </c>
    </row>
    <row r="6" customFormat="false" ht="15" hidden="false" customHeight="false" outlineLevel="0" collapsed="false">
      <c r="I6" s="26" t="s">
        <v>918</v>
      </c>
    </row>
    <row r="7" customFormat="false" ht="15" hidden="false" customHeight="false" outlineLevel="0" collapsed="false">
      <c r="B7" s="0" t="n">
        <v>0</v>
      </c>
      <c r="C7" s="0" t="s">
        <v>1290</v>
      </c>
      <c r="D7" s="0" t="s">
        <v>1291</v>
      </c>
      <c r="E7" s="0" t="s">
        <v>1292</v>
      </c>
      <c r="F7" s="0" t="s">
        <v>1291</v>
      </c>
      <c r="I7" s="0" t="s">
        <v>1293</v>
      </c>
    </row>
    <row r="8" customFormat="false" ht="15" hidden="false" customHeight="false" outlineLevel="0" collapsed="false">
      <c r="D8" s="0" t="s">
        <v>1294</v>
      </c>
      <c r="F8" s="0" t="s">
        <v>1294</v>
      </c>
    </row>
    <row r="9" customFormat="false" ht="15" hidden="false" customHeight="false" outlineLevel="0" collapsed="false">
      <c r="F9" s="0" t="s">
        <v>1295</v>
      </c>
    </row>
    <row r="10" customFormat="false" ht="15" hidden="false" customHeight="false" outlineLevel="0" collapsed="false">
      <c r="I10" s="0" t="s">
        <v>1296</v>
      </c>
    </row>
    <row r="11" customFormat="false" ht="15" hidden="false" customHeight="false" outlineLevel="0" collapsed="false">
      <c r="B11" s="0" t="n">
        <v>1</v>
      </c>
      <c r="C11" s="0" t="s">
        <v>1297</v>
      </c>
      <c r="E11" s="0" t="s">
        <v>1298</v>
      </c>
      <c r="F11" s="0" t="s">
        <v>1299</v>
      </c>
      <c r="I11" s="0" t="s">
        <v>1300</v>
      </c>
    </row>
    <row r="12" customFormat="false" ht="15" hidden="false" customHeight="false" outlineLevel="0" collapsed="false">
      <c r="I12" s="0" t="s">
        <v>1301</v>
      </c>
    </row>
    <row r="13" customFormat="false" ht="15" hidden="false" customHeight="false" outlineLevel="0" collapsed="false">
      <c r="I13" s="0" t="s">
        <v>1302</v>
      </c>
    </row>
    <row r="14" customFormat="false" ht="15" hidden="false" customHeight="false" outlineLevel="0" collapsed="false">
      <c r="I14" s="0" t="s">
        <v>1077</v>
      </c>
    </row>
    <row r="15" customFormat="false" ht="15" hidden="false" customHeight="false" outlineLevel="0" collapsed="false">
      <c r="I15" s="0" t="s">
        <v>1303</v>
      </c>
    </row>
    <row r="17" customFormat="false" ht="15" hidden="false" customHeight="false" outlineLevel="0" collapsed="false">
      <c r="B17" s="20" t="n">
        <v>2</v>
      </c>
      <c r="C17" s="20" t="s">
        <v>1064</v>
      </c>
      <c r="D17" s="20"/>
      <c r="E17" s="20" t="s">
        <v>1065</v>
      </c>
      <c r="F17" s="20" t="s">
        <v>1066</v>
      </c>
    </row>
    <row r="18" customFormat="false" ht="15" hidden="false" customHeight="false" outlineLevel="0" collapsed="false">
      <c r="D18" s="0" t="s">
        <v>1066</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2019-04-29T20:55:41Z</dcterms:created>
  <dc:creator>Konstantin Vlasenko</dc:creator>
  <dc:description/>
  <dc:language>ru-RU</dc:language>
  <cp:lastModifiedBy/>
  <dcterms:modified xsi:type="dcterms:W3CDTF">2022-10-19T20:05:22Z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