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B446229F-D413-4258-943A-F51660746F56}" xr6:coauthVersionLast="36" xr6:coauthVersionMax="36" xr10:uidLastSave="{00000000-0000-0000-0000-000000000000}"/>
  <bookViews>
    <workbookView xWindow="0" yWindow="0" windowWidth="16380" windowHeight="8190" tabRatio="500" activeTab="2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definedNames>
    <definedName name="_xlnm._FilterDatabase" localSheetId="2" hidden="1">project_steps!$A$3:$O$169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3" i="4" l="1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B3" i="4"/>
  <c r="C3" i="4"/>
  <c r="B19" i="4"/>
  <c r="C25" i="4"/>
  <c r="C19" i="4"/>
  <c r="D56" i="4" l="1"/>
  <c r="D57" i="4" l="1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D53" i="4"/>
  <c r="D54" i="4"/>
  <c r="D55" i="4"/>
  <c r="D51" i="4" l="1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C24" i="4" s="1"/>
  <c r="B24" i="4"/>
  <c r="D22" i="4"/>
  <c r="C23" i="4" s="1"/>
  <c r="B23" i="4"/>
  <c r="D21" i="4"/>
  <c r="C22" i="4" s="1"/>
  <c r="B22" i="4"/>
  <c r="D20" i="4"/>
  <c r="C21" i="4" s="1"/>
  <c r="B21" i="4"/>
  <c r="D19" i="4"/>
  <c r="C20" i="4" s="1"/>
  <c r="B20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</calcChain>
</file>

<file path=xl/sharedStrings.xml><?xml version="1.0" encoding="utf-8"?>
<sst xmlns="http://schemas.openxmlformats.org/spreadsheetml/2006/main" count="2462" uniqueCount="886">
  <si>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</si>
  <si>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</si>
  <si>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</si>
  <si>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</si>
  <si>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</si>
  <si>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</si>
  <si>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</si>
  <si>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</si>
  <si>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</si>
  <si>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</si>
  <si>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</si>
  <si>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</si>
  <si>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</si>
  <si>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</si>
  <si>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</si>
  <si>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</si>
  <si>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</si>
  <si>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</si>
  <si>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</si>
  <si>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</si>
  <si>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</si>
  <si>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</si>
  <si>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</si>
  <si>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</si>
  <si>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</si>
  <si>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</si>
  <si>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</si>
  <si>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</si>
  <si>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</si>
  <si>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</si>
  <si>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</si>
  <si>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</si>
  <si>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</si>
  <si>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</si>
  <si>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</si>
  <si>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</si>
  <si>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</si>
  <si>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</si>
  <si>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</si>
  <si>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</si>
  <si>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</si>
  <si>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</si>
  <si>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</si>
  <si>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</si>
  <si>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</si>
  <si>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</si>
  <si>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</si>
  <si>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</si>
  <si>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</si>
  <si>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</si>
  <si>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</si>
  <si>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</si>
  <si>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</si>
  <si>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</si>
  <si>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</si>
  <si>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</si>
  <si>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</si>
  <si>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</si>
  <si>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</si>
  <si>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</si>
  <si>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</si>
  <si>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</si>
  <si>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</si>
  <si>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</si>
  <si>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</si>
  <si>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</si>
  <si>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</si>
  <si>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</si>
  <si>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</si>
  <si>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</si>
  <si>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</si>
  <si>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</si>
  <si>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</si>
  <si>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</si>
  <si>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</si>
  <si>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</si>
  <si>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</si>
  <si>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</si>
  <si>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</si>
  <si>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</si>
  <si>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</si>
  <si>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</si>
  <si>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</si>
  <si>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</si>
  <si>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</si>
  <si>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</si>
  <si>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</si>
  <si>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</si>
  <si>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</si>
  <si>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</si>
  <si>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</si>
  <si>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</si>
  <si>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</si>
  <si>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</si>
  <si>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</si>
  <si>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</si>
  <si>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</si>
  <si>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</si>
  <si>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</si>
  <si>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</si>
  <si>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</si>
  <si>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</si>
  <si>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</si>
  <si>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</si>
  <si>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</si>
  <si>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</si>
  <si>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</si>
  <si>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</si>
  <si>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</si>
  <si>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</si>
  <si>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</si>
  <si>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</si>
  <si>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</si>
  <si>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</si>
  <si>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</si>
  <si>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</si>
  <si>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</si>
  <si>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</si>
  <si>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</si>
  <si>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</si>
  <si>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</si>
  <si>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</si>
  <si>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</si>
  <si>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</si>
  <si>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</si>
  <si>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</si>
  <si>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</si>
  <si>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</si>
  <si>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</si>
  <si>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</si>
  <si>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</si>
  <si>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</si>
  <si>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</si>
  <si>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</si>
  <si>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</si>
  <si>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</si>
  <si>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</si>
  <si>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</si>
  <si>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</si>
  <si>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</si>
  <si>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</si>
  <si>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</si>
  <si>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</si>
  <si>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</si>
  <si>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</si>
  <si>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</si>
  <si>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</si>
  <si>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</si>
  <si>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</si>
  <si>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</si>
  <si>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</si>
  <si>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</si>
  <si>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</si>
  <si>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</si>
  <si>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</si>
  <si>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</si>
  <si>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</si>
  <si>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</si>
  <si>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</si>
  <si>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</si>
  <si>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</si>
  <si>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</si>
  <si>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</si>
  <si>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</si>
  <si>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</si>
  <si>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</si>
  <si>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</si>
  <si>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</si>
  <si>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</si>
  <si>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</si>
  <si>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</si>
  <si>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</si>
  <si>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</si>
  <si>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</si>
  <si>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</si>
  <si>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</si>
  <si>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</si>
  <si>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</si>
  <si>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</si>
  <si>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</si>
  <si>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</si>
  <si>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</si>
  <si>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</si>
  <si>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</si>
  <si>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</si>
  <si>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</si>
  <si>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</si>
  <si>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</si>
  <si>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</si>
  <si>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</si>
  <si>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</si>
  <si>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</si>
  <si>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</si>
  <si>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</si>
  <si>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</si>
  <si>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</si>
  <si>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</si>
  <si>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</si>
  <si>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</si>
  <si>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</si>
  <si>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</si>
  <si>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</si>
  <si>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</si>
  <si>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</si>
  <si>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</si>
  <si>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</si>
  <si>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</si>
  <si>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</si>
  <si>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</si>
  <si>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</si>
  <si>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</si>
  <si>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</si>
  <si>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</si>
  <si>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</si>
  <si>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</si>
  <si>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</si>
  <si>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</si>
  <si>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</si>
  <si>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</si>
  <si>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</si>
  <si>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</si>
  <si>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</si>
  <si>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</si>
  <si>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</si>
  <si>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</si>
  <si>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</si>
  <si>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</si>
  <si>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</si>
  <si>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</si>
  <si>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</si>
  <si>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</si>
  <si>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</si>
  <si>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</si>
  <si>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</si>
  <si>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</si>
  <si>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</si>
  <si>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</si>
  <si>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</si>
  <si>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</si>
  <si>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</si>
  <si>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</si>
  <si>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</si>
  <si>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</si>
  <si>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</si>
  <si>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</si>
  <si>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</si>
  <si>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</si>
  <si>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</si>
  <si>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</si>
  <si>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</si>
  <si>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</si>
  <si>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</si>
  <si>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</si>
  <si>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</si>
  <si>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</si>
  <si>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</si>
  <si>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</si>
  <si>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</si>
  <si>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</si>
  <si>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</si>
  <si>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</si>
  <si>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</si>
  <si>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</si>
  <si>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</si>
  <si>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</si>
  <si>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</si>
  <si>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</si>
  <si>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</si>
  <si>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</si>
  <si>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</si>
  <si>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</si>
  <si>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</si>
  <si>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</si>
  <si>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</si>
  <si>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</si>
  <si>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</si>
  <si>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</si>
  <si>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</si>
  <si>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</si>
  <si>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</si>
  <si>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</si>
  <si>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</si>
  <si>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</si>
  <si>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</si>
  <si>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</si>
  <si>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</si>
  <si>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</si>
  <si>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</si>
  <si>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</si>
  <si>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</si>
  <si>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</si>
  <si>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</si>
  <si>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</si>
  <si>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</si>
  <si>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</si>
  <si>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</si>
  <si>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</si>
  <si>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</si>
  <si>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</si>
  <si>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</si>
  <si>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</si>
  <si>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</si>
  <si>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</si>
  <si>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</si>
  <si>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</si>
  <si>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</si>
  <si>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</si>
  <si>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</si>
  <si>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</si>
  <si>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</si>
  <si>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</si>
  <si>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</si>
  <si>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</si>
  <si>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</si>
  <si>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</si>
  <si>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</si>
  <si>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</si>
  <si>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</si>
  <si>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</si>
  <si>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</si>
  <si>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</si>
  <si>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</si>
  <si>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</si>
  <si>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</si>
  <si>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</si>
  <si>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</si>
  <si>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</si>
  <si>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</si>
  <si>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</si>
  <si>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</si>
  <si>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</si>
  <si>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</si>
  <si>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</si>
  <si>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</si>
  <si>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</si>
  <si>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</si>
  <si>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</si>
  <si>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</si>
  <si>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</si>
  <si>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</si>
  <si>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</si>
  <si>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</si>
  <si>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</si>
  <si>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</si>
  <si>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</si>
  <si>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</si>
  <si>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</si>
  <si>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</si>
  <si>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</si>
  <si>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</si>
  <si>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</si>
  <si>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</si>
  <si>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</si>
  <si>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</si>
  <si>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</si>
  <si>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</si>
  <si>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</si>
  <si>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</si>
  <si>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</si>
  <si>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</si>
  <si>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</si>
  <si>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</si>
  <si>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</si>
  <si>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</si>
  <si>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</si>
  <si>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</si>
  <si>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</si>
  <si>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</si>
  <si>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</si>
  <si>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</si>
  <si>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</si>
  <si>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</si>
  <si>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</si>
  <si>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</si>
  <si>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</si>
  <si>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</si>
  <si>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</si>
  <si>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</si>
  <si>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</si>
  <si>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</si>
  <si>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</si>
  <si>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</si>
  <si>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</si>
  <si>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</si>
  <si>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</si>
  <si>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</si>
  <si>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</si>
  <si>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</si>
  <si>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</si>
  <si>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</si>
  <si>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</si>
  <si>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</si>
  <si>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</si>
  <si>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</si>
  <si>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</si>
  <si>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</si>
  <si>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</si>
  <si>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</si>
  <si>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</si>
  <si>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</si>
  <si>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</si>
  <si>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</si>
  <si>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</si>
  <si>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</si>
  <si>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</si>
  <si>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</si>
  <si>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</si>
  <si>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</si>
  <si>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</si>
  <si>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</si>
  <si>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</si>
  <si>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</si>
  <si>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</si>
  <si>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</si>
  <si>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</si>
  <si>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</si>
  <si>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</si>
  <si>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</si>
  <si>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</si>
  <si>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</si>
  <si>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</si>
  <si>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</si>
  <si>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</si>
  <si>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</si>
  <si>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</si>
  <si>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</si>
  <si>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</si>
  <si>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</si>
  <si>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</si>
  <si>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</si>
  <si>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</si>
  <si>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</si>
  <si>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</si>
  <si>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</si>
  <si>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</si>
  <si>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</si>
  <si>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</si>
  <si>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</si>
  <si>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</si>
  <si>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</si>
  <si>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</si>
  <si>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</si>
  <si>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</si>
  <si>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</si>
  <si>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</si>
  <si>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</si>
  <si>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</si>
  <si>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</si>
  <si>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</si>
  <si>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</si>
  <si>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</si>
  <si>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</si>
  <si>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</si>
  <si>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</si>
  <si>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</si>
  <si>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</si>
  <si>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</si>
  <si>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</si>
  <si>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</si>
  <si>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</si>
  <si>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</si>
  <si>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</si>
  <si>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</si>
  <si>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</si>
  <si>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</si>
  <si>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</si>
  <si>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</si>
  <si>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</si>
  <si>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</si>
  <si>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</si>
  <si>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</si>
  <si>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</si>
  <si>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</si>
  <si>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</si>
  <si>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</si>
  <si>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</si>
  <si>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</si>
  <si>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</si>
  <si>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</si>
  <si>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</si>
  <si>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</si>
  <si>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</si>
  <si>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</si>
  <si>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</si>
  <si>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</si>
  <si>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</si>
  <si>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</si>
  <si>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</si>
  <si>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</si>
  <si>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</si>
  <si>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</si>
  <si>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</si>
  <si>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</si>
  <si>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</si>
  <si>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</si>
  <si>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</si>
  <si>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</si>
  <si>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</si>
  <si>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</si>
  <si>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</si>
  <si>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</si>
  <si>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</si>
  <si>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</si>
  <si>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</si>
  <si>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</si>
  <si>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</si>
  <si>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</si>
  <si>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</si>
  <si>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</si>
  <si>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</si>
  <si>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</si>
  <si>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</si>
  <si>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</si>
  <si>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</si>
  <si>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</si>
  <si>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</si>
  <si>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</si>
  <si>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</si>
  <si>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</si>
  <si>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</si>
  <si>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</si>
  <si>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</si>
  <si>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</si>
  <si>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</si>
  <si>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</si>
  <si>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</si>
  <si>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</si>
  <si>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</si>
  <si>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</si>
  <si>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</si>
  <si>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</si>
  <si>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</si>
  <si>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</si>
  <si>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</si>
  <si>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</si>
  <si>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</si>
  <si>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</si>
  <si>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</si>
  <si>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</si>
  <si>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</si>
  <si>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</si>
  <si>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</si>
  <si>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</si>
  <si>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</si>
  <si>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</si>
  <si>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</si>
  <si>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</si>
  <si>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</si>
  <si>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</si>
  <si>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</si>
  <si>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</si>
  <si>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</si>
  <si>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</si>
  <si>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</si>
  <si>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</si>
  <si>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</si>
  <si>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</si>
  <si>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</si>
  <si>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</si>
  <si>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</si>
  <si>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</si>
  <si>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</si>
  <si>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</si>
  <si>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</si>
  <si>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</si>
  <si>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</si>
  <si>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</si>
  <si>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</si>
  <si>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</si>
  <si>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</si>
  <si>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</si>
  <si>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</si>
  <si>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</si>
  <si>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</si>
  <si>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</si>
  <si>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</si>
  <si>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</si>
  <si>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</si>
  <si>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</si>
  <si>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</si>
  <si>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</si>
  <si>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</si>
  <si>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</si>
  <si>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</si>
  <si>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</si>
  <si>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</si>
  <si>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</si>
  <si>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</si>
  <si>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</si>
  <si>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</si>
  <si>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</si>
  <si>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</si>
  <si>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</si>
  <si>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</si>
  <si>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</si>
  <si>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</si>
  <si>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</si>
  <si>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</si>
  <si>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</si>
  <si>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</si>
  <si>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</si>
  <si>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</si>
  <si>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</si>
  <si>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</si>
  <si>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</si>
  <si>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</si>
  <si>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</si>
  <si>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</si>
  <si>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</si>
  <si>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</si>
  <si>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</si>
  <si>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</si>
  <si>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</si>
  <si>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</si>
  <si>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</si>
  <si>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</si>
  <si>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</si>
  <si>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</si>
  <si>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</si>
  <si>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</si>
  <si>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</si>
  <si>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</si>
  <si>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</si>
  <si>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</si>
  <si>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</si>
  <si>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</si>
  <si>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</si>
  <si>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</si>
  <si>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</si>
  <si>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</si>
  <si>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</si>
  <si>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</si>
  <si>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</si>
  <si>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</si>
  <si>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</si>
  <si>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</si>
  <si>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</si>
  <si>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</si>
  <si>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</si>
  <si>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</si>
  <si>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</si>
  <si>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</si>
  <si>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</si>
  <si>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</si>
  <si>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</si>
  <si>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</si>
  <si>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</si>
  <si>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</si>
  <si>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</si>
  <si>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</si>
  <si>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</si>
  <si>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</si>
  <si>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</si>
  <si>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</si>
  <si>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</si>
  <si>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</si>
  <si>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</si>
  <si>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</si>
  <si>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</si>
  <si>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</si>
  <si>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</si>
  <si>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</si>
  <si>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</si>
  <si>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</si>
  <si>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</si>
  <si>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</si>
  <si>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</si>
  <si>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</si>
  <si>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</si>
  <si>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</si>
  <si>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</si>
  <si>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</si>
  <si>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</si>
  <si>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</si>
  <si>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</si>
  <si>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</si>
  <si>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</si>
  <si>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</si>
  <si>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</si>
  <si>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</si>
  <si>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</si>
  <si>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</si>
  <si>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</si>
  <si>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</si>
  <si>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</si>
  <si>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</si>
  <si>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</si>
  <si>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</si>
  <si>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</si>
  <si>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</si>
  <si>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</si>
  <si>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</si>
  <si>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</si>
  <si>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</si>
  <si>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</si>
  <si>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</si>
  <si>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</si>
  <si>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</si>
  <si>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</si>
  <si>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</si>
  <si>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</si>
  <si>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</si>
  <si>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</si>
  <si>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</si>
  <si>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</si>
  <si>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</si>
  <si>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</si>
  <si>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</si>
  <si>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</si>
  <si>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</si>
  <si>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</si>
  <si>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</si>
  <si>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</si>
  <si>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</si>
  <si>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</si>
  <si>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</si>
  <si>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</si>
  <si>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</si>
  <si>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</si>
  <si>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</si>
  <si>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</si>
  <si>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</si>
  <si>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</si>
  <si>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san_assessment_stn_upd.vssx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</si>
  <si>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</si>
  <si>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</si>
  <si>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</si>
  <si>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</si>
  <si>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</si>
  <si>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</si>
  <si>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</si>
  <si>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</si>
  <si>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</si>
  <si>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</si>
  <si>
    <t>D:\Documents\06.CONFIGS\RSHB\DEC2022\ssave</t>
  </si>
  <si>
    <t>RSHB</t>
  </si>
  <si>
    <t>D:\Documents\01.CUSTOMERS\RSHB\DEC2022</t>
  </si>
  <si>
    <t>DataLine NSK</t>
  </si>
  <si>
    <t>D:\Documents\06.CONFIGS\DataLine\NSK 16.12.2022\ssave</t>
  </si>
  <si>
    <t>D:\Documents\01.CUSTOMERS\DataLine\SAN NSK\DEC2022</t>
  </si>
  <si>
    <t>Hostname domain</t>
  </si>
  <si>
    <t>domain_name_remove</t>
  </si>
  <si>
    <t>domain_name_remove_analysis_in</t>
  </si>
  <si>
    <t>D:\Documents\06.CONFIGS\MegafonMSK\APR21\ssave\supportsave-20-05-2021</t>
  </si>
  <si>
    <t>D:\Documents\01.CUSTOMERS\Megafon\MegafonMSK\SAN Assessment\MAY21</t>
  </si>
  <si>
    <t>D:\Documents\06.CONFIGS\MegafonMSK\APR21\showall-all-encl</t>
  </si>
  <si>
    <t>D:\Documents\06.CONFIGS\MegafonMSK\APR21\3PAR</t>
  </si>
  <si>
    <t>ssave_sections_stats</t>
  </si>
  <si>
    <t>Supportsave sections statistics</t>
  </si>
  <si>
    <t>D:\Documents\01.CUSTOMERS\DataLine\SAN NORD\NOV2022_tst</t>
  </si>
  <si>
    <t>Kaspersky</t>
  </si>
  <si>
    <t>SAN Audit</t>
  </si>
  <si>
    <t>D:\Documents\01.CUSTOMERS\Kaspersky\JAN2023</t>
  </si>
  <si>
    <t>D:\Documents\06.CONFIGS\Kaspersky\JAN2023\kaspersky_ssave</t>
  </si>
  <si>
    <t>switch_config_discover</t>
  </si>
  <si>
    <t>sshow_export_folder</t>
  </si>
  <si>
    <t>other_export_folder</t>
  </si>
  <si>
    <t>D:\Documents\01.CUSTOMERS\DataLine\SAN OST\JAN2023</t>
  </si>
  <si>
    <t>D:\Documents\06.CONFIGS\DataLine\OST\JAN2023\ssave</t>
  </si>
  <si>
    <t>visio_template_path</t>
  </si>
  <si>
    <t>visio_stencil_path</t>
  </si>
  <si>
    <t>C:\Users\kavlasenko\Documents\05.PYTHON\Projects\san_report_automation\dtln_device_location.xlsx</t>
  </si>
  <si>
    <t>device_rack_path</t>
  </si>
  <si>
    <t>C:\Users\kavlasenko\Documents\05.PYTHON\Projects\san_report_automation\visio_template</t>
  </si>
  <si>
    <t>SAN_Drawings_template_RT.vsdm</t>
  </si>
  <si>
    <t>D:\Documents\01.CUSTOMERS\MTS\SAN Assessment\JAN2022\mts_msc</t>
  </si>
  <si>
    <t>D:\Documents\06.CONFIGS\MTS\JAN22\mts_msc\ssave_2</t>
  </si>
  <si>
    <t>D:\Documents\06.CONFIGS\MTS\JAN22\mts_msc\blades</t>
  </si>
  <si>
    <t>Rostrud</t>
  </si>
  <si>
    <t>D:\Documents\01.CUSTOMERS\Rostrud\SAN\MAR2023</t>
  </si>
  <si>
    <t>D:\Documents\06.CONFIGS\Rostrud\MAR2023\ssave</t>
  </si>
  <si>
    <t>OST VC4</t>
  </si>
  <si>
    <t>D:\Documents\06.CONFIGS\DataLine\OST\MAR2023\ssave</t>
  </si>
  <si>
    <t>D:\Documents\01.CUSTOMERS\DataLine\SAN OST\MAR2023</t>
  </si>
  <si>
    <t>D:\Documents\01.CUSTOMERS\Locotech\SAN\MAR2023</t>
  </si>
  <si>
    <t>Locotech</t>
  </si>
  <si>
    <t>D:\Documents\06.CONFIGS\Locotech\MAR2023\ssave</t>
  </si>
  <si>
    <t>Delimobil</t>
  </si>
  <si>
    <t>D:\Documents\06.CONFIGS\Delimobil\MAR2023\ssave</t>
  </si>
  <si>
    <t>D:\Documents\01.CUSTOMERS\Delimobil\SAN\MAR2023</t>
  </si>
  <si>
    <t>D:\Documents\01.CUSTOMERS\DataLine\SAN UDM\MAR2023</t>
  </si>
  <si>
    <t>DataLine UDM</t>
  </si>
  <si>
    <t>D:\Documents\06.CONFIGS\DataLine\UDM\MAR2023\ssave</t>
  </si>
  <si>
    <t>SPVB</t>
  </si>
  <si>
    <t>D:\Documents\01.CUSTOMERS\SPVB\SAN\MAR2023</t>
  </si>
  <si>
    <t>D:\Documents\06.CONFIGS\SPVB\MAR2023\ssave</t>
  </si>
  <si>
    <t>D:\Documents\06.CONFIGS\RTK\MAR2023\NSK\ssave</t>
  </si>
  <si>
    <t>Rostelecom Novosibirsk</t>
  </si>
  <si>
    <t>D:\Documents\01.CUSTOMERS\Rostelecom\SAN NSK\MAR2023</t>
  </si>
  <si>
    <t>Rostelecom SPb</t>
  </si>
  <si>
    <t>D:\Documents\06.CONFIGS\RTK\MAR2023\SPB\ssave</t>
  </si>
  <si>
    <t>D:\Documents\01.CUSTOMERS\Rostelecom\SAN SPB\MAR2023</t>
  </si>
  <si>
    <t>Rostelecom EKB</t>
  </si>
  <si>
    <t>D:\Documents\01.CUSTOMERS\Rostelecom\SAN EKB\MAR2023</t>
  </si>
  <si>
    <t>D:\Documents\06.CONFIGS\RTK\MAR2023\EKB\ssave</t>
  </si>
  <si>
    <t>Ruexce</t>
  </si>
  <si>
    <t>D:\Documents\06.CONFIGS\Ruexce\APR2023\ssave</t>
  </si>
  <si>
    <t>D:\Documents\01.CUSTOMERS\Ruexce\SAN\APR2023</t>
  </si>
  <si>
    <t>Cit Nsk</t>
  </si>
  <si>
    <t>D:\Documents\06.CONFIGS\Cit\APR2023\ssave</t>
  </si>
  <si>
    <t>D:\Documents\01.CUSTOMERS\Cit_Nsk\SAN\APR2023</t>
  </si>
  <si>
    <t>Hoff</t>
  </si>
  <si>
    <t>D:\Documents\06.CONFIGS\Hoff\SAN\APR2023\ssave</t>
  </si>
  <si>
    <t>D:\Documents\01.CUSTOMERS\Hoff\SAN\APR2023</t>
  </si>
  <si>
    <t>D:\Documents\06.CONFIGS\Hoff\SAN\APR2023\nsshow</t>
  </si>
  <si>
    <t>Efes</t>
  </si>
  <si>
    <t>D:\Documents\01.CUSTOMERS\Efes\SAN\APR2023</t>
  </si>
  <si>
    <t>D:\Documents\06.CONFIGS\Efes\SAN\APR2023\ssave</t>
  </si>
  <si>
    <t>D:\Documents\06.CONFIGS\Efes\SAN\APR2023\nsshow</t>
  </si>
  <si>
    <t>STG OST</t>
  </si>
  <si>
    <t>D:\Documents\06.CONFIGS\DataLine\STG\OST\APR2023\ssave</t>
  </si>
  <si>
    <t>D:\Documents\01.CUSTOMERS\DataLine\SAN STG\OST\APR2023</t>
  </si>
  <si>
    <t>D:\Documents\01.CUSTOMERS\Rostrud\SAN\APR2023</t>
  </si>
  <si>
    <t>D:\Documents\06.CONFIGS\Rostrud\APR2023\ssave</t>
  </si>
  <si>
    <t>STG NORD</t>
  </si>
  <si>
    <t>D:\Documents\06.CONFIGS\DataLine\STG\NORD\APR2023\ssave</t>
  </si>
  <si>
    <t>D:\Documents\01.CUSTOMERS\DataLine\SAN STG\NORD\APR2023</t>
  </si>
  <si>
    <t>Kaspersky Nord</t>
  </si>
  <si>
    <t>D:\Documents\06.CONFIGS\Kaspersky\APR2023\ssave_kasper_nord</t>
  </si>
  <si>
    <t>D:\Documents\01.CUSTOMERS\Kaspersky\APR2023\NORD</t>
  </si>
  <si>
    <t>DataLine Internal</t>
  </si>
  <si>
    <t>D:\Documents\06.CONFIGS\DataLine\Internal\APR2023\ssave</t>
  </si>
  <si>
    <t>D:\Documents\01.CUSTOMERS\DataLine\SAN Internal\APR2023</t>
  </si>
  <si>
    <t>D:\Documents\06.CONFIGS\DataLine\Internal\APR2023\nsshow</t>
  </si>
  <si>
    <t>Kaspersky OST</t>
  </si>
  <si>
    <t>D:\Documents\01.CUSTOMERS\Kaspersky\MAY2023\OST</t>
  </si>
  <si>
    <t>D:\Documents\06.CONFIGS\Kaspersky\MAY2023\ssave_kasper_ost</t>
  </si>
  <si>
    <t>D:\Documents\01.CUSTOMERS\Kaspersky\MAY2023\OST_050523</t>
  </si>
  <si>
    <t>D:\Documents\06.CONFIGS\Kaspersky\MAY2023\ssave_kasper_ost_050523</t>
  </si>
  <si>
    <t>D:\Documents\01.CUSTOMERS\Kaspersky\MAY2023\NORD_OST_100523</t>
  </si>
  <si>
    <t>D:\Documents\06.CONFIGS\Kaspersky\MAY2023\ssave_kasper_100523</t>
  </si>
  <si>
    <t>D:\Documents\01.CUSTOMERS\DataLine\SAN Internal\MAY2023</t>
  </si>
  <si>
    <t>D:\Documents\06.CONFIGS\DataLine\Internal\MAY2023\ssave</t>
  </si>
  <si>
    <t>D:\Documents\06.CONFIGS\DataLine\Internal\MAY2023\nsshow</t>
  </si>
  <si>
    <t>D:\Documents\06.CONFIGS\DataLine\Internal\MAY2023\blade</t>
  </si>
  <si>
    <t>DataLine OpenStack</t>
  </si>
  <si>
    <t>D:\Documents\01.CUSTOMERS\DataLine\SAN OpenStack\MAY2023</t>
  </si>
  <si>
    <t>D:\Documents\06.CONFIGS\DataLine\Openstack\MAY2023\ssave</t>
  </si>
  <si>
    <t>D:\Documents\01.CUSTOMERS\DataLine\SAN NVMEOF\MAY2023</t>
  </si>
  <si>
    <t>D:\Documents\06.CONFIGS\DataLine\NVMEOF\MAY2023\ssave</t>
  </si>
  <si>
    <t>DataLine NVMeoF</t>
  </si>
  <si>
    <t>DataLine Metrocluster</t>
  </si>
  <si>
    <t>D:\Documents\01.CUSTOMERS\DataLine\SAN MetroCluster\JUN2023</t>
  </si>
  <si>
    <t>D:\Documents\06.CONFIGS\DataLine\Metrocluster\JUN2023\ssave</t>
  </si>
  <si>
    <t>DataLine VC01</t>
  </si>
  <si>
    <t>D:\Documents\01.CUSTOMERS\DataLine\SAN OST\VC01\JUN2023</t>
  </si>
  <si>
    <t>D:\Documents\06.CONFIGS\DataLine\OST\VC01\JUN2023\ssave</t>
  </si>
  <si>
    <t>sfp_statistics</t>
  </si>
  <si>
    <t>Статистика_SFP</t>
  </si>
  <si>
    <t>DATA ANALYSIS 11. PORT ERRORS, SFP SUPPORT, SFP STATISTICS, PORT CONFIGURATION</t>
  </si>
  <si>
    <t>SFP statistics</t>
  </si>
  <si>
    <t>Статистическая информация о моделях, статусе и показателях трансиверов</t>
  </si>
  <si>
    <t>DataLine SPb</t>
  </si>
  <si>
    <t>D:\Documents\01.CUSTOMERS\DataLine\SAN SPB\JUL2023</t>
  </si>
  <si>
    <t>D:\Documents\06.CONFIGS\DataLine\SPB\JUL2023\nsshow</t>
  </si>
  <si>
    <t>D:\Documents\06.CONFIGS\DataLine\SPB\JUL2023\ssave</t>
  </si>
  <si>
    <t>DataLine VC6-VC7</t>
  </si>
  <si>
    <t>D:\Documents\01.CUSTOMERS\DataLine\SAN NORD\VC67\JUL2023</t>
  </si>
  <si>
    <t>D:\Documents\06.CONFIGS\DataLine\NORD\VC67\JUL2023\ssave</t>
  </si>
  <si>
    <t>storage_oceanstor_collection</t>
  </si>
  <si>
    <t>system_oceanstor</t>
  </si>
  <si>
    <t>host_oceanstor</t>
  </si>
  <si>
    <t>host_id_name_oceanstor</t>
  </si>
  <si>
    <t>host_id_fcinitiator_oceanstor</t>
  </si>
  <si>
    <t>huawei_oceanstor_folder</t>
  </si>
  <si>
    <t>oceanstor</t>
  </si>
  <si>
    <t>collection_oceanstor</t>
  </si>
  <si>
    <t>DATA COLLECTION 16. HUAWEI OCEANSTOR STORAGES</t>
  </si>
  <si>
    <t xml:space="preserve">HUAWEI OCEANSTOR system information </t>
  </si>
  <si>
    <t>HUAWEI OCEANSTOR hosts</t>
  </si>
  <si>
    <t>HUAWEI OCEANSTOR fc ports</t>
  </si>
  <si>
    <t>HUAWEI OCEANSTOR hosts id and host name</t>
  </si>
  <si>
    <t>HUAWEI OCEANSTOR hosts id and fc initiator</t>
  </si>
  <si>
    <t>port_oceanstor</t>
  </si>
  <si>
    <t>D:\Documents\06.CONFIGS\DataLine\NORD\VC67\JUL2023\huawei</t>
  </si>
  <si>
    <t>HUAWEI OCEANSTOR hostsid, controller portid and lun relation</t>
  </si>
  <si>
    <t>hostid_ctrlportid_oceanstor</t>
  </si>
  <si>
    <t>D:\Documents\01.CUSTOMERS\Rostrud\SAN\AUG2023</t>
  </si>
  <si>
    <t>D:\Documents\06.CONFIGS\Rostrud\AUG2023\huawei</t>
  </si>
  <si>
    <t>D:\Documents\06.CONFIGS\Rostrud\AUG2023\ssave</t>
  </si>
  <si>
    <t>D:\Documents\01.CUSTOMERS\Hoff\SAN\AUG2023</t>
  </si>
  <si>
    <t>D:\Documents\06.CONFIGS\Hoff\SAN\AUG2023\ssave</t>
  </si>
  <si>
    <t>Hoff 3Data</t>
  </si>
  <si>
    <t>D:\Documents\06.CONFIGS\DataLine\SPB\AUG2023\huawei</t>
  </si>
  <si>
    <t>D:\Documents\06.CONFIGS\DataLine\SPB\AUG2023\ssave</t>
  </si>
  <si>
    <t>D:\Documents\01.CUSTOMERS\DataLine\SAN SPB\AUG2023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</si>
</sst>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993300"/>
      </patternFill>
    </fill>
    <fill>
      <patternFill patternType="solid">
        <fgColor theme="7"/>
        <bgColor rgb="FFA6A6A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9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  <xf numFmtId="0" fontId="7" fillId="22" borderId="0" xfId="0" applyFont="1" applyFill="1"/>
    <xf numFmtId="0" fontId="0" fillId="23" borderId="0" xfId="0" applyFont="1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6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CQ19"/>
  <sheetViews>
    <sheetView zoomScaleNormal="100" workbookViewId="0">
      <pane xSplit="1" topLeftCell="B1" activePane="topRight" state="frozen"/>
      <selection activeCell="A3" sqref="A3"/>
      <selection pane="topRight" activeCell="B12" sqref="B12"/>
    </sheetView>
  </sheetViews>
  <sheetFormatPr defaultColWidth="8.7109375" defaultRowHeight="15" x14ac:dyDescent="0.25"/>
  <cols>
    <col min="1" max="1" width="66.7109375" customWidth="1"/>
    <col min="2" max="2" width="70" customWidth="1"/>
    <col min="3" max="6" width="116.28515625" customWidth="1"/>
    <col min="7" max="9" width="70" customWidth="1"/>
    <col min="10" max="12" width="96.7109375" customWidth="1"/>
    <col min="13" max="13" width="70" customWidth="1"/>
    <col min="14" max="19" width="96.7109375" customWidth="1"/>
    <col min="20" max="31" width="70" customWidth="1"/>
    <col min="32" max="34" width="96.7109375" customWidth="1"/>
    <col min="35" max="35" width="70" customWidth="1"/>
    <col min="36" max="36" width="116.28515625" customWidth="1"/>
    <col min="37" max="41" width="70" customWidth="1"/>
    <col min="42" max="44" width="116.28515625" customWidth="1"/>
    <col min="45" max="45" width="120.85546875" customWidth="1"/>
    <col min="46" max="46" width="109.42578125" customWidth="1"/>
    <col min="47" max="47" width="116.7109375" customWidth="1"/>
    <col min="48" max="48" width="128.5703125" customWidth="1"/>
    <col min="49" max="49" width="120.28515625" customWidth="1"/>
    <col min="50" max="50" width="126.5703125" customWidth="1"/>
    <col min="51" max="51" width="151.28515625" customWidth="1"/>
    <col min="52" max="52" width="120.42578125" customWidth="1"/>
    <col min="53" max="53" width="112.42578125" customWidth="1"/>
    <col min="54" max="54" width="158.5703125" customWidth="1"/>
    <col min="55" max="55" width="103.7109375" customWidth="1"/>
    <col min="56" max="56" width="91.85546875" customWidth="1"/>
    <col min="57" max="57" width="70" customWidth="1"/>
    <col min="58" max="58" width="124.42578125" customWidth="1"/>
    <col min="59" max="59" width="139.5703125" customWidth="1"/>
    <col min="60" max="60" width="48.85546875" customWidth="1"/>
    <col min="61" max="61" width="76.85546875" customWidth="1"/>
    <col min="62" max="62" width="80.140625" customWidth="1"/>
    <col min="63" max="63" width="35.7109375" customWidth="1"/>
    <col min="64" max="65" width="122.7109375" customWidth="1"/>
    <col min="66" max="66" width="98" customWidth="1"/>
    <col min="67" max="67" width="29.7109375" customWidth="1"/>
    <col min="68" max="68" width="80.140625" customWidth="1"/>
    <col min="69" max="69" width="68.5703125" customWidth="1"/>
    <col min="70" max="70" width="109.28515625" customWidth="1"/>
    <col min="71" max="71" width="62" customWidth="1"/>
    <col min="72" max="72" width="89.5703125" customWidth="1"/>
    <col min="73" max="73" width="108.28515625" customWidth="1"/>
    <col min="74" max="74" width="89.5703125" customWidth="1"/>
    <col min="75" max="75" width="69.85546875" customWidth="1"/>
    <col min="76" max="76" width="52.140625" customWidth="1"/>
    <col min="77" max="77" width="73.140625" customWidth="1"/>
    <col min="78" max="78" width="29.7109375" customWidth="1"/>
    <col min="79" max="80" width="76" customWidth="1"/>
    <col min="81" max="81" width="72.28515625" customWidth="1"/>
    <col min="82" max="82" width="61.7109375" customWidth="1"/>
    <col min="83" max="83" width="60" customWidth="1"/>
    <col min="84" max="84" width="38.140625" customWidth="1"/>
    <col min="85" max="85" width="69" customWidth="1"/>
    <col min="86" max="86" width="72.42578125" customWidth="1"/>
    <col min="87" max="87" width="111.5703125" customWidth="1"/>
    <col min="88" max="88" width="72.5703125" customWidth="1"/>
    <col min="89" max="89" width="86.85546875" customWidth="1"/>
    <col min="90" max="91" width="64.7109375" customWidth="1"/>
    <col min="92" max="92" width="54.5703125" customWidth="1"/>
    <col min="93" max="93" width="75.42578125" customWidth="1"/>
    <col min="94" max="94" width="58.140625" customWidth="1"/>
  </cols>
  <sheetData>
    <row r="1" spans="1:95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0</v>
      </c>
      <c r="AK1" s="1"/>
      <c r="AL1" s="1"/>
      <c r="AM1" s="1"/>
      <c r="AN1" s="1"/>
      <c r="AO1" s="1"/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</row>
    <row r="2" spans="1:95" x14ac:dyDescent="0.25">
      <c r="A2" s="2" t="s">
        <v>3</v>
      </c>
    </row>
    <row r="3" spans="1:95" x14ac:dyDescent="0.25">
      <c r="A3" s="3" t="s">
        <v>12</v>
      </c>
      <c r="C3" s="3" t="s">
        <v>13</v>
      </c>
    </row>
    <row r="4" spans="1:95" x14ac:dyDescent="0.25">
      <c r="A4" s="3" t="s">
        <v>14</v>
      </c>
      <c r="C4" t="s">
        <v>852</v>
      </c>
      <c r="D4" t="s">
        <v>882</v>
      </c>
      <c r="E4" t="s">
        <v>768</v>
      </c>
      <c r="F4" t="s">
        <v>856</v>
      </c>
      <c r="G4" t="s">
        <v>852</v>
      </c>
      <c r="H4" t="s">
        <v>844</v>
      </c>
      <c r="I4" t="s">
        <v>841</v>
      </c>
      <c r="J4" t="s">
        <v>840</v>
      </c>
      <c r="K4" t="s">
        <v>835</v>
      </c>
      <c r="L4" t="s">
        <v>820</v>
      </c>
      <c r="M4" t="s">
        <v>750</v>
      </c>
      <c r="N4" t="s">
        <v>824</v>
      </c>
      <c r="O4" t="s">
        <v>824</v>
      </c>
      <c r="P4" t="s">
        <v>820</v>
      </c>
      <c r="Q4" t="s">
        <v>817</v>
      </c>
      <c r="R4" t="s">
        <v>814</v>
      </c>
      <c r="S4" t="s">
        <v>768</v>
      </c>
      <c r="T4" t="s">
        <v>809</v>
      </c>
      <c r="U4" t="s">
        <v>805</v>
      </c>
      <c r="V4" t="s">
        <v>801</v>
      </c>
      <c r="W4" t="s">
        <v>798</v>
      </c>
      <c r="X4" t="s">
        <v>795</v>
      </c>
      <c r="Y4" t="s">
        <v>792</v>
      </c>
      <c r="Z4" t="s">
        <v>789</v>
      </c>
      <c r="AA4" t="s">
        <v>787</v>
      </c>
      <c r="AB4" t="s">
        <v>783</v>
      </c>
      <c r="AC4" t="s">
        <v>781</v>
      </c>
      <c r="AD4" t="s">
        <v>777</v>
      </c>
      <c r="AE4" t="s">
        <v>775</v>
      </c>
      <c r="AF4" t="s">
        <v>771</v>
      </c>
      <c r="AG4" t="s">
        <v>768</v>
      </c>
      <c r="AH4" t="s">
        <v>658</v>
      </c>
      <c r="AI4" t="s">
        <v>750</v>
      </c>
      <c r="AJ4" t="s">
        <v>15</v>
      </c>
      <c r="AK4" t="s">
        <v>737</v>
      </c>
      <c r="AL4" t="s">
        <v>735</v>
      </c>
      <c r="AM4" t="s">
        <v>727</v>
      </c>
      <c r="AN4" t="s">
        <v>659</v>
      </c>
      <c r="AO4" t="s">
        <v>658</v>
      </c>
      <c r="AP4" t="s">
        <v>15</v>
      </c>
      <c r="AQ4" t="s">
        <v>16</v>
      </c>
      <c r="AR4" t="s">
        <v>16</v>
      </c>
      <c r="AS4" t="s">
        <v>17</v>
      </c>
      <c r="AT4" t="s">
        <v>18</v>
      </c>
      <c r="AU4" t="s">
        <v>19</v>
      </c>
      <c r="AV4" t="s">
        <v>20</v>
      </c>
      <c r="AW4" t="s">
        <v>21</v>
      </c>
      <c r="AX4" t="s">
        <v>22</v>
      </c>
      <c r="AY4" t="s">
        <v>19</v>
      </c>
      <c r="AZ4" t="s">
        <v>23</v>
      </c>
      <c r="BA4" t="s">
        <v>24</v>
      </c>
      <c r="BB4" t="s">
        <v>25</v>
      </c>
      <c r="BC4" t="s">
        <v>26</v>
      </c>
      <c r="BD4" t="s">
        <v>26</v>
      </c>
      <c r="BE4" t="s">
        <v>27</v>
      </c>
      <c r="BF4" t="s">
        <v>27</v>
      </c>
      <c r="BG4" t="s">
        <v>16</v>
      </c>
      <c r="BH4" t="s">
        <v>28</v>
      </c>
      <c r="BI4" t="s">
        <v>27</v>
      </c>
      <c r="BJ4" t="s">
        <v>17</v>
      </c>
      <c r="BK4" t="s">
        <v>29</v>
      </c>
      <c r="BL4" t="s">
        <v>25</v>
      </c>
      <c r="BM4" t="s">
        <v>25</v>
      </c>
      <c r="BN4" t="s">
        <v>30</v>
      </c>
      <c r="BO4" t="s">
        <v>31</v>
      </c>
      <c r="BP4" t="s">
        <v>32</v>
      </c>
      <c r="BQ4" t="s">
        <v>33</v>
      </c>
      <c r="BR4" t="s">
        <v>34</v>
      </c>
      <c r="BS4" t="s">
        <v>35</v>
      </c>
      <c r="BT4" t="s">
        <v>36</v>
      </c>
      <c r="BU4" t="s">
        <v>37</v>
      </c>
      <c r="BV4" t="s">
        <v>37</v>
      </c>
      <c r="BW4" t="s">
        <v>37</v>
      </c>
      <c r="BX4" t="s">
        <v>38</v>
      </c>
      <c r="BY4" t="s">
        <v>39</v>
      </c>
      <c r="BZ4" t="s">
        <v>39</v>
      </c>
      <c r="CA4" t="s">
        <v>40</v>
      </c>
      <c r="CB4" t="s">
        <v>40</v>
      </c>
      <c r="CC4" t="s">
        <v>17</v>
      </c>
      <c r="CD4" t="s">
        <v>41</v>
      </c>
      <c r="CE4" t="s">
        <v>42</v>
      </c>
      <c r="CF4" t="s">
        <v>43</v>
      </c>
      <c r="CG4" t="s">
        <v>44</v>
      </c>
      <c r="CH4" t="s">
        <v>45</v>
      </c>
      <c r="CI4" t="s">
        <v>46</v>
      </c>
      <c r="CJ4" t="s">
        <v>47</v>
      </c>
      <c r="CK4" s="2" t="s">
        <v>48</v>
      </c>
      <c r="CL4" s="2" t="s">
        <v>49</v>
      </c>
      <c r="CM4" s="2" t="s">
        <v>50</v>
      </c>
      <c r="CN4" s="2" t="s">
        <v>51</v>
      </c>
      <c r="CO4" s="2" t="s">
        <v>52</v>
      </c>
      <c r="CP4" s="2" t="s">
        <v>53</v>
      </c>
      <c r="CQ4" s="2" t="s">
        <v>54</v>
      </c>
    </row>
    <row r="5" spans="1:95" x14ac:dyDescent="0.25">
      <c r="A5" s="4" t="s">
        <v>55</v>
      </c>
      <c r="C5" s="5">
        <v>45167</v>
      </c>
      <c r="D5" s="5">
        <v>45154</v>
      </c>
      <c r="E5" s="5">
        <v>45154</v>
      </c>
      <c r="F5" s="5">
        <v>45128</v>
      </c>
      <c r="G5" s="5">
        <v>45118</v>
      </c>
      <c r="H5" s="5">
        <v>45092</v>
      </c>
      <c r="I5" s="5">
        <v>45085</v>
      </c>
      <c r="J5" s="5">
        <v>45061</v>
      </c>
      <c r="K5" s="5">
        <v>45058</v>
      </c>
      <c r="L5" s="5">
        <v>45057</v>
      </c>
      <c r="M5" s="5">
        <v>45056</v>
      </c>
      <c r="N5" s="5">
        <v>45051</v>
      </c>
      <c r="O5" s="5">
        <v>45050</v>
      </c>
      <c r="P5" s="5">
        <v>45041</v>
      </c>
      <c r="Q5" s="5">
        <v>45035</v>
      </c>
      <c r="R5" s="5">
        <v>45030</v>
      </c>
      <c r="S5" s="5">
        <v>45030</v>
      </c>
      <c r="T5" s="5">
        <v>45029</v>
      </c>
      <c r="U5" s="5">
        <v>45027</v>
      </c>
      <c r="V5" s="5">
        <v>45026</v>
      </c>
      <c r="W5" s="5">
        <v>45023</v>
      </c>
      <c r="X5" s="5">
        <v>45020</v>
      </c>
      <c r="Y5" s="5">
        <v>45008</v>
      </c>
      <c r="Z5" s="5">
        <v>45008</v>
      </c>
      <c r="AA5" s="5">
        <v>45008</v>
      </c>
      <c r="AB5" s="5">
        <v>45008</v>
      </c>
      <c r="AC5" s="5">
        <v>45007</v>
      </c>
      <c r="AD5" s="5">
        <v>45006</v>
      </c>
      <c r="AE5" s="5">
        <v>45002</v>
      </c>
      <c r="AF5" s="5">
        <v>45000</v>
      </c>
      <c r="AG5" s="5">
        <v>44999</v>
      </c>
      <c r="AH5" s="5">
        <v>44949</v>
      </c>
      <c r="AI5" s="5">
        <v>44943</v>
      </c>
      <c r="AJ5" s="5">
        <v>44868</v>
      </c>
      <c r="AM5" s="5">
        <v>44903</v>
      </c>
      <c r="AN5" s="5">
        <v>44889</v>
      </c>
      <c r="AO5" s="5">
        <v>44879</v>
      </c>
      <c r="AP5" s="5">
        <v>44868</v>
      </c>
      <c r="AQ5" s="5">
        <v>44632</v>
      </c>
      <c r="AR5" s="5">
        <v>44620</v>
      </c>
      <c r="AS5" s="5">
        <v>44608</v>
      </c>
      <c r="AT5" s="5">
        <v>44592</v>
      </c>
      <c r="AU5" s="5">
        <v>44575</v>
      </c>
      <c r="AV5" s="5">
        <v>44537</v>
      </c>
      <c r="AW5" s="5">
        <v>44531</v>
      </c>
      <c r="AX5" s="5">
        <v>44530</v>
      </c>
      <c r="AY5" s="5">
        <v>44529</v>
      </c>
      <c r="AZ5" s="5">
        <v>44524</v>
      </c>
      <c r="BA5" s="5">
        <v>44503</v>
      </c>
      <c r="BB5" s="5">
        <v>44343</v>
      </c>
      <c r="BC5" s="5">
        <v>44484</v>
      </c>
      <c r="BD5" s="5">
        <v>44484</v>
      </c>
      <c r="BE5" s="5">
        <v>44473</v>
      </c>
      <c r="BF5" s="5">
        <v>44469</v>
      </c>
      <c r="BG5" s="5">
        <v>44453</v>
      </c>
      <c r="BH5" s="5">
        <v>44426</v>
      </c>
      <c r="BI5" s="5">
        <v>44330</v>
      </c>
      <c r="BJ5" s="5">
        <v>44307</v>
      </c>
      <c r="BK5" s="5">
        <v>44294</v>
      </c>
      <c r="BL5" s="5">
        <v>44343</v>
      </c>
      <c r="BM5" s="5">
        <v>44292</v>
      </c>
      <c r="BN5" s="5">
        <v>44291</v>
      </c>
      <c r="BO5" s="5">
        <v>44286</v>
      </c>
      <c r="BP5" s="5">
        <v>44260</v>
      </c>
      <c r="BQ5" s="5">
        <v>44244</v>
      </c>
      <c r="BR5" s="5">
        <v>44245</v>
      </c>
      <c r="BS5" s="5">
        <v>44223</v>
      </c>
      <c r="BT5" s="5">
        <v>44209</v>
      </c>
      <c r="BU5" s="5">
        <v>44253</v>
      </c>
      <c r="BV5" s="5">
        <v>44237</v>
      </c>
      <c r="BY5" s="5">
        <v>44181</v>
      </c>
      <c r="CK5" s="2"/>
      <c r="CL5" s="2"/>
      <c r="CM5" s="2"/>
      <c r="CN5" s="2"/>
      <c r="CO5" s="2"/>
      <c r="CP5" s="2"/>
      <c r="CQ5" s="2"/>
    </row>
    <row r="6" spans="1:95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751</v>
      </c>
      <c r="H6" t="s">
        <v>751</v>
      </c>
      <c r="I6" t="s">
        <v>751</v>
      </c>
      <c r="J6" t="s">
        <v>751</v>
      </c>
      <c r="K6" t="s">
        <v>751</v>
      </c>
      <c r="L6" t="s">
        <v>751</v>
      </c>
      <c r="M6" t="s">
        <v>751</v>
      </c>
      <c r="N6" t="s">
        <v>751</v>
      </c>
      <c r="O6" t="s">
        <v>751</v>
      </c>
      <c r="P6" t="s">
        <v>751</v>
      </c>
      <c r="Q6" t="s">
        <v>751</v>
      </c>
      <c r="R6" t="s">
        <v>751</v>
      </c>
      <c r="S6" t="s">
        <v>751</v>
      </c>
      <c r="T6" t="s">
        <v>751</v>
      </c>
      <c r="U6" t="s">
        <v>751</v>
      </c>
      <c r="V6" t="s">
        <v>751</v>
      </c>
      <c r="W6" t="s">
        <v>751</v>
      </c>
      <c r="X6" t="s">
        <v>751</v>
      </c>
      <c r="Y6" t="s">
        <v>751</v>
      </c>
      <c r="Z6" t="s">
        <v>751</v>
      </c>
      <c r="AA6" t="s">
        <v>751</v>
      </c>
      <c r="AB6" t="s">
        <v>751</v>
      </c>
      <c r="AC6" t="s">
        <v>751</v>
      </c>
      <c r="AD6" t="s">
        <v>751</v>
      </c>
      <c r="AE6" t="s">
        <v>751</v>
      </c>
      <c r="AF6" t="s">
        <v>751</v>
      </c>
      <c r="AG6" t="s">
        <v>751</v>
      </c>
      <c r="AH6" t="s">
        <v>751</v>
      </c>
      <c r="AI6" t="s">
        <v>751</v>
      </c>
      <c r="AJ6" t="s">
        <v>57</v>
      </c>
      <c r="AK6" t="s">
        <v>57</v>
      </c>
      <c r="AL6" t="s">
        <v>57</v>
      </c>
      <c r="AM6" t="s">
        <v>57</v>
      </c>
      <c r="AN6" t="s">
        <v>57</v>
      </c>
      <c r="AO6" t="s">
        <v>57</v>
      </c>
      <c r="AP6" t="s">
        <v>57</v>
      </c>
      <c r="AQ6" t="s">
        <v>58</v>
      </c>
      <c r="AR6" t="s">
        <v>58</v>
      </c>
      <c r="AS6" t="s">
        <v>58</v>
      </c>
      <c r="AT6" t="s">
        <v>58</v>
      </c>
      <c r="AU6" t="s">
        <v>59</v>
      </c>
      <c r="AV6" t="s">
        <v>59</v>
      </c>
      <c r="AW6" t="s">
        <v>59</v>
      </c>
      <c r="AX6" t="s">
        <v>59</v>
      </c>
      <c r="AY6" t="s">
        <v>59</v>
      </c>
      <c r="AZ6" t="s">
        <v>59</v>
      </c>
      <c r="BA6" t="s">
        <v>59</v>
      </c>
      <c r="BB6" t="s">
        <v>60</v>
      </c>
      <c r="BC6" t="s">
        <v>61</v>
      </c>
      <c r="BD6" t="s">
        <v>61</v>
      </c>
      <c r="BE6" t="s">
        <v>62</v>
      </c>
      <c r="BF6" t="s">
        <v>62</v>
      </c>
      <c r="BG6" t="s">
        <v>59</v>
      </c>
      <c r="BH6" t="s">
        <v>59</v>
      </c>
      <c r="BI6" t="s">
        <v>59</v>
      </c>
      <c r="BJ6" t="s">
        <v>63</v>
      </c>
      <c r="BK6" t="s">
        <v>64</v>
      </c>
      <c r="BL6" t="s">
        <v>59</v>
      </c>
      <c r="BM6" t="s">
        <v>59</v>
      </c>
      <c r="BN6" t="s">
        <v>59</v>
      </c>
      <c r="BO6" t="s">
        <v>65</v>
      </c>
      <c r="BP6" t="s">
        <v>59</v>
      </c>
      <c r="BQ6" t="s">
        <v>66</v>
      </c>
      <c r="BR6" t="s">
        <v>59</v>
      </c>
      <c r="BT6" t="s">
        <v>59</v>
      </c>
      <c r="BU6" t="s">
        <v>67</v>
      </c>
      <c r="BV6" t="s">
        <v>66</v>
      </c>
      <c r="BY6" t="s">
        <v>68</v>
      </c>
      <c r="BZ6" t="s">
        <v>69</v>
      </c>
      <c r="CK6" s="2"/>
      <c r="CL6" s="2"/>
      <c r="CM6" s="2"/>
      <c r="CN6" s="2"/>
      <c r="CO6" s="2"/>
      <c r="CP6" s="2"/>
      <c r="CQ6" s="2"/>
    </row>
    <row r="7" spans="1:95" x14ac:dyDescent="0.25">
      <c r="A7" s="3" t="s">
        <v>70</v>
      </c>
      <c r="C7" t="s">
        <v>885</v>
      </c>
      <c r="D7" t="s">
        <v>880</v>
      </c>
      <c r="E7" t="s">
        <v>877</v>
      </c>
      <c r="F7" t="s">
        <v>857</v>
      </c>
      <c r="G7" t="s">
        <v>853</v>
      </c>
      <c r="H7" t="s">
        <v>845</v>
      </c>
      <c r="I7" t="s">
        <v>842</v>
      </c>
      <c r="J7" t="s">
        <v>838</v>
      </c>
      <c r="K7" t="s">
        <v>836</v>
      </c>
      <c r="L7" t="s">
        <v>831</v>
      </c>
      <c r="M7" t="s">
        <v>829</v>
      </c>
      <c r="N7" t="s">
        <v>827</v>
      </c>
      <c r="O7" t="s">
        <v>825</v>
      </c>
      <c r="P7" t="s">
        <v>822</v>
      </c>
      <c r="Q7" t="s">
        <v>819</v>
      </c>
      <c r="R7" t="s">
        <v>816</v>
      </c>
      <c r="S7" t="s">
        <v>812</v>
      </c>
      <c r="T7" t="s">
        <v>811</v>
      </c>
      <c r="U7" t="s">
        <v>806</v>
      </c>
      <c r="V7" t="s">
        <v>803</v>
      </c>
      <c r="W7" t="s">
        <v>800</v>
      </c>
      <c r="X7" t="s">
        <v>797</v>
      </c>
      <c r="Y7" t="s">
        <v>793</v>
      </c>
      <c r="Z7" t="s">
        <v>791</v>
      </c>
      <c r="AA7" t="s">
        <v>788</v>
      </c>
      <c r="AB7" t="s">
        <v>784</v>
      </c>
      <c r="AC7" t="s">
        <v>780</v>
      </c>
      <c r="AD7" t="s">
        <v>779</v>
      </c>
      <c r="AE7" t="s">
        <v>774</v>
      </c>
      <c r="AF7" t="s">
        <v>773</v>
      </c>
      <c r="AG7" t="s">
        <v>769</v>
      </c>
      <c r="AH7" t="s">
        <v>757</v>
      </c>
      <c r="AI7" t="s">
        <v>752</v>
      </c>
      <c r="AJ7" t="s">
        <v>749</v>
      </c>
      <c r="AK7" t="s">
        <v>739</v>
      </c>
      <c r="AL7" t="s">
        <v>736</v>
      </c>
      <c r="AM7" t="s">
        <v>728</v>
      </c>
      <c r="AN7" t="s">
        <v>660</v>
      </c>
      <c r="AO7" t="s">
        <v>653</v>
      </c>
      <c r="AP7" t="s">
        <v>649</v>
      </c>
      <c r="AQ7" t="s">
        <v>655</v>
      </c>
      <c r="AR7" t="s">
        <v>71</v>
      </c>
      <c r="AS7" t="s">
        <v>72</v>
      </c>
      <c r="AT7" t="s">
        <v>73</v>
      </c>
      <c r="AU7" t="s">
        <v>765</v>
      </c>
      <c r="AV7" t="s">
        <v>74</v>
      </c>
      <c r="AW7" t="s">
        <v>75</v>
      </c>
      <c r="AX7" t="s">
        <v>76</v>
      </c>
      <c r="AY7" t="s">
        <v>77</v>
      </c>
      <c r="AZ7" t="s">
        <v>78</v>
      </c>
      <c r="BA7" t="s">
        <v>79</v>
      </c>
      <c r="BB7" t="s">
        <v>80</v>
      </c>
      <c r="BC7" t="s">
        <v>81</v>
      </c>
      <c r="BD7" t="s">
        <v>82</v>
      </c>
      <c r="BE7" t="s">
        <v>83</v>
      </c>
      <c r="BF7" t="s">
        <v>84</v>
      </c>
      <c r="BG7" t="s">
        <v>85</v>
      </c>
      <c r="BH7" t="s">
        <v>86</v>
      </c>
      <c r="BI7" t="s">
        <v>87</v>
      </c>
      <c r="BJ7" t="s">
        <v>88</v>
      </c>
      <c r="BK7" t="s">
        <v>89</v>
      </c>
      <c r="BL7" t="s">
        <v>744</v>
      </c>
      <c r="BM7" t="s">
        <v>90</v>
      </c>
      <c r="BN7" t="s">
        <v>91</v>
      </c>
      <c r="BO7" t="s">
        <v>92</v>
      </c>
      <c r="BP7" t="s">
        <v>93</v>
      </c>
      <c r="BQ7" t="s">
        <v>94</v>
      </c>
      <c r="BR7" t="s">
        <v>95</v>
      </c>
      <c r="BS7" t="s">
        <v>96</v>
      </c>
      <c r="BT7" t="s">
        <v>97</v>
      </c>
      <c r="BU7" t="s">
        <v>98</v>
      </c>
      <c r="BV7" t="s">
        <v>99</v>
      </c>
      <c r="BW7" t="s">
        <v>100</v>
      </c>
      <c r="BX7" t="s">
        <v>101</v>
      </c>
      <c r="BY7" t="s">
        <v>102</v>
      </c>
      <c r="BZ7" t="s">
        <v>103</v>
      </c>
      <c r="CA7" t="s">
        <v>104</v>
      </c>
      <c r="CB7" t="s">
        <v>104</v>
      </c>
      <c r="CC7" t="s">
        <v>105</v>
      </c>
      <c r="CD7" t="s">
        <v>106</v>
      </c>
      <c r="CE7" t="s">
        <v>107</v>
      </c>
      <c r="CF7" t="s">
        <v>108</v>
      </c>
      <c r="CG7" t="s">
        <v>109</v>
      </c>
      <c r="CH7" t="s">
        <v>110</v>
      </c>
      <c r="CI7" t="s">
        <v>111</v>
      </c>
      <c r="CJ7" t="s">
        <v>112</v>
      </c>
      <c r="CK7" t="s">
        <v>113</v>
      </c>
      <c r="CL7" t="s">
        <v>114</v>
      </c>
      <c r="CM7" t="s">
        <v>115</v>
      </c>
      <c r="CN7" t="s">
        <v>116</v>
      </c>
      <c r="CO7" t="s">
        <v>117</v>
      </c>
      <c r="CP7" t="s">
        <v>118</v>
      </c>
      <c r="CQ7" t="s">
        <v>119</v>
      </c>
    </row>
    <row r="8" spans="1:95" x14ac:dyDescent="0.25">
      <c r="A8" s="3" t="s">
        <v>120</v>
      </c>
      <c r="C8" t="s">
        <v>884</v>
      </c>
      <c r="D8" t="s">
        <v>881</v>
      </c>
      <c r="E8" t="s">
        <v>879</v>
      </c>
      <c r="F8" t="s">
        <v>858</v>
      </c>
      <c r="G8" t="s">
        <v>855</v>
      </c>
      <c r="H8" t="s">
        <v>846</v>
      </c>
      <c r="I8" t="s">
        <v>843</v>
      </c>
      <c r="J8" t="s">
        <v>839</v>
      </c>
      <c r="K8" t="s">
        <v>837</v>
      </c>
      <c r="L8" t="s">
        <v>832</v>
      </c>
      <c r="M8" t="s">
        <v>830</v>
      </c>
      <c r="N8" t="s">
        <v>828</v>
      </c>
      <c r="O8" t="s">
        <v>826</v>
      </c>
      <c r="P8" t="s">
        <v>821</v>
      </c>
      <c r="Q8" t="s">
        <v>818</v>
      </c>
      <c r="R8" t="s">
        <v>815</v>
      </c>
      <c r="S8" t="s">
        <v>813</v>
      </c>
      <c r="T8" t="s">
        <v>810</v>
      </c>
      <c r="U8" t="s">
        <v>807</v>
      </c>
      <c r="V8" t="s">
        <v>802</v>
      </c>
      <c r="W8" t="s">
        <v>799</v>
      </c>
      <c r="X8" t="s">
        <v>796</v>
      </c>
      <c r="Y8" t="s">
        <v>794</v>
      </c>
      <c r="Z8" t="s">
        <v>790</v>
      </c>
      <c r="AA8" t="s">
        <v>786</v>
      </c>
      <c r="AB8" t="s">
        <v>785</v>
      </c>
      <c r="AC8" t="s">
        <v>782</v>
      </c>
      <c r="AD8" t="s">
        <v>778</v>
      </c>
      <c r="AE8" t="s">
        <v>776</v>
      </c>
      <c r="AF8" t="s">
        <v>772</v>
      </c>
      <c r="AG8" t="s">
        <v>770</v>
      </c>
      <c r="AH8" t="s">
        <v>758</v>
      </c>
      <c r="AI8" t="s">
        <v>753</v>
      </c>
      <c r="AJ8" t="s">
        <v>121</v>
      </c>
      <c r="AK8" t="s">
        <v>738</v>
      </c>
      <c r="AL8" t="s">
        <v>734</v>
      </c>
      <c r="AM8" t="s">
        <v>729</v>
      </c>
      <c r="AN8" t="s">
        <v>661</v>
      </c>
      <c r="AO8" t="s">
        <v>654</v>
      </c>
      <c r="AP8" t="s">
        <v>121</v>
      </c>
      <c r="AQ8" t="s">
        <v>656</v>
      </c>
      <c r="AR8" t="s">
        <v>122</v>
      </c>
      <c r="AS8" t="s">
        <v>123</v>
      </c>
      <c r="AT8" t="s">
        <v>124</v>
      </c>
      <c r="AU8" t="s">
        <v>766</v>
      </c>
      <c r="AV8" t="s">
        <v>126</v>
      </c>
      <c r="AW8" t="s">
        <v>127</v>
      </c>
      <c r="AX8" t="s">
        <v>128</v>
      </c>
      <c r="AY8" t="s">
        <v>125</v>
      </c>
      <c r="AZ8" t="s">
        <v>129</v>
      </c>
      <c r="BA8" t="s">
        <v>130</v>
      </c>
      <c r="BB8" t="s">
        <v>131</v>
      </c>
      <c r="BC8" t="s">
        <v>132</v>
      </c>
      <c r="BD8" t="s">
        <v>133</v>
      </c>
      <c r="BE8" t="s">
        <v>134</v>
      </c>
      <c r="BF8" t="s">
        <v>135</v>
      </c>
      <c r="BG8" t="s">
        <v>136</v>
      </c>
      <c r="BH8" t="s">
        <v>137</v>
      </c>
      <c r="BI8" t="s">
        <v>138</v>
      </c>
      <c r="BJ8" t="s">
        <v>139</v>
      </c>
      <c r="BK8" t="s">
        <v>140</v>
      </c>
      <c r="BL8" t="s">
        <v>743</v>
      </c>
      <c r="BM8" t="s">
        <v>141</v>
      </c>
      <c r="BN8" t="s">
        <v>142</v>
      </c>
      <c r="BO8" t="s">
        <v>143</v>
      </c>
      <c r="BP8" t="s">
        <v>144</v>
      </c>
      <c r="BQ8" t="s">
        <v>145</v>
      </c>
      <c r="BR8" t="s">
        <v>146</v>
      </c>
      <c r="BS8" t="s">
        <v>147</v>
      </c>
      <c r="BT8" t="s">
        <v>148</v>
      </c>
      <c r="BU8" t="s">
        <v>149</v>
      </c>
      <c r="BV8" t="s">
        <v>150</v>
      </c>
      <c r="BW8" t="s">
        <v>151</v>
      </c>
      <c r="BX8" t="s">
        <v>152</v>
      </c>
      <c r="BY8" t="s">
        <v>153</v>
      </c>
      <c r="BZ8" t="s">
        <v>154</v>
      </c>
      <c r="CA8" t="s">
        <v>155</v>
      </c>
      <c r="CB8" t="s">
        <v>156</v>
      </c>
      <c r="CC8" t="s">
        <v>157</v>
      </c>
      <c r="CD8" t="s">
        <v>158</v>
      </c>
      <c r="CE8" t="s">
        <v>159</v>
      </c>
      <c r="CF8" t="s">
        <v>160</v>
      </c>
      <c r="CG8" t="s">
        <v>161</v>
      </c>
      <c r="CH8" t="s">
        <v>162</v>
      </c>
      <c r="CI8" t="s">
        <v>163</v>
      </c>
      <c r="CJ8" t="s">
        <v>164</v>
      </c>
      <c r="CK8" t="s">
        <v>165</v>
      </c>
      <c r="CL8" t="s">
        <v>166</v>
      </c>
      <c r="CM8" t="s">
        <v>167</v>
      </c>
      <c r="CN8" t="s">
        <v>168</v>
      </c>
      <c r="CO8" t="s">
        <v>169</v>
      </c>
      <c r="CP8" t="s">
        <v>170</v>
      </c>
      <c r="CQ8" t="s">
        <v>171</v>
      </c>
    </row>
    <row r="9" spans="1:95" x14ac:dyDescent="0.25">
      <c r="A9" s="6" t="s">
        <v>172</v>
      </c>
      <c r="L9" t="s">
        <v>834</v>
      </c>
      <c r="AQ9" t="s">
        <v>657</v>
      </c>
      <c r="AR9" t="s">
        <v>173</v>
      </c>
      <c r="AU9" t="s">
        <v>767</v>
      </c>
      <c r="AV9" t="s">
        <v>175</v>
      </c>
      <c r="AW9" t="s">
        <v>176</v>
      </c>
      <c r="AX9" t="s">
        <v>177</v>
      </c>
      <c r="AY9" t="s">
        <v>174</v>
      </c>
      <c r="AZ9" t="s">
        <v>178</v>
      </c>
      <c r="BA9" t="s">
        <v>178</v>
      </c>
      <c r="BC9" t="s">
        <v>179</v>
      </c>
      <c r="BD9" t="s">
        <v>180</v>
      </c>
      <c r="BF9" t="s">
        <v>181</v>
      </c>
      <c r="BH9" t="s">
        <v>182</v>
      </c>
      <c r="BI9" t="s">
        <v>183</v>
      </c>
      <c r="BL9" t="s">
        <v>745</v>
      </c>
      <c r="BN9" t="s">
        <v>184</v>
      </c>
      <c r="BP9" t="s">
        <v>185</v>
      </c>
      <c r="BT9" t="s">
        <v>186</v>
      </c>
      <c r="CA9" t="s">
        <v>187</v>
      </c>
      <c r="CB9" t="s">
        <v>187</v>
      </c>
      <c r="CD9" t="s">
        <v>188</v>
      </c>
      <c r="CG9" t="s">
        <v>189</v>
      </c>
      <c r="CI9" t="s">
        <v>190</v>
      </c>
      <c r="CJ9" t="s">
        <v>191</v>
      </c>
      <c r="CM9" t="s">
        <v>192</v>
      </c>
      <c r="CP9" t="s">
        <v>193</v>
      </c>
    </row>
    <row r="10" spans="1:95" x14ac:dyDescent="0.25">
      <c r="A10" s="6" t="s">
        <v>194</v>
      </c>
      <c r="BG10" t="s">
        <v>195</v>
      </c>
      <c r="BJ10" t="s">
        <v>196</v>
      </c>
      <c r="BP10" t="s">
        <v>197</v>
      </c>
      <c r="CA10" t="s">
        <v>198</v>
      </c>
      <c r="CB10" t="s">
        <v>198</v>
      </c>
    </row>
    <row r="11" spans="1:95" x14ac:dyDescent="0.25">
      <c r="A11" s="6" t="s">
        <v>199</v>
      </c>
      <c r="BL11" t="s">
        <v>746</v>
      </c>
      <c r="BN11" t="s">
        <v>200</v>
      </c>
    </row>
    <row r="12" spans="1:95" x14ac:dyDescent="0.25">
      <c r="A12" s="6" t="s">
        <v>864</v>
      </c>
      <c r="C12" t="s">
        <v>883</v>
      </c>
      <c r="E12" t="s">
        <v>878</v>
      </c>
      <c r="F12" t="s">
        <v>874</v>
      </c>
    </row>
    <row r="13" spans="1:95" x14ac:dyDescent="0.25">
      <c r="A13" s="6" t="s">
        <v>201</v>
      </c>
      <c r="G13" t="s">
        <v>854</v>
      </c>
      <c r="L13" t="s">
        <v>833</v>
      </c>
      <c r="P13" t="s">
        <v>823</v>
      </c>
      <c r="U13" t="s">
        <v>808</v>
      </c>
      <c r="V13" t="s">
        <v>804</v>
      </c>
      <c r="BC13" t="s">
        <v>202</v>
      </c>
      <c r="BD13" t="s">
        <v>203</v>
      </c>
    </row>
    <row r="14" spans="1:95" x14ac:dyDescent="0.25">
      <c r="A14" s="2" t="s">
        <v>204</v>
      </c>
    </row>
    <row r="15" spans="1:95" x14ac:dyDescent="0.25">
      <c r="A15" s="6" t="s">
        <v>755</v>
      </c>
    </row>
    <row r="16" spans="1:95" x14ac:dyDescent="0.25">
      <c r="A16" s="6" t="s">
        <v>756</v>
      </c>
    </row>
    <row r="17" spans="1:34" x14ac:dyDescent="0.25">
      <c r="A17" s="6" t="s">
        <v>205</v>
      </c>
    </row>
    <row r="18" spans="1:34" x14ac:dyDescent="0.25">
      <c r="A18" s="6" t="s">
        <v>206</v>
      </c>
    </row>
    <row r="19" spans="1:34" x14ac:dyDescent="0.25">
      <c r="A19" s="6" t="s">
        <v>762</v>
      </c>
      <c r="C19" t="s">
        <v>761</v>
      </c>
      <c r="D19" t="s">
        <v>761</v>
      </c>
      <c r="E19" t="s">
        <v>761</v>
      </c>
      <c r="F19" t="s">
        <v>761</v>
      </c>
      <c r="G19" t="s">
        <v>761</v>
      </c>
      <c r="H19" t="s">
        <v>761</v>
      </c>
      <c r="I19" t="s">
        <v>761</v>
      </c>
      <c r="J19" t="s">
        <v>761</v>
      </c>
      <c r="K19" t="s">
        <v>761</v>
      </c>
      <c r="L19" t="s">
        <v>761</v>
      </c>
      <c r="M19" t="s">
        <v>761</v>
      </c>
      <c r="N19" t="s">
        <v>761</v>
      </c>
      <c r="O19" t="s">
        <v>761</v>
      </c>
      <c r="P19" t="s">
        <v>761</v>
      </c>
      <c r="Q19" t="s">
        <v>761</v>
      </c>
      <c r="R19" t="s">
        <v>761</v>
      </c>
      <c r="S19" t="s">
        <v>761</v>
      </c>
      <c r="T19" t="s">
        <v>761</v>
      </c>
      <c r="U19" t="s">
        <v>761</v>
      </c>
      <c r="V19" t="s">
        <v>761</v>
      </c>
      <c r="W19" t="s">
        <v>761</v>
      </c>
      <c r="X19" t="s">
        <v>761</v>
      </c>
      <c r="AB19" t="s">
        <v>761</v>
      </c>
      <c r="AC19" t="s">
        <v>761</v>
      </c>
      <c r="AD19" t="s">
        <v>761</v>
      </c>
      <c r="AE19" t="s">
        <v>761</v>
      </c>
      <c r="AF19" t="s">
        <v>761</v>
      </c>
      <c r="AG19" t="s">
        <v>761</v>
      </c>
      <c r="AH19" t="s">
        <v>761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AP1" location="contents!A1" display="Contents" xr:uid="{00000000-0004-0000-0100-000002000000}"/>
    <hyperlink ref="AQ1" location="contents!A1" display="Contents" xr:uid="{00000000-0004-0000-0100-000003000000}"/>
    <hyperlink ref="AR1" location="contents!A1" display="Contents" xr:uid="{00000000-0004-0000-0100-000004000000}"/>
    <hyperlink ref="AS1" location="contents!A1" display="Contents" xr:uid="{00000000-0004-0000-0100-000005000000}"/>
    <hyperlink ref="AT1" location="contents!A1" display="Contents" xr:uid="{00000000-0004-0000-0100-000006000000}"/>
    <hyperlink ref="AU1" location="contents!A1" display="Contents" xr:uid="{00000000-0004-0000-0100-000007000000}"/>
    <hyperlink ref="AV1" location="contents!A1" display="Contents" xr:uid="{00000000-0004-0000-0100-000008000000}"/>
    <hyperlink ref="AW1" location="contents!A1" display="Contents" xr:uid="{00000000-0004-0000-0100-000009000000}"/>
    <hyperlink ref="AX1" location="contents!A1" display="Contents" xr:uid="{00000000-0004-0000-0100-00000A000000}"/>
    <hyperlink ref="AY1" location="contents!A1" display="Contents" xr:uid="{00000000-0004-0000-0100-00000B000000}"/>
    <hyperlink ref="AZ1" location="contents!A1" display="Contents" xr:uid="{00000000-0004-0000-0100-00000C000000}"/>
    <hyperlink ref="BA1" location="contents!A1" display="Contents" xr:uid="{00000000-0004-0000-0100-00000D000000}"/>
    <hyperlink ref="BB1" location="contents!A1" display="Contents" xr:uid="{00000000-0004-0000-0100-00000E000000}"/>
    <hyperlink ref="BC1" location="contents!A1" display="Contents" xr:uid="{00000000-0004-0000-0100-00000F000000}"/>
    <hyperlink ref="BD1" location="contents!A1" display="Contents" xr:uid="{00000000-0004-0000-0100-000010000000}"/>
    <hyperlink ref="BE1" location="contents!A1" display="Contents" xr:uid="{00000000-0004-0000-0100-000011000000}"/>
    <hyperlink ref="BF1" location="contents!A1" display="Contents" xr:uid="{00000000-0004-0000-0100-000012000000}"/>
    <hyperlink ref="BG1" location="contents!A1" display="Contents" xr:uid="{00000000-0004-0000-0100-000013000000}"/>
    <hyperlink ref="BH1" location="contents!A1" display="Contents" xr:uid="{00000000-0004-0000-0100-000014000000}"/>
    <hyperlink ref="BI1" location="contents!A1" display="Contents" xr:uid="{00000000-0004-0000-0100-000015000000}"/>
    <hyperlink ref="BJ1" location="contents!A1" display="Contents" xr:uid="{00000000-0004-0000-0100-000016000000}"/>
    <hyperlink ref="BK1" location="contents!A1" display="Contents" xr:uid="{00000000-0004-0000-0100-000017000000}"/>
    <hyperlink ref="BL1" location="contents!A1" display="Contents" xr:uid="{00000000-0004-0000-0100-000018000000}"/>
    <hyperlink ref="BM1" location="contents!A1" display="Contents" xr:uid="{00000000-0004-0000-0100-000019000000}"/>
    <hyperlink ref="BN1" location="contents!A1" display="Contents" xr:uid="{00000000-0004-0000-0100-00001A000000}"/>
    <hyperlink ref="BO1" location="contents!A1" display="Contents" xr:uid="{00000000-0004-0000-0100-00001B000000}"/>
    <hyperlink ref="BP1" location="contents!A1" display="Contents" xr:uid="{00000000-0004-0000-0100-00001C000000}"/>
    <hyperlink ref="BQ1" location="contents!A1" display="Contents" xr:uid="{00000000-0004-0000-0100-00001D000000}"/>
    <hyperlink ref="BR1" location="contents!A1" display="Contents" xr:uid="{00000000-0004-0000-0100-00001E000000}"/>
    <hyperlink ref="BS1" location="contents!A1" display="Contents" xr:uid="{00000000-0004-0000-0100-00001F000000}"/>
    <hyperlink ref="BT1" location="contents!A1" display="Contents" xr:uid="{00000000-0004-0000-0100-000020000000}"/>
    <hyperlink ref="BU1" location="contents!A1" display="Contents" xr:uid="{00000000-0004-0000-0100-000021000000}"/>
    <hyperlink ref="BV1" location="contents!A1" display="Contents" xr:uid="{00000000-0004-0000-0100-000022000000}"/>
    <hyperlink ref="BW1" location="contents!A1" display="Contents" xr:uid="{00000000-0004-0000-0100-000023000000}"/>
    <hyperlink ref="BX1" location="contents!A1" display="Contents" xr:uid="{00000000-0004-0000-0100-000024000000}"/>
    <hyperlink ref="BY1" location="contents!A1" display="Contents" xr:uid="{00000000-0004-0000-0100-000025000000}"/>
    <hyperlink ref="BZ1" location="contents!A1" display="Contents" xr:uid="{00000000-0004-0000-0100-000026000000}"/>
    <hyperlink ref="CA1" location="contents!A1" display="Contents" xr:uid="{00000000-0004-0000-0100-000027000000}"/>
    <hyperlink ref="CB1" location="contents!A1" display="Contents" xr:uid="{00000000-0004-0000-0100-000028000000}"/>
    <hyperlink ref="CC1" location="contents!A1" display="Contents" xr:uid="{00000000-0004-0000-0100-000029000000}"/>
    <hyperlink ref="CD1" location="contents!A1" display="Contents" xr:uid="{00000000-0004-0000-0100-00002A000000}"/>
    <hyperlink ref="CE1" location="contents!A1" display="Contents" xr:uid="{00000000-0004-0000-0100-00002B000000}"/>
    <hyperlink ref="CF1" location="contents!A1" display="Contents" xr:uid="{00000000-0004-0000-0100-00002C000000}"/>
    <hyperlink ref="CG1" location="contents!A1" display="Contents" xr:uid="{00000000-0004-0000-0100-00002D000000}"/>
    <hyperlink ref="CH1" location="contents!A1" display="Contents" xr:uid="{00000000-0004-0000-0100-00002E000000}"/>
    <hyperlink ref="CI1" location="contents!A1" display="Contents" xr:uid="{00000000-0004-0000-0100-00002F000000}"/>
    <hyperlink ref="CJ1" location="contents!A1" display="Contents" xr:uid="{00000000-0004-0000-0100-000030000000}"/>
    <hyperlink ref="CK1" location="contents!A1" display="Contents" xr:uid="{00000000-0004-0000-0100-000031000000}"/>
    <hyperlink ref="CL1" location="contents!A1" display="Contents" xr:uid="{00000000-0004-0000-0100-000032000000}"/>
    <hyperlink ref="CM1" location="contents!A1" display="Contents" xr:uid="{00000000-0004-0000-0100-000033000000}"/>
    <hyperlink ref="CN1" location="contents!A1" display="Contents" xr:uid="{00000000-0004-0000-0100-000034000000}"/>
    <hyperlink ref="CO1" location="contents!A1" display="Contents" xr:uid="{00000000-0004-0000-0100-000035000000}"/>
    <hyperlink ref="CP1" location="contents!A1" display="Contents" xr:uid="{00000000-0004-0000-0100-000036000000}"/>
    <hyperlink ref="CQ1" location="contents!A1" display="Contents" xr:uid="{00000000-0004-0000-0100-000037000000}"/>
    <hyperlink ref="AJ1" location="contents!A1" display="Contents" xr:uid="{9D9CCE4A-5CD2-437E-9617-0F93011D53A3}"/>
    <hyperlink ref="F1" location="contents!A1" display="Contents" xr:uid="{3FAD3FE0-AB40-48BA-AEC1-65546650B1CF}"/>
    <hyperlink ref="E1" location="contents!A1" display="Contents" xr:uid="{32791349-53A4-427C-89DA-522B44F1739E}"/>
    <hyperlink ref="D1" location="contents!A1" display="Contents" xr:uid="{697DBC3F-41A4-491A-9D08-AC96AB820264}"/>
    <hyperlink ref="C1" location="contents!A1" display="Contents" xr:uid="{0C6BB241-3937-42F9-A5BE-E1EACB4925BE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O169"/>
  <sheetViews>
    <sheetView tabSelected="1" topLeftCell="E1" zoomScale="91" zoomScaleNormal="91" workbookViewId="0">
      <pane ySplit="3" topLeftCell="A4" activePane="bottomLeft" state="frozen"/>
      <selection pane="bottomLeft" activeCell="G14" sqref="G14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207</v>
      </c>
      <c r="B3" t="s">
        <v>208</v>
      </c>
      <c r="C3" t="s">
        <v>209</v>
      </c>
      <c r="D3" s="7" t="s">
        <v>210</v>
      </c>
      <c r="E3" t="s">
        <v>211</v>
      </c>
      <c r="F3" s="7" t="s">
        <v>212</v>
      </c>
      <c r="G3" s="37" t="s">
        <v>213</v>
      </c>
      <c r="H3" s="7" t="s">
        <v>214</v>
      </c>
      <c r="I3" s="7" t="s">
        <v>215</v>
      </c>
      <c r="J3" s="7" t="s">
        <v>216</v>
      </c>
      <c r="K3" s="7" t="s">
        <v>217</v>
      </c>
      <c r="L3" s="7" t="s">
        <v>218</v>
      </c>
      <c r="M3" t="s">
        <v>219</v>
      </c>
      <c r="O3" s="7" t="s">
        <v>220</v>
      </c>
    </row>
    <row r="4" spans="1:15" x14ac:dyDescent="0.25">
      <c r="D4" s="8" t="s">
        <v>221</v>
      </c>
      <c r="F4" s="8" t="s">
        <v>221</v>
      </c>
      <c r="I4" t="s">
        <v>222</v>
      </c>
      <c r="J4" t="s">
        <v>222</v>
      </c>
      <c r="K4" t="s">
        <v>222</v>
      </c>
      <c r="O4" t="s">
        <v>222</v>
      </c>
    </row>
    <row r="5" spans="1:15" x14ac:dyDescent="0.25">
      <c r="D5" s="9" t="s">
        <v>223</v>
      </c>
      <c r="F5" s="9" t="s">
        <v>223</v>
      </c>
      <c r="I5" t="s">
        <v>222</v>
      </c>
      <c r="J5" t="s">
        <v>222</v>
      </c>
      <c r="K5" t="s">
        <v>222</v>
      </c>
      <c r="O5" t="s">
        <v>222</v>
      </c>
    </row>
    <row r="6" spans="1:15" x14ac:dyDescent="0.25">
      <c r="D6" s="10" t="s">
        <v>224</v>
      </c>
      <c r="F6" s="10" t="s">
        <v>224</v>
      </c>
      <c r="G6">
        <v>1</v>
      </c>
      <c r="I6" t="s">
        <v>222</v>
      </c>
      <c r="J6" t="s">
        <v>222</v>
      </c>
      <c r="K6" t="s">
        <v>222</v>
      </c>
      <c r="O6" t="s">
        <v>222</v>
      </c>
    </row>
    <row r="7" spans="1:15" x14ac:dyDescent="0.25">
      <c r="D7" s="8" t="s">
        <v>221</v>
      </c>
      <c r="F7" s="7" t="s">
        <v>225</v>
      </c>
      <c r="I7" t="s">
        <v>222</v>
      </c>
      <c r="J7" t="s">
        <v>222</v>
      </c>
      <c r="K7" t="s">
        <v>222</v>
      </c>
      <c r="O7" t="s">
        <v>222</v>
      </c>
    </row>
    <row r="8" spans="1:15" x14ac:dyDescent="0.25">
      <c r="A8">
        <v>2</v>
      </c>
      <c r="B8" t="s">
        <v>226</v>
      </c>
      <c r="D8" s="8" t="s">
        <v>221</v>
      </c>
      <c r="E8" t="s">
        <v>227</v>
      </c>
      <c r="F8" s="11" t="s">
        <v>228</v>
      </c>
      <c r="I8" t="s">
        <v>229</v>
      </c>
      <c r="J8" t="s">
        <v>222</v>
      </c>
      <c r="K8" t="s">
        <v>222</v>
      </c>
      <c r="O8" t="s">
        <v>229</v>
      </c>
    </row>
    <row r="9" spans="1:15" x14ac:dyDescent="0.25">
      <c r="A9">
        <v>3</v>
      </c>
      <c r="B9" t="s">
        <v>226</v>
      </c>
      <c r="D9" s="8" t="s">
        <v>221</v>
      </c>
      <c r="E9" t="s">
        <v>230</v>
      </c>
      <c r="F9" s="11" t="s">
        <v>231</v>
      </c>
      <c r="I9" t="s">
        <v>222</v>
      </c>
      <c r="J9" t="s">
        <v>222</v>
      </c>
      <c r="K9" t="s">
        <v>222</v>
      </c>
      <c r="O9" t="s">
        <v>222</v>
      </c>
    </row>
    <row r="10" spans="1:15" x14ac:dyDescent="0.25">
      <c r="A10">
        <v>3</v>
      </c>
      <c r="B10" t="s">
        <v>226</v>
      </c>
      <c r="D10" s="8" t="s">
        <v>221</v>
      </c>
      <c r="E10" t="s">
        <v>230</v>
      </c>
      <c r="F10" s="11" t="s">
        <v>747</v>
      </c>
      <c r="I10" s="35" t="s">
        <v>222</v>
      </c>
      <c r="J10" t="s">
        <v>222</v>
      </c>
      <c r="K10" t="s">
        <v>748</v>
      </c>
      <c r="O10" t="s">
        <v>222</v>
      </c>
    </row>
    <row r="11" spans="1:15" x14ac:dyDescent="0.25">
      <c r="A11">
        <v>4</v>
      </c>
      <c r="B11" s="8" t="s">
        <v>232</v>
      </c>
      <c r="C11" s="8" t="s">
        <v>233</v>
      </c>
      <c r="D11" s="8" t="s">
        <v>221</v>
      </c>
      <c r="E11" t="s">
        <v>234</v>
      </c>
      <c r="F11" s="12" t="s">
        <v>235</v>
      </c>
      <c r="I11" t="s">
        <v>236</v>
      </c>
      <c r="J11" t="s">
        <v>222</v>
      </c>
      <c r="K11" t="s">
        <v>237</v>
      </c>
      <c r="O11" t="s">
        <v>236</v>
      </c>
    </row>
    <row r="12" spans="1:15" x14ac:dyDescent="0.25">
      <c r="B12" s="8" t="s">
        <v>232</v>
      </c>
      <c r="C12" s="8" t="s">
        <v>233</v>
      </c>
      <c r="D12" s="8" t="s">
        <v>221</v>
      </c>
      <c r="F12" s="12" t="s">
        <v>238</v>
      </c>
      <c r="I12" t="s">
        <v>222</v>
      </c>
      <c r="J12" t="s">
        <v>222</v>
      </c>
      <c r="K12" t="s">
        <v>239</v>
      </c>
      <c r="O12" t="s">
        <v>222</v>
      </c>
    </row>
    <row r="13" spans="1:15" x14ac:dyDescent="0.25">
      <c r="B13" s="8" t="s">
        <v>232</v>
      </c>
      <c r="C13" s="8" t="s">
        <v>233</v>
      </c>
      <c r="D13" s="8" t="s">
        <v>221</v>
      </c>
      <c r="F13" s="12" t="s">
        <v>662</v>
      </c>
      <c r="I13" t="s">
        <v>222</v>
      </c>
      <c r="J13" t="s">
        <v>222</v>
      </c>
      <c r="K13" t="s">
        <v>663</v>
      </c>
      <c r="O13" t="s">
        <v>222</v>
      </c>
    </row>
    <row r="14" spans="1:15" x14ac:dyDescent="0.25">
      <c r="A14">
        <v>6</v>
      </c>
      <c r="B14" s="8" t="s">
        <v>240</v>
      </c>
      <c r="C14" s="8" t="s">
        <v>241</v>
      </c>
      <c r="D14" s="8" t="s">
        <v>221</v>
      </c>
      <c r="E14" t="s">
        <v>242</v>
      </c>
      <c r="F14" s="13" t="s">
        <v>243</v>
      </c>
      <c r="I14" t="s">
        <v>244</v>
      </c>
      <c r="J14" t="s">
        <v>222</v>
      </c>
      <c r="K14" t="s">
        <v>245</v>
      </c>
      <c r="O14" t="s">
        <v>244</v>
      </c>
    </row>
    <row r="15" spans="1:15" x14ac:dyDescent="0.25">
      <c r="A15">
        <v>5</v>
      </c>
      <c r="B15" s="8" t="s">
        <v>246</v>
      </c>
      <c r="C15" s="8" t="s">
        <v>247</v>
      </c>
      <c r="D15" s="8" t="s">
        <v>221</v>
      </c>
      <c r="E15" t="s">
        <v>248</v>
      </c>
      <c r="F15" s="14" t="s">
        <v>249</v>
      </c>
      <c r="I15" t="s">
        <v>250</v>
      </c>
      <c r="J15" t="s">
        <v>222</v>
      </c>
      <c r="K15" t="s">
        <v>251</v>
      </c>
      <c r="O15" t="s">
        <v>250</v>
      </c>
    </row>
    <row r="16" spans="1:15" x14ac:dyDescent="0.25">
      <c r="A16">
        <v>5</v>
      </c>
      <c r="B16" s="8" t="s">
        <v>246</v>
      </c>
      <c r="C16" s="8" t="s">
        <v>247</v>
      </c>
      <c r="D16" s="8" t="s">
        <v>221</v>
      </c>
      <c r="E16" t="s">
        <v>252</v>
      </c>
      <c r="F16" s="14" t="s">
        <v>253</v>
      </c>
      <c r="I16" t="s">
        <v>222</v>
      </c>
      <c r="J16" t="s">
        <v>222</v>
      </c>
      <c r="K16" t="s">
        <v>254</v>
      </c>
      <c r="O16" t="s">
        <v>222</v>
      </c>
    </row>
    <row r="17" spans="1:15" x14ac:dyDescent="0.25">
      <c r="A17">
        <v>7</v>
      </c>
      <c r="B17" s="8" t="s">
        <v>255</v>
      </c>
      <c r="C17" s="8" t="s">
        <v>256</v>
      </c>
      <c r="D17" s="8" t="s">
        <v>221</v>
      </c>
      <c r="E17" t="s">
        <v>257</v>
      </c>
      <c r="F17" s="15" t="s">
        <v>256</v>
      </c>
      <c r="I17" t="s">
        <v>258</v>
      </c>
      <c r="J17" t="s">
        <v>222</v>
      </c>
      <c r="K17" t="s">
        <v>259</v>
      </c>
      <c r="O17" t="s">
        <v>258</v>
      </c>
    </row>
    <row r="18" spans="1:15" x14ac:dyDescent="0.25">
      <c r="A18">
        <v>7</v>
      </c>
      <c r="B18" s="8" t="s">
        <v>255</v>
      </c>
      <c r="C18" s="8" t="s">
        <v>256</v>
      </c>
      <c r="D18" s="8" t="s">
        <v>221</v>
      </c>
      <c r="E18" t="s">
        <v>260</v>
      </c>
      <c r="F18" s="15" t="s">
        <v>261</v>
      </c>
      <c r="I18" t="s">
        <v>222</v>
      </c>
      <c r="J18" t="s">
        <v>222</v>
      </c>
      <c r="K18" t="s">
        <v>262</v>
      </c>
      <c r="O18" t="s">
        <v>222</v>
      </c>
    </row>
    <row r="19" spans="1:15" x14ac:dyDescent="0.25">
      <c r="A19">
        <v>8</v>
      </c>
      <c r="B19" s="8" t="s">
        <v>263</v>
      </c>
      <c r="C19" s="8" t="s">
        <v>264</v>
      </c>
      <c r="D19" s="8" t="s">
        <v>221</v>
      </c>
      <c r="E19" t="s">
        <v>265</v>
      </c>
      <c r="F19" s="10" t="s">
        <v>264</v>
      </c>
      <c r="I19" t="s">
        <v>266</v>
      </c>
      <c r="J19" t="s">
        <v>222</v>
      </c>
      <c r="K19" t="s">
        <v>267</v>
      </c>
      <c r="O19" t="s">
        <v>266</v>
      </c>
    </row>
    <row r="20" spans="1:15" x14ac:dyDescent="0.25">
      <c r="A20">
        <v>9</v>
      </c>
      <c r="B20" s="8" t="s">
        <v>268</v>
      </c>
      <c r="C20" s="8" t="s">
        <v>269</v>
      </c>
      <c r="D20" s="8" t="s">
        <v>221</v>
      </c>
      <c r="E20" t="s">
        <v>270</v>
      </c>
      <c r="F20" s="16" t="s">
        <v>270</v>
      </c>
      <c r="I20" t="s">
        <v>271</v>
      </c>
      <c r="J20" t="s">
        <v>222</v>
      </c>
      <c r="K20" t="s">
        <v>272</v>
      </c>
      <c r="O20" t="s">
        <v>271</v>
      </c>
    </row>
    <row r="21" spans="1:15" x14ac:dyDescent="0.25">
      <c r="A21">
        <v>9</v>
      </c>
      <c r="B21" s="8" t="s">
        <v>268</v>
      </c>
      <c r="C21" s="8" t="s">
        <v>269</v>
      </c>
      <c r="D21" s="8" t="s">
        <v>221</v>
      </c>
      <c r="E21" t="s">
        <v>273</v>
      </c>
      <c r="F21" s="16" t="s">
        <v>273</v>
      </c>
      <c r="I21" t="s">
        <v>222</v>
      </c>
      <c r="J21" t="s">
        <v>222</v>
      </c>
      <c r="K21" t="s">
        <v>274</v>
      </c>
      <c r="O21" t="s">
        <v>222</v>
      </c>
    </row>
    <row r="22" spans="1:15" x14ac:dyDescent="0.25">
      <c r="A22">
        <v>10</v>
      </c>
      <c r="B22" s="8" t="s">
        <v>275</v>
      </c>
      <c r="C22" s="8" t="s">
        <v>276</v>
      </c>
      <c r="D22" s="8" t="s">
        <v>221</v>
      </c>
      <c r="E22" t="s">
        <v>277</v>
      </c>
      <c r="F22" s="17" t="s">
        <v>277</v>
      </c>
      <c r="I22" t="s">
        <v>278</v>
      </c>
      <c r="J22" t="s">
        <v>222</v>
      </c>
      <c r="K22" t="s">
        <v>279</v>
      </c>
      <c r="O22" t="s">
        <v>278</v>
      </c>
    </row>
    <row r="23" spans="1:15" x14ac:dyDescent="0.25">
      <c r="A23">
        <v>10</v>
      </c>
      <c r="B23" s="8" t="s">
        <v>275</v>
      </c>
      <c r="C23" s="8" t="s">
        <v>276</v>
      </c>
      <c r="D23" s="8" t="s">
        <v>221</v>
      </c>
      <c r="E23" t="s">
        <v>280</v>
      </c>
      <c r="F23" s="17" t="s">
        <v>280</v>
      </c>
      <c r="I23" t="s">
        <v>222</v>
      </c>
      <c r="J23" t="s">
        <v>222</v>
      </c>
      <c r="K23" t="s">
        <v>281</v>
      </c>
      <c r="O23" t="s">
        <v>222</v>
      </c>
    </row>
    <row r="24" spans="1:15" x14ac:dyDescent="0.25">
      <c r="A24">
        <v>10</v>
      </c>
      <c r="B24" s="8" t="s">
        <v>275</v>
      </c>
      <c r="C24" s="8" t="s">
        <v>276</v>
      </c>
      <c r="D24" s="8" t="s">
        <v>221</v>
      </c>
      <c r="E24" t="s">
        <v>282</v>
      </c>
      <c r="F24" s="17" t="s">
        <v>282</v>
      </c>
      <c r="I24" t="s">
        <v>222</v>
      </c>
      <c r="J24" t="s">
        <v>222</v>
      </c>
      <c r="K24" t="s">
        <v>283</v>
      </c>
      <c r="O24" t="s">
        <v>222</v>
      </c>
    </row>
    <row r="25" spans="1:15" x14ac:dyDescent="0.25">
      <c r="A25">
        <v>10</v>
      </c>
      <c r="B25" s="8" t="s">
        <v>275</v>
      </c>
      <c r="C25" s="8" t="s">
        <v>276</v>
      </c>
      <c r="D25" s="8" t="s">
        <v>221</v>
      </c>
      <c r="F25" s="17" t="s">
        <v>284</v>
      </c>
      <c r="I25" t="s">
        <v>222</v>
      </c>
      <c r="J25" t="s">
        <v>222</v>
      </c>
      <c r="K25" t="s">
        <v>285</v>
      </c>
      <c r="O25" t="s">
        <v>222</v>
      </c>
    </row>
    <row r="26" spans="1:15" x14ac:dyDescent="0.25">
      <c r="A26">
        <v>10</v>
      </c>
      <c r="B26" s="8" t="s">
        <v>275</v>
      </c>
      <c r="C26" s="8" t="s">
        <v>276</v>
      </c>
      <c r="D26" s="8" t="s">
        <v>221</v>
      </c>
      <c r="F26" s="17" t="s">
        <v>286</v>
      </c>
      <c r="I26" t="s">
        <v>222</v>
      </c>
      <c r="J26" t="s">
        <v>222</v>
      </c>
      <c r="K26" t="s">
        <v>287</v>
      </c>
      <c r="O26" t="s">
        <v>222</v>
      </c>
    </row>
    <row r="27" spans="1:15" x14ac:dyDescent="0.25">
      <c r="A27">
        <v>11</v>
      </c>
      <c r="B27" s="8" t="s">
        <v>288</v>
      </c>
      <c r="C27" s="8" t="s">
        <v>289</v>
      </c>
      <c r="D27" s="8" t="s">
        <v>221</v>
      </c>
      <c r="E27" t="s">
        <v>290</v>
      </c>
      <c r="F27" s="18" t="s">
        <v>289</v>
      </c>
      <c r="I27" t="s">
        <v>291</v>
      </c>
      <c r="J27" t="s">
        <v>222</v>
      </c>
      <c r="K27" t="s">
        <v>292</v>
      </c>
      <c r="O27" t="s">
        <v>291</v>
      </c>
    </row>
    <row r="28" spans="1:15" x14ac:dyDescent="0.25">
      <c r="A28">
        <v>11</v>
      </c>
      <c r="B28" s="8" t="s">
        <v>288</v>
      </c>
      <c r="C28" s="8" t="s">
        <v>289</v>
      </c>
      <c r="D28" s="8" t="s">
        <v>221</v>
      </c>
      <c r="E28" t="s">
        <v>293</v>
      </c>
      <c r="F28" s="18" t="s">
        <v>294</v>
      </c>
      <c r="I28" t="s">
        <v>222</v>
      </c>
      <c r="J28" t="s">
        <v>222</v>
      </c>
      <c r="K28" t="s">
        <v>295</v>
      </c>
      <c r="O28" t="s">
        <v>222</v>
      </c>
    </row>
    <row r="29" spans="1:15" x14ac:dyDescent="0.25">
      <c r="A29">
        <v>11</v>
      </c>
      <c r="B29" s="8" t="s">
        <v>288</v>
      </c>
      <c r="C29" s="8" t="s">
        <v>289</v>
      </c>
      <c r="D29" s="8" t="s">
        <v>221</v>
      </c>
      <c r="E29" t="s">
        <v>296</v>
      </c>
      <c r="F29" s="18" t="s">
        <v>296</v>
      </c>
      <c r="I29" t="s">
        <v>222</v>
      </c>
      <c r="J29" t="s">
        <v>222</v>
      </c>
      <c r="K29" t="s">
        <v>297</v>
      </c>
      <c r="O29" t="s">
        <v>222</v>
      </c>
    </row>
    <row r="30" spans="1:15" x14ac:dyDescent="0.25">
      <c r="A30">
        <v>11</v>
      </c>
      <c r="B30" s="8" t="s">
        <v>288</v>
      </c>
      <c r="C30" s="8" t="s">
        <v>289</v>
      </c>
      <c r="D30" s="8" t="s">
        <v>221</v>
      </c>
      <c r="E30" t="s">
        <v>298</v>
      </c>
      <c r="F30" s="18" t="s">
        <v>298</v>
      </c>
      <c r="I30" t="s">
        <v>222</v>
      </c>
      <c r="J30" t="s">
        <v>222</v>
      </c>
      <c r="K30" t="s">
        <v>299</v>
      </c>
      <c r="O30" t="s">
        <v>222</v>
      </c>
    </row>
    <row r="31" spans="1:15" x14ac:dyDescent="0.25">
      <c r="A31">
        <v>12</v>
      </c>
      <c r="B31" s="8" t="s">
        <v>300</v>
      </c>
      <c r="C31" s="8" t="s">
        <v>301</v>
      </c>
      <c r="D31" s="8" t="s">
        <v>221</v>
      </c>
      <c r="E31" t="s">
        <v>302</v>
      </c>
      <c r="F31" s="11" t="s">
        <v>303</v>
      </c>
      <c r="I31" t="s">
        <v>304</v>
      </c>
      <c r="J31" t="s">
        <v>222</v>
      </c>
      <c r="K31" t="s">
        <v>305</v>
      </c>
      <c r="O31" t="s">
        <v>304</v>
      </c>
    </row>
    <row r="32" spans="1:15" x14ac:dyDescent="0.25">
      <c r="A32">
        <v>12</v>
      </c>
      <c r="B32" s="8" t="s">
        <v>300</v>
      </c>
      <c r="C32" s="8" t="s">
        <v>301</v>
      </c>
      <c r="D32" s="8" t="s">
        <v>221</v>
      </c>
      <c r="F32" s="11" t="s">
        <v>306</v>
      </c>
      <c r="I32" t="s">
        <v>222</v>
      </c>
      <c r="J32" t="s">
        <v>222</v>
      </c>
      <c r="K32" t="s">
        <v>307</v>
      </c>
      <c r="O32" t="s">
        <v>222</v>
      </c>
    </row>
    <row r="33" spans="1:15" x14ac:dyDescent="0.25">
      <c r="A33">
        <v>12</v>
      </c>
      <c r="B33" s="8" t="s">
        <v>300</v>
      </c>
      <c r="C33" s="8" t="s">
        <v>301</v>
      </c>
      <c r="D33" s="8" t="s">
        <v>221</v>
      </c>
      <c r="F33" s="11" t="s">
        <v>308</v>
      </c>
      <c r="I33" t="s">
        <v>222</v>
      </c>
      <c r="J33" t="s">
        <v>222</v>
      </c>
      <c r="K33" t="s">
        <v>309</v>
      </c>
      <c r="O33" t="s">
        <v>222</v>
      </c>
    </row>
    <row r="34" spans="1:15" x14ac:dyDescent="0.25">
      <c r="A34">
        <v>12</v>
      </c>
      <c r="B34" s="8" t="s">
        <v>300</v>
      </c>
      <c r="C34" s="8" t="s">
        <v>301</v>
      </c>
      <c r="D34" s="8" t="s">
        <v>221</v>
      </c>
      <c r="F34" s="11" t="s">
        <v>310</v>
      </c>
      <c r="I34" t="s">
        <v>222</v>
      </c>
      <c r="J34" t="s">
        <v>222</v>
      </c>
      <c r="K34" t="s">
        <v>311</v>
      </c>
      <c r="O34" t="s">
        <v>222</v>
      </c>
    </row>
    <row r="35" spans="1:15" x14ac:dyDescent="0.25">
      <c r="B35" s="8" t="s">
        <v>300</v>
      </c>
      <c r="C35" s="8" t="s">
        <v>301</v>
      </c>
      <c r="D35" s="8" t="s">
        <v>221</v>
      </c>
      <c r="F35" s="11" t="s">
        <v>312</v>
      </c>
      <c r="I35" t="s">
        <v>222</v>
      </c>
      <c r="J35" t="s">
        <v>222</v>
      </c>
      <c r="K35" t="s">
        <v>313</v>
      </c>
      <c r="O35" t="s">
        <v>222</v>
      </c>
    </row>
    <row r="36" spans="1:15" x14ac:dyDescent="0.25">
      <c r="B36" s="8" t="s">
        <v>300</v>
      </c>
      <c r="C36" s="8" t="s">
        <v>301</v>
      </c>
      <c r="D36" s="8" t="s">
        <v>221</v>
      </c>
      <c r="F36" s="11" t="s">
        <v>314</v>
      </c>
      <c r="I36" t="s">
        <v>222</v>
      </c>
      <c r="J36" t="s">
        <v>222</v>
      </c>
      <c r="K36" t="s">
        <v>222</v>
      </c>
      <c r="O36" t="s">
        <v>222</v>
      </c>
    </row>
    <row r="37" spans="1:15" x14ac:dyDescent="0.25">
      <c r="B37" s="8" t="s">
        <v>300</v>
      </c>
      <c r="C37" s="8" t="s">
        <v>301</v>
      </c>
      <c r="D37" s="8" t="s">
        <v>221</v>
      </c>
      <c r="F37" s="11" t="s">
        <v>315</v>
      </c>
      <c r="I37" t="s">
        <v>222</v>
      </c>
      <c r="J37" t="s">
        <v>222</v>
      </c>
      <c r="K37" t="s">
        <v>316</v>
      </c>
      <c r="O37" t="s">
        <v>222</v>
      </c>
    </row>
    <row r="38" spans="1:15" x14ac:dyDescent="0.25">
      <c r="A38">
        <v>13</v>
      </c>
      <c r="B38" s="8" t="s">
        <v>317</v>
      </c>
      <c r="C38" s="8" t="s">
        <v>318</v>
      </c>
      <c r="D38" s="8" t="s">
        <v>221</v>
      </c>
      <c r="F38" s="12" t="s">
        <v>319</v>
      </c>
      <c r="I38" t="s">
        <v>320</v>
      </c>
      <c r="J38" t="s">
        <v>222</v>
      </c>
      <c r="K38" t="s">
        <v>321</v>
      </c>
      <c r="O38" t="s">
        <v>320</v>
      </c>
    </row>
    <row r="39" spans="1:15" x14ac:dyDescent="0.25">
      <c r="B39" s="8" t="s">
        <v>317</v>
      </c>
      <c r="C39" s="8" t="s">
        <v>318</v>
      </c>
      <c r="D39" s="8" t="s">
        <v>221</v>
      </c>
      <c r="F39" s="12" t="s">
        <v>322</v>
      </c>
      <c r="I39" t="s">
        <v>222</v>
      </c>
      <c r="J39" t="s">
        <v>222</v>
      </c>
      <c r="K39" t="s">
        <v>323</v>
      </c>
      <c r="O39" t="s">
        <v>222</v>
      </c>
    </row>
    <row r="40" spans="1:15" x14ac:dyDescent="0.25">
      <c r="B40" s="8" t="s">
        <v>317</v>
      </c>
      <c r="C40" s="8" t="s">
        <v>318</v>
      </c>
      <c r="D40" s="8" t="s">
        <v>221</v>
      </c>
      <c r="F40" s="12" t="s">
        <v>324</v>
      </c>
      <c r="I40" t="s">
        <v>222</v>
      </c>
      <c r="J40" t="s">
        <v>222</v>
      </c>
      <c r="K40" t="s">
        <v>325</v>
      </c>
      <c r="O40" t="s">
        <v>222</v>
      </c>
    </row>
    <row r="41" spans="1:15" x14ac:dyDescent="0.25">
      <c r="B41" s="8" t="s">
        <v>317</v>
      </c>
      <c r="C41" s="8" t="s">
        <v>318</v>
      </c>
      <c r="D41" s="8" t="s">
        <v>221</v>
      </c>
      <c r="F41" s="12" t="s">
        <v>326</v>
      </c>
      <c r="I41" t="s">
        <v>222</v>
      </c>
      <c r="J41" t="s">
        <v>222</v>
      </c>
      <c r="K41" t="s">
        <v>327</v>
      </c>
      <c r="O41" t="s">
        <v>222</v>
      </c>
    </row>
    <row r="42" spans="1:15" x14ac:dyDescent="0.25">
      <c r="B42" s="8" t="s">
        <v>317</v>
      </c>
      <c r="C42" s="8" t="s">
        <v>318</v>
      </c>
      <c r="D42" s="8" t="s">
        <v>221</v>
      </c>
      <c r="F42" s="12" t="s">
        <v>328</v>
      </c>
      <c r="I42" t="s">
        <v>222</v>
      </c>
      <c r="J42" t="s">
        <v>222</v>
      </c>
      <c r="K42" t="s">
        <v>329</v>
      </c>
      <c r="O42" t="s">
        <v>222</v>
      </c>
    </row>
    <row r="43" spans="1:15" x14ac:dyDescent="0.25">
      <c r="B43" s="8" t="s">
        <v>317</v>
      </c>
      <c r="C43" s="8" t="s">
        <v>318</v>
      </c>
      <c r="D43" s="8" t="s">
        <v>221</v>
      </c>
      <c r="F43" s="12" t="s">
        <v>330</v>
      </c>
      <c r="I43" t="s">
        <v>222</v>
      </c>
      <c r="J43" t="s">
        <v>222</v>
      </c>
      <c r="K43" t="s">
        <v>331</v>
      </c>
      <c r="O43" t="s">
        <v>222</v>
      </c>
    </row>
    <row r="44" spans="1:15" x14ac:dyDescent="0.25">
      <c r="B44" s="8" t="s">
        <v>317</v>
      </c>
      <c r="C44" s="8" t="s">
        <v>318</v>
      </c>
      <c r="D44" s="8" t="s">
        <v>221</v>
      </c>
      <c r="F44" s="12" t="s">
        <v>332</v>
      </c>
      <c r="I44" t="s">
        <v>222</v>
      </c>
      <c r="J44" t="s">
        <v>222</v>
      </c>
      <c r="K44" t="s">
        <v>333</v>
      </c>
      <c r="O44" t="s">
        <v>222</v>
      </c>
    </row>
    <row r="45" spans="1:15" x14ac:dyDescent="0.25">
      <c r="B45" s="8" t="s">
        <v>334</v>
      </c>
      <c r="C45" s="8" t="s">
        <v>335</v>
      </c>
      <c r="D45" s="8" t="s">
        <v>221</v>
      </c>
      <c r="F45" s="13" t="s">
        <v>335</v>
      </c>
      <c r="I45" t="s">
        <v>336</v>
      </c>
      <c r="J45" t="s">
        <v>222</v>
      </c>
      <c r="K45" t="s">
        <v>337</v>
      </c>
      <c r="O45" t="s">
        <v>336</v>
      </c>
    </row>
    <row r="46" spans="1:15" x14ac:dyDescent="0.25">
      <c r="B46" s="8" t="s">
        <v>338</v>
      </c>
      <c r="C46" s="8" t="s">
        <v>339</v>
      </c>
      <c r="D46" s="8" t="s">
        <v>221</v>
      </c>
      <c r="F46" s="14" t="s">
        <v>340</v>
      </c>
      <c r="I46" t="s">
        <v>341</v>
      </c>
      <c r="J46" t="s">
        <v>222</v>
      </c>
      <c r="K46" t="s">
        <v>342</v>
      </c>
      <c r="O46" t="s">
        <v>341</v>
      </c>
    </row>
    <row r="47" spans="1:15" x14ac:dyDescent="0.25">
      <c r="A47">
        <v>19</v>
      </c>
      <c r="B47" s="8" t="s">
        <v>343</v>
      </c>
      <c r="C47" s="8" t="s">
        <v>344</v>
      </c>
      <c r="D47" s="8" t="s">
        <v>221</v>
      </c>
      <c r="F47" s="15" t="s">
        <v>345</v>
      </c>
      <c r="I47" t="s">
        <v>346</v>
      </c>
      <c r="J47" t="s">
        <v>222</v>
      </c>
      <c r="K47" t="s">
        <v>347</v>
      </c>
      <c r="O47" t="s">
        <v>346</v>
      </c>
    </row>
    <row r="48" spans="1:15" x14ac:dyDescent="0.25">
      <c r="B48" s="8" t="s">
        <v>343</v>
      </c>
      <c r="C48" s="8" t="s">
        <v>344</v>
      </c>
      <c r="D48" s="8" t="s">
        <v>221</v>
      </c>
      <c r="F48" s="15" t="s">
        <v>348</v>
      </c>
      <c r="I48" t="s">
        <v>222</v>
      </c>
      <c r="J48" t="s">
        <v>222</v>
      </c>
      <c r="K48" t="s">
        <v>349</v>
      </c>
      <c r="O48" t="s">
        <v>222</v>
      </c>
    </row>
    <row r="49" spans="1:15" x14ac:dyDescent="0.25">
      <c r="B49" s="8" t="s">
        <v>343</v>
      </c>
      <c r="C49" s="8" t="s">
        <v>344</v>
      </c>
      <c r="D49" s="8" t="s">
        <v>221</v>
      </c>
      <c r="F49" s="15" t="s">
        <v>350</v>
      </c>
      <c r="I49" t="s">
        <v>222</v>
      </c>
      <c r="J49" t="s">
        <v>222</v>
      </c>
      <c r="K49" t="s">
        <v>351</v>
      </c>
      <c r="O49" t="s">
        <v>222</v>
      </c>
    </row>
    <row r="50" spans="1:15" x14ac:dyDescent="0.25">
      <c r="B50" s="8" t="s">
        <v>352</v>
      </c>
      <c r="C50" s="8" t="s">
        <v>353</v>
      </c>
      <c r="D50" s="8" t="s">
        <v>221</v>
      </c>
      <c r="F50" s="10" t="s">
        <v>354</v>
      </c>
      <c r="I50" t="s">
        <v>355</v>
      </c>
      <c r="J50" t="s">
        <v>356</v>
      </c>
      <c r="K50" t="s">
        <v>357</v>
      </c>
      <c r="O50" t="s">
        <v>355</v>
      </c>
    </row>
    <row r="51" spans="1:15" x14ac:dyDescent="0.25">
      <c r="B51" s="8" t="s">
        <v>352</v>
      </c>
      <c r="C51" s="8" t="s">
        <v>353</v>
      </c>
      <c r="D51" s="8" t="s">
        <v>221</v>
      </c>
      <c r="F51" s="10" t="s">
        <v>358</v>
      </c>
      <c r="I51" t="s">
        <v>222</v>
      </c>
      <c r="J51" t="s">
        <v>222</v>
      </c>
      <c r="K51" t="s">
        <v>359</v>
      </c>
      <c r="O51" t="s">
        <v>222</v>
      </c>
    </row>
    <row r="52" spans="1:15" x14ac:dyDescent="0.25">
      <c r="B52" s="8" t="s">
        <v>360</v>
      </c>
      <c r="C52" s="8" t="s">
        <v>361</v>
      </c>
      <c r="D52" s="8" t="s">
        <v>221</v>
      </c>
      <c r="F52" s="16" t="s">
        <v>362</v>
      </c>
      <c r="I52" t="s">
        <v>363</v>
      </c>
      <c r="J52" t="s">
        <v>222</v>
      </c>
      <c r="K52" t="s">
        <v>364</v>
      </c>
      <c r="O52" t="s">
        <v>363</v>
      </c>
    </row>
    <row r="53" spans="1:15" x14ac:dyDescent="0.25">
      <c r="B53" s="8" t="s">
        <v>360</v>
      </c>
      <c r="C53" s="8" t="s">
        <v>361</v>
      </c>
      <c r="D53" s="8" t="s">
        <v>221</v>
      </c>
      <c r="F53" s="16" t="s">
        <v>365</v>
      </c>
      <c r="I53" t="s">
        <v>222</v>
      </c>
      <c r="J53" t="s">
        <v>222</v>
      </c>
      <c r="K53" t="s">
        <v>366</v>
      </c>
      <c r="O53" t="s">
        <v>222</v>
      </c>
    </row>
    <row r="54" spans="1:15" x14ac:dyDescent="0.25">
      <c r="B54" s="8" t="s">
        <v>360</v>
      </c>
      <c r="C54" s="8" t="s">
        <v>361</v>
      </c>
      <c r="D54" s="8" t="s">
        <v>221</v>
      </c>
      <c r="F54" s="16" t="s">
        <v>367</v>
      </c>
      <c r="I54" t="s">
        <v>222</v>
      </c>
      <c r="J54" t="s">
        <v>222</v>
      </c>
      <c r="K54" t="s">
        <v>368</v>
      </c>
      <c r="O54" t="s">
        <v>222</v>
      </c>
    </row>
    <row r="55" spans="1:15" x14ac:dyDescent="0.25">
      <c r="B55" s="8" t="s">
        <v>360</v>
      </c>
      <c r="C55" s="8" t="s">
        <v>361</v>
      </c>
      <c r="D55" s="8" t="s">
        <v>221</v>
      </c>
      <c r="F55" s="16" t="s">
        <v>369</v>
      </c>
      <c r="I55" t="s">
        <v>222</v>
      </c>
      <c r="J55" t="s">
        <v>222</v>
      </c>
      <c r="K55" t="s">
        <v>370</v>
      </c>
      <c r="O55" t="s">
        <v>222</v>
      </c>
    </row>
    <row r="56" spans="1:15" x14ac:dyDescent="0.25">
      <c r="B56" s="8" t="s">
        <v>866</v>
      </c>
      <c r="C56" s="8" t="s">
        <v>865</v>
      </c>
      <c r="D56" s="8" t="s">
        <v>221</v>
      </c>
      <c r="F56" s="38" t="s">
        <v>860</v>
      </c>
      <c r="I56" t="s">
        <v>867</v>
      </c>
      <c r="J56" t="s">
        <v>222</v>
      </c>
      <c r="K56" t="s">
        <v>868</v>
      </c>
      <c r="O56" t="s">
        <v>222</v>
      </c>
    </row>
    <row r="57" spans="1:15" x14ac:dyDescent="0.25">
      <c r="B57" s="8" t="s">
        <v>866</v>
      </c>
      <c r="C57" s="8" t="s">
        <v>865</v>
      </c>
      <c r="D57" s="8" t="s">
        <v>221</v>
      </c>
      <c r="F57" s="38" t="s">
        <v>873</v>
      </c>
      <c r="I57" t="s">
        <v>222</v>
      </c>
      <c r="J57" t="s">
        <v>222</v>
      </c>
      <c r="K57" t="s">
        <v>870</v>
      </c>
      <c r="O57" t="s">
        <v>222</v>
      </c>
    </row>
    <row r="58" spans="1:15" x14ac:dyDescent="0.25">
      <c r="B58" s="8" t="s">
        <v>866</v>
      </c>
      <c r="C58" s="8" t="s">
        <v>865</v>
      </c>
      <c r="D58" s="8" t="s">
        <v>221</v>
      </c>
      <c r="F58" s="38" t="s">
        <v>861</v>
      </c>
      <c r="I58" t="s">
        <v>222</v>
      </c>
      <c r="J58" t="s">
        <v>222</v>
      </c>
      <c r="K58" t="s">
        <v>869</v>
      </c>
      <c r="O58" t="s">
        <v>222</v>
      </c>
    </row>
    <row r="59" spans="1:15" x14ac:dyDescent="0.25">
      <c r="B59" s="8" t="s">
        <v>866</v>
      </c>
      <c r="C59" s="8" t="s">
        <v>865</v>
      </c>
      <c r="D59" s="8" t="s">
        <v>221</v>
      </c>
      <c r="F59" s="38" t="s">
        <v>862</v>
      </c>
      <c r="I59" t="s">
        <v>222</v>
      </c>
      <c r="J59" t="s">
        <v>222</v>
      </c>
      <c r="K59" t="s">
        <v>871</v>
      </c>
      <c r="O59" t="s">
        <v>222</v>
      </c>
    </row>
    <row r="60" spans="1:15" x14ac:dyDescent="0.25">
      <c r="B60" s="8" t="s">
        <v>866</v>
      </c>
      <c r="C60" s="8" t="s">
        <v>865</v>
      </c>
      <c r="D60" s="8" t="s">
        <v>221</v>
      </c>
      <c r="F60" s="38" t="s">
        <v>863</v>
      </c>
      <c r="I60" t="s">
        <v>222</v>
      </c>
      <c r="J60" t="s">
        <v>222</v>
      </c>
      <c r="K60" t="s">
        <v>872</v>
      </c>
      <c r="O60" t="s">
        <v>222</v>
      </c>
    </row>
    <row r="61" spans="1:15" x14ac:dyDescent="0.25">
      <c r="B61" s="8" t="s">
        <v>866</v>
      </c>
      <c r="C61" s="8" t="s">
        <v>865</v>
      </c>
      <c r="D61" s="8" t="s">
        <v>221</v>
      </c>
      <c r="F61" s="38" t="s">
        <v>876</v>
      </c>
      <c r="I61" t="s">
        <v>222</v>
      </c>
      <c r="J61" t="s">
        <v>222</v>
      </c>
      <c r="K61" t="s">
        <v>875</v>
      </c>
      <c r="O61" t="s">
        <v>222</v>
      </c>
    </row>
    <row r="62" spans="1:15" x14ac:dyDescent="0.25">
      <c r="A62">
        <v>15</v>
      </c>
      <c r="B62" t="s">
        <v>371</v>
      </c>
      <c r="D62" s="9" t="s">
        <v>223</v>
      </c>
      <c r="F62" s="17" t="s">
        <v>372</v>
      </c>
      <c r="I62" t="s">
        <v>373</v>
      </c>
      <c r="J62" t="s">
        <v>222</v>
      </c>
      <c r="K62" t="s">
        <v>222</v>
      </c>
      <c r="O62" t="s">
        <v>373</v>
      </c>
    </row>
    <row r="63" spans="1:15" x14ac:dyDescent="0.25">
      <c r="D63" s="9" t="s">
        <v>223</v>
      </c>
      <c r="F63" s="17" t="s">
        <v>374</v>
      </c>
      <c r="I63" t="s">
        <v>222</v>
      </c>
      <c r="J63" t="s">
        <v>222</v>
      </c>
      <c r="K63" t="s">
        <v>222</v>
      </c>
      <c r="O63" t="s">
        <v>222</v>
      </c>
    </row>
    <row r="64" spans="1:15" x14ac:dyDescent="0.25">
      <c r="D64" s="9" t="s">
        <v>223</v>
      </c>
      <c r="F64" s="17" t="s">
        <v>375</v>
      </c>
      <c r="I64" t="s">
        <v>222</v>
      </c>
      <c r="J64" t="s">
        <v>222</v>
      </c>
      <c r="K64" t="s">
        <v>376</v>
      </c>
      <c r="O64" t="s">
        <v>222</v>
      </c>
    </row>
    <row r="65" spans="1:15" x14ac:dyDescent="0.25">
      <c r="D65" s="9" t="s">
        <v>223</v>
      </c>
      <c r="F65" s="17" t="s">
        <v>377</v>
      </c>
      <c r="I65" t="s">
        <v>222</v>
      </c>
      <c r="J65" t="s">
        <v>222</v>
      </c>
      <c r="K65" t="s">
        <v>222</v>
      </c>
      <c r="O65" t="s">
        <v>222</v>
      </c>
    </row>
    <row r="66" spans="1:15" x14ac:dyDescent="0.25">
      <c r="B66" t="s">
        <v>378</v>
      </c>
      <c r="D66" s="9" t="s">
        <v>223</v>
      </c>
      <c r="F66" s="18" t="s">
        <v>379</v>
      </c>
      <c r="I66" t="s">
        <v>380</v>
      </c>
      <c r="J66" t="s">
        <v>222</v>
      </c>
      <c r="K66" t="s">
        <v>381</v>
      </c>
      <c r="O66" t="s">
        <v>380</v>
      </c>
    </row>
    <row r="67" spans="1:15" x14ac:dyDescent="0.25">
      <c r="D67" s="10" t="s">
        <v>224</v>
      </c>
      <c r="F67" s="18" t="s">
        <v>382</v>
      </c>
      <c r="I67" t="s">
        <v>222</v>
      </c>
      <c r="J67" t="s">
        <v>222</v>
      </c>
      <c r="K67" t="s">
        <v>383</v>
      </c>
      <c r="L67">
        <v>14</v>
      </c>
      <c r="O67" t="s">
        <v>222</v>
      </c>
    </row>
    <row r="68" spans="1:15" x14ac:dyDescent="0.25">
      <c r="A68">
        <v>16</v>
      </c>
      <c r="B68" t="s">
        <v>384</v>
      </c>
      <c r="D68" s="9" t="s">
        <v>223</v>
      </c>
      <c r="F68" s="11" t="s">
        <v>385</v>
      </c>
      <c r="I68" t="s">
        <v>386</v>
      </c>
      <c r="J68" t="s">
        <v>222</v>
      </c>
      <c r="K68" t="s">
        <v>387</v>
      </c>
      <c r="O68" t="s">
        <v>386</v>
      </c>
    </row>
    <row r="69" spans="1:15" x14ac:dyDescent="0.25">
      <c r="D69" s="9" t="s">
        <v>223</v>
      </c>
      <c r="F69" s="11" t="s">
        <v>388</v>
      </c>
      <c r="I69" t="s">
        <v>389</v>
      </c>
      <c r="J69" t="s">
        <v>222</v>
      </c>
      <c r="K69" t="s">
        <v>390</v>
      </c>
      <c r="O69" t="s">
        <v>389</v>
      </c>
    </row>
    <row r="70" spans="1:15" x14ac:dyDescent="0.25">
      <c r="D70" s="9" t="s">
        <v>223</v>
      </c>
      <c r="E70" s="19"/>
      <c r="F70" s="11" t="s">
        <v>391</v>
      </c>
      <c r="I70" t="s">
        <v>222</v>
      </c>
      <c r="J70" t="s">
        <v>222</v>
      </c>
      <c r="K70" t="s">
        <v>392</v>
      </c>
      <c r="M70" t="s">
        <v>219</v>
      </c>
      <c r="O70" t="s">
        <v>222</v>
      </c>
    </row>
    <row r="71" spans="1:15" x14ac:dyDescent="0.25">
      <c r="D71" s="9" t="s">
        <v>223</v>
      </c>
      <c r="F71" s="11" t="s">
        <v>393</v>
      </c>
      <c r="I71" t="s">
        <v>386</v>
      </c>
      <c r="J71" t="s">
        <v>222</v>
      </c>
      <c r="K71" t="s">
        <v>222</v>
      </c>
      <c r="O71" t="s">
        <v>222</v>
      </c>
    </row>
    <row r="72" spans="1:15" x14ac:dyDescent="0.25">
      <c r="D72" s="10" t="s">
        <v>224</v>
      </c>
      <c r="F72" s="11" t="s">
        <v>394</v>
      </c>
      <c r="I72" t="s">
        <v>222</v>
      </c>
      <c r="J72" t="s">
        <v>222</v>
      </c>
      <c r="K72" t="s">
        <v>395</v>
      </c>
      <c r="L72">
        <v>12</v>
      </c>
      <c r="O72" t="s">
        <v>222</v>
      </c>
    </row>
    <row r="73" spans="1:15" x14ac:dyDescent="0.25">
      <c r="D73" s="10" t="s">
        <v>224</v>
      </c>
      <c r="F73" s="11" t="s">
        <v>396</v>
      </c>
      <c r="I73" t="s">
        <v>222</v>
      </c>
      <c r="J73" t="s">
        <v>222</v>
      </c>
      <c r="K73" t="s">
        <v>397</v>
      </c>
      <c r="L73">
        <v>13</v>
      </c>
      <c r="O73" t="s">
        <v>222</v>
      </c>
    </row>
    <row r="74" spans="1:15" x14ac:dyDescent="0.25">
      <c r="D74" s="10" t="s">
        <v>224</v>
      </c>
      <c r="F74" s="11" t="s">
        <v>398</v>
      </c>
      <c r="I74" t="s">
        <v>222</v>
      </c>
      <c r="J74" t="s">
        <v>222</v>
      </c>
      <c r="K74" t="s">
        <v>399</v>
      </c>
      <c r="L74">
        <v>21</v>
      </c>
      <c r="O74" t="s">
        <v>222</v>
      </c>
    </row>
    <row r="75" spans="1:15" x14ac:dyDescent="0.25">
      <c r="D75" s="10" t="s">
        <v>224</v>
      </c>
      <c r="F75" s="11" t="s">
        <v>400</v>
      </c>
      <c r="I75" t="s">
        <v>222</v>
      </c>
      <c r="J75" t="s">
        <v>222</v>
      </c>
      <c r="K75" t="s">
        <v>401</v>
      </c>
      <c r="L75">
        <v>22</v>
      </c>
      <c r="O75" t="s">
        <v>222</v>
      </c>
    </row>
    <row r="76" spans="1:15" x14ac:dyDescent="0.25">
      <c r="D76" s="10" t="s">
        <v>224</v>
      </c>
      <c r="F76" s="11" t="s">
        <v>402</v>
      </c>
      <c r="I76" t="s">
        <v>222</v>
      </c>
      <c r="J76" t="s">
        <v>222</v>
      </c>
      <c r="K76" t="s">
        <v>403</v>
      </c>
      <c r="L76">
        <v>24</v>
      </c>
      <c r="O76" t="s">
        <v>222</v>
      </c>
    </row>
    <row r="77" spans="1:15" x14ac:dyDescent="0.25">
      <c r="D77" s="10" t="s">
        <v>224</v>
      </c>
      <c r="F77" s="11" t="s">
        <v>404</v>
      </c>
      <c r="I77" t="s">
        <v>222</v>
      </c>
      <c r="J77" t="s">
        <v>222</v>
      </c>
      <c r="K77" t="s">
        <v>405</v>
      </c>
      <c r="L77">
        <v>23</v>
      </c>
      <c r="O77" t="s">
        <v>222</v>
      </c>
    </row>
    <row r="78" spans="1:15" x14ac:dyDescent="0.25">
      <c r="D78" s="10" t="s">
        <v>224</v>
      </c>
      <c r="F78" s="11" t="s">
        <v>406</v>
      </c>
      <c r="I78" t="s">
        <v>222</v>
      </c>
      <c r="J78" t="s">
        <v>222</v>
      </c>
      <c r="K78" t="s">
        <v>407</v>
      </c>
      <c r="L78">
        <v>11</v>
      </c>
      <c r="M78" t="s">
        <v>219</v>
      </c>
      <c r="O78" t="s">
        <v>222</v>
      </c>
    </row>
    <row r="79" spans="1:15" x14ac:dyDescent="0.25">
      <c r="A79">
        <v>18</v>
      </c>
      <c r="B79" t="s">
        <v>408</v>
      </c>
      <c r="D79" s="9" t="s">
        <v>223</v>
      </c>
      <c r="F79" s="12" t="s">
        <v>409</v>
      </c>
      <c r="I79" t="s">
        <v>410</v>
      </c>
      <c r="J79" t="s">
        <v>222</v>
      </c>
      <c r="K79" t="s">
        <v>411</v>
      </c>
      <c r="O79" t="s">
        <v>410</v>
      </c>
    </row>
    <row r="80" spans="1:15" x14ac:dyDescent="0.25">
      <c r="D80" s="9" t="s">
        <v>223</v>
      </c>
      <c r="F80" s="12" t="s">
        <v>412</v>
      </c>
      <c r="I80" t="s">
        <v>222</v>
      </c>
      <c r="J80" t="s">
        <v>222</v>
      </c>
      <c r="K80" t="s">
        <v>312</v>
      </c>
      <c r="O80" t="s">
        <v>222</v>
      </c>
    </row>
    <row r="81" spans="1:15" x14ac:dyDescent="0.25">
      <c r="D81" s="9" t="s">
        <v>223</v>
      </c>
      <c r="F81" s="12" t="s">
        <v>413</v>
      </c>
      <c r="I81" t="s">
        <v>414</v>
      </c>
      <c r="J81" t="s">
        <v>222</v>
      </c>
      <c r="K81" t="s">
        <v>415</v>
      </c>
      <c r="O81" t="s">
        <v>414</v>
      </c>
    </row>
    <row r="82" spans="1:15" x14ac:dyDescent="0.25">
      <c r="D82" s="9" t="s">
        <v>223</v>
      </c>
      <c r="F82" s="12" t="s">
        <v>416</v>
      </c>
      <c r="I82" t="s">
        <v>222</v>
      </c>
      <c r="J82" t="s">
        <v>222</v>
      </c>
      <c r="K82" t="s">
        <v>312</v>
      </c>
      <c r="O82" t="s">
        <v>222</v>
      </c>
    </row>
    <row r="83" spans="1:15" x14ac:dyDescent="0.25">
      <c r="D83" s="9" t="s">
        <v>223</v>
      </c>
      <c r="F83" s="12" t="s">
        <v>417</v>
      </c>
      <c r="I83" t="s">
        <v>222</v>
      </c>
      <c r="J83" t="s">
        <v>222</v>
      </c>
      <c r="K83" t="s">
        <v>418</v>
      </c>
      <c r="M83" t="s">
        <v>219</v>
      </c>
      <c r="O83" t="s">
        <v>222</v>
      </c>
    </row>
    <row r="84" spans="1:15" x14ac:dyDescent="0.25">
      <c r="D84" s="10" t="s">
        <v>224</v>
      </c>
      <c r="F84" s="12" t="s">
        <v>419</v>
      </c>
      <c r="I84" t="s">
        <v>222</v>
      </c>
      <c r="J84" t="s">
        <v>222</v>
      </c>
      <c r="K84" t="s">
        <v>420</v>
      </c>
      <c r="L84">
        <v>35</v>
      </c>
      <c r="O84" t="s">
        <v>222</v>
      </c>
    </row>
    <row r="85" spans="1:15" x14ac:dyDescent="0.25">
      <c r="D85" s="10" t="s">
        <v>224</v>
      </c>
      <c r="F85" s="12" t="s">
        <v>421</v>
      </c>
      <c r="I85" t="s">
        <v>222</v>
      </c>
      <c r="J85" t="s">
        <v>222</v>
      </c>
      <c r="K85" t="s">
        <v>422</v>
      </c>
      <c r="L85">
        <v>34</v>
      </c>
      <c r="O85" t="s">
        <v>222</v>
      </c>
    </row>
    <row r="86" spans="1:15" x14ac:dyDescent="0.25">
      <c r="D86" s="10" t="s">
        <v>224</v>
      </c>
      <c r="F86" s="12" t="s">
        <v>423</v>
      </c>
      <c r="I86" t="s">
        <v>222</v>
      </c>
      <c r="J86" t="s">
        <v>222</v>
      </c>
      <c r="K86" t="s">
        <v>424</v>
      </c>
      <c r="L86">
        <v>32</v>
      </c>
      <c r="M86" t="s">
        <v>219</v>
      </c>
      <c r="O86" t="s">
        <v>222</v>
      </c>
    </row>
    <row r="87" spans="1:15" x14ac:dyDescent="0.25">
      <c r="A87">
        <v>20</v>
      </c>
      <c r="B87" t="s">
        <v>425</v>
      </c>
      <c r="D87" s="9" t="s">
        <v>223</v>
      </c>
      <c r="F87" s="13" t="s">
        <v>426</v>
      </c>
      <c r="I87" t="s">
        <v>427</v>
      </c>
      <c r="J87" t="s">
        <v>222</v>
      </c>
      <c r="K87" t="s">
        <v>428</v>
      </c>
      <c r="O87" t="s">
        <v>427</v>
      </c>
    </row>
    <row r="88" spans="1:15" x14ac:dyDescent="0.25">
      <c r="D88" s="9" t="s">
        <v>223</v>
      </c>
      <c r="F88" s="13" t="s">
        <v>429</v>
      </c>
      <c r="I88" t="s">
        <v>222</v>
      </c>
      <c r="J88" t="s">
        <v>222</v>
      </c>
      <c r="K88" t="s">
        <v>430</v>
      </c>
      <c r="M88" t="s">
        <v>219</v>
      </c>
      <c r="O88" t="s">
        <v>222</v>
      </c>
    </row>
    <row r="89" spans="1:15" x14ac:dyDescent="0.25">
      <c r="D89" s="9" t="s">
        <v>223</v>
      </c>
      <c r="F89" s="13" t="s">
        <v>431</v>
      </c>
      <c r="I89" t="s">
        <v>222</v>
      </c>
      <c r="J89" t="s">
        <v>222</v>
      </c>
      <c r="K89" t="s">
        <v>432</v>
      </c>
      <c r="M89" t="s">
        <v>219</v>
      </c>
      <c r="O89" t="s">
        <v>222</v>
      </c>
    </row>
    <row r="90" spans="1:15" x14ac:dyDescent="0.25">
      <c r="D90" s="9" t="s">
        <v>223</v>
      </c>
      <c r="F90" s="13" t="s">
        <v>433</v>
      </c>
      <c r="I90" t="s">
        <v>222</v>
      </c>
      <c r="J90" t="s">
        <v>222</v>
      </c>
      <c r="K90" t="s">
        <v>434</v>
      </c>
      <c r="O90" t="s">
        <v>222</v>
      </c>
    </row>
    <row r="91" spans="1:15" x14ac:dyDescent="0.25">
      <c r="D91" s="9" t="s">
        <v>223</v>
      </c>
      <c r="F91" s="13" t="s">
        <v>435</v>
      </c>
      <c r="I91" t="s">
        <v>222</v>
      </c>
      <c r="J91" t="s">
        <v>222</v>
      </c>
      <c r="K91" t="s">
        <v>436</v>
      </c>
      <c r="O91" t="s">
        <v>222</v>
      </c>
    </row>
    <row r="92" spans="1:15" x14ac:dyDescent="0.25">
      <c r="D92" s="20" t="s">
        <v>437</v>
      </c>
      <c r="F92" s="13" t="s">
        <v>438</v>
      </c>
      <c r="I92" t="s">
        <v>222</v>
      </c>
      <c r="J92" t="s">
        <v>222</v>
      </c>
      <c r="K92" t="s">
        <v>436</v>
      </c>
      <c r="O92" t="s">
        <v>222</v>
      </c>
    </row>
    <row r="93" spans="1:15" x14ac:dyDescent="0.25">
      <c r="D93" s="9" t="s">
        <v>223</v>
      </c>
      <c r="F93" s="13" t="s">
        <v>741</v>
      </c>
      <c r="I93" t="s">
        <v>222</v>
      </c>
      <c r="J93" t="s">
        <v>222</v>
      </c>
      <c r="K93" t="s">
        <v>740</v>
      </c>
      <c r="O93" t="s">
        <v>222</v>
      </c>
    </row>
    <row r="94" spans="1:15" x14ac:dyDescent="0.25">
      <c r="B94" t="s">
        <v>439</v>
      </c>
      <c r="D94" s="9" t="s">
        <v>223</v>
      </c>
      <c r="F94" s="13" t="s">
        <v>440</v>
      </c>
      <c r="I94" t="s">
        <v>222</v>
      </c>
      <c r="J94" t="s">
        <v>222</v>
      </c>
      <c r="K94" t="s">
        <v>441</v>
      </c>
      <c r="O94" t="s">
        <v>222</v>
      </c>
    </row>
    <row r="95" spans="1:15" x14ac:dyDescent="0.25">
      <c r="B95" t="s">
        <v>442</v>
      </c>
      <c r="C95" t="s">
        <v>443</v>
      </c>
      <c r="D95" s="9" t="s">
        <v>223</v>
      </c>
      <c r="F95" s="13" t="s">
        <v>444</v>
      </c>
      <c r="I95" t="s">
        <v>222</v>
      </c>
      <c r="J95" t="s">
        <v>222</v>
      </c>
      <c r="K95" t="s">
        <v>445</v>
      </c>
      <c r="O95" t="s">
        <v>222</v>
      </c>
    </row>
    <row r="96" spans="1:15" x14ac:dyDescent="0.25">
      <c r="D96" s="9" t="s">
        <v>223</v>
      </c>
      <c r="F96" s="13" t="s">
        <v>446</v>
      </c>
      <c r="I96" t="s">
        <v>222</v>
      </c>
      <c r="J96" t="s">
        <v>222</v>
      </c>
      <c r="K96" t="s">
        <v>447</v>
      </c>
      <c r="O96" t="s">
        <v>222</v>
      </c>
    </row>
    <row r="97" spans="1:15" x14ac:dyDescent="0.25">
      <c r="B97" t="s">
        <v>448</v>
      </c>
      <c r="D97" s="10" t="s">
        <v>224</v>
      </c>
      <c r="F97" s="13" t="s">
        <v>449</v>
      </c>
      <c r="I97" t="s">
        <v>222</v>
      </c>
      <c r="J97" t="s">
        <v>222</v>
      </c>
      <c r="K97" t="s">
        <v>450</v>
      </c>
      <c r="L97">
        <v>17</v>
      </c>
      <c r="O97" t="s">
        <v>222</v>
      </c>
    </row>
    <row r="98" spans="1:15" x14ac:dyDescent="0.25">
      <c r="B98" t="s">
        <v>451</v>
      </c>
      <c r="D98" s="10" t="s">
        <v>224</v>
      </c>
      <c r="F98" s="13" t="s">
        <v>452</v>
      </c>
      <c r="I98" t="s">
        <v>222</v>
      </c>
      <c r="J98" t="s">
        <v>222</v>
      </c>
      <c r="K98" t="s">
        <v>453</v>
      </c>
      <c r="L98">
        <v>15</v>
      </c>
      <c r="O98" t="s">
        <v>222</v>
      </c>
    </row>
    <row r="99" spans="1:15" x14ac:dyDescent="0.25">
      <c r="D99" s="10" t="s">
        <v>224</v>
      </c>
      <c r="F99" s="13" t="s">
        <v>454</v>
      </c>
      <c r="I99" t="s">
        <v>222</v>
      </c>
      <c r="J99" t="s">
        <v>222</v>
      </c>
      <c r="K99" t="s">
        <v>455</v>
      </c>
      <c r="L99">
        <v>16</v>
      </c>
      <c r="O99" t="s">
        <v>222</v>
      </c>
    </row>
    <row r="100" spans="1:15" x14ac:dyDescent="0.25">
      <c r="D100" s="10" t="s">
        <v>224</v>
      </c>
      <c r="F100" s="13" t="s">
        <v>456</v>
      </c>
      <c r="I100" t="s">
        <v>222</v>
      </c>
      <c r="J100" t="s">
        <v>222</v>
      </c>
      <c r="K100" t="s">
        <v>457</v>
      </c>
      <c r="L100">
        <v>57</v>
      </c>
      <c r="O100" t="s">
        <v>222</v>
      </c>
    </row>
    <row r="101" spans="1:15" x14ac:dyDescent="0.25">
      <c r="D101" s="10" t="s">
        <v>224</v>
      </c>
      <c r="F101" s="13" t="s">
        <v>458</v>
      </c>
      <c r="I101" t="s">
        <v>222</v>
      </c>
      <c r="J101" t="s">
        <v>222</v>
      </c>
      <c r="K101" t="s">
        <v>459</v>
      </c>
      <c r="L101">
        <v>54</v>
      </c>
      <c r="O101" t="s">
        <v>222</v>
      </c>
    </row>
    <row r="102" spans="1:15" x14ac:dyDescent="0.25">
      <c r="D102" s="10" t="s">
        <v>224</v>
      </c>
      <c r="F102" s="13" t="s">
        <v>460</v>
      </c>
      <c r="I102" t="s">
        <v>222</v>
      </c>
      <c r="J102" t="s">
        <v>222</v>
      </c>
      <c r="K102" t="s">
        <v>461</v>
      </c>
      <c r="L102">
        <v>55</v>
      </c>
      <c r="O102" t="s">
        <v>222</v>
      </c>
    </row>
    <row r="103" spans="1:15" x14ac:dyDescent="0.25">
      <c r="D103" s="10" t="s">
        <v>224</v>
      </c>
      <c r="F103" s="13" t="s">
        <v>462</v>
      </c>
      <c r="I103" t="s">
        <v>222</v>
      </c>
      <c r="J103" t="s">
        <v>222</v>
      </c>
      <c r="K103" t="s">
        <v>463</v>
      </c>
      <c r="L103">
        <v>56</v>
      </c>
      <c r="O103" t="s">
        <v>222</v>
      </c>
    </row>
    <row r="104" spans="1:15" x14ac:dyDescent="0.25">
      <c r="D104" s="10" t="s">
        <v>224</v>
      </c>
      <c r="F104" s="13" t="s">
        <v>464</v>
      </c>
      <c r="I104" t="s">
        <v>222</v>
      </c>
      <c r="J104" t="s">
        <v>222</v>
      </c>
      <c r="K104" t="s">
        <v>465</v>
      </c>
      <c r="L104">
        <v>53</v>
      </c>
      <c r="M104" t="s">
        <v>219</v>
      </c>
      <c r="O104" t="s">
        <v>222</v>
      </c>
    </row>
    <row r="105" spans="1:15" x14ac:dyDescent="0.25">
      <c r="D105" s="10" t="s">
        <v>224</v>
      </c>
      <c r="F105" s="13" t="s">
        <v>466</v>
      </c>
      <c r="I105" t="s">
        <v>222</v>
      </c>
      <c r="J105" t="s">
        <v>222</v>
      </c>
      <c r="K105" t="s">
        <v>467</v>
      </c>
      <c r="L105">
        <v>52</v>
      </c>
      <c r="M105" t="s">
        <v>219</v>
      </c>
      <c r="O105" t="s">
        <v>222</v>
      </c>
    </row>
    <row r="106" spans="1:15" x14ac:dyDescent="0.25">
      <c r="D106" s="9" t="s">
        <v>223</v>
      </c>
      <c r="F106" s="21" t="s">
        <v>650</v>
      </c>
      <c r="I106" t="s">
        <v>468</v>
      </c>
      <c r="J106" t="s">
        <v>222</v>
      </c>
      <c r="K106" t="s">
        <v>469</v>
      </c>
      <c r="O106" t="s">
        <v>468</v>
      </c>
    </row>
    <row r="107" spans="1:15" x14ac:dyDescent="0.25">
      <c r="A107">
        <v>17</v>
      </c>
      <c r="B107" t="s">
        <v>470</v>
      </c>
      <c r="D107" s="9" t="s">
        <v>223</v>
      </c>
      <c r="F107" s="12" t="s">
        <v>471</v>
      </c>
      <c r="I107" t="s">
        <v>472</v>
      </c>
      <c r="J107" t="s">
        <v>222</v>
      </c>
      <c r="K107" t="s">
        <v>473</v>
      </c>
      <c r="M107" t="s">
        <v>219</v>
      </c>
      <c r="O107" t="s">
        <v>472</v>
      </c>
    </row>
    <row r="108" spans="1:15" x14ac:dyDescent="0.25">
      <c r="D108" s="10" t="s">
        <v>224</v>
      </c>
      <c r="F108" s="12" t="s">
        <v>474</v>
      </c>
      <c r="I108" t="s">
        <v>222</v>
      </c>
      <c r="J108" t="s">
        <v>222</v>
      </c>
      <c r="K108" t="s">
        <v>475</v>
      </c>
      <c r="L108">
        <v>51</v>
      </c>
      <c r="M108" t="s">
        <v>219</v>
      </c>
      <c r="O108" t="s">
        <v>222</v>
      </c>
    </row>
    <row r="109" spans="1:15" x14ac:dyDescent="0.25">
      <c r="B109" t="s">
        <v>476</v>
      </c>
      <c r="D109" s="9" t="s">
        <v>223</v>
      </c>
      <c r="F109" s="10" t="s">
        <v>477</v>
      </c>
      <c r="I109" t="s">
        <v>478</v>
      </c>
      <c r="J109" t="s">
        <v>222</v>
      </c>
      <c r="K109" t="s">
        <v>479</v>
      </c>
      <c r="O109" t="s">
        <v>478</v>
      </c>
    </row>
    <row r="110" spans="1:15" x14ac:dyDescent="0.25">
      <c r="D110" s="9" t="s">
        <v>223</v>
      </c>
      <c r="F110" s="10" t="s">
        <v>480</v>
      </c>
      <c r="I110" t="s">
        <v>222</v>
      </c>
      <c r="J110" t="s">
        <v>222</v>
      </c>
      <c r="K110" t="s">
        <v>481</v>
      </c>
      <c r="O110" t="s">
        <v>222</v>
      </c>
    </row>
    <row r="111" spans="1:15" x14ac:dyDescent="0.25">
      <c r="D111" s="9" t="s">
        <v>223</v>
      </c>
      <c r="F111" s="10" t="s">
        <v>482</v>
      </c>
      <c r="I111" t="s">
        <v>222</v>
      </c>
      <c r="J111" t="s">
        <v>222</v>
      </c>
      <c r="K111" t="s">
        <v>483</v>
      </c>
      <c r="O111" t="s">
        <v>222</v>
      </c>
    </row>
    <row r="112" spans="1:15" x14ac:dyDescent="0.25">
      <c r="D112" s="20" t="s">
        <v>437</v>
      </c>
      <c r="F112" s="10" t="s">
        <v>484</v>
      </c>
      <c r="I112" t="s">
        <v>222</v>
      </c>
      <c r="J112" t="s">
        <v>222</v>
      </c>
      <c r="K112" t="s">
        <v>485</v>
      </c>
      <c r="O112" t="s">
        <v>222</v>
      </c>
    </row>
    <row r="113" spans="2:15" x14ac:dyDescent="0.25">
      <c r="B113" t="s">
        <v>486</v>
      </c>
      <c r="D113" s="9" t="s">
        <v>223</v>
      </c>
      <c r="F113" s="15" t="s">
        <v>487</v>
      </c>
      <c r="I113" t="s">
        <v>849</v>
      </c>
      <c r="J113" t="s">
        <v>222</v>
      </c>
      <c r="K113" t="s">
        <v>489</v>
      </c>
      <c r="O113" t="s">
        <v>488</v>
      </c>
    </row>
    <row r="114" spans="2:15" x14ac:dyDescent="0.25">
      <c r="D114" s="9" t="s">
        <v>223</v>
      </c>
      <c r="F114" s="15" t="s">
        <v>847</v>
      </c>
      <c r="I114" t="s">
        <v>222</v>
      </c>
      <c r="J114" t="s">
        <v>222</v>
      </c>
      <c r="K114" t="s">
        <v>850</v>
      </c>
    </row>
    <row r="115" spans="2:15" x14ac:dyDescent="0.25">
      <c r="D115" s="10" t="s">
        <v>224</v>
      </c>
      <c r="F115" s="15" t="s">
        <v>490</v>
      </c>
      <c r="I115" t="s">
        <v>222</v>
      </c>
      <c r="J115" t="s">
        <v>222</v>
      </c>
      <c r="K115" t="s">
        <v>491</v>
      </c>
      <c r="L115">
        <v>41</v>
      </c>
      <c r="O115" t="s">
        <v>222</v>
      </c>
    </row>
    <row r="116" spans="2:15" x14ac:dyDescent="0.25">
      <c r="D116" s="10" t="s">
        <v>224</v>
      </c>
      <c r="F116" s="15" t="s">
        <v>492</v>
      </c>
      <c r="I116" t="s">
        <v>222</v>
      </c>
      <c r="J116" t="s">
        <v>222</v>
      </c>
      <c r="K116" t="s">
        <v>493</v>
      </c>
      <c r="L116">
        <v>44</v>
      </c>
      <c r="O116" t="s">
        <v>222</v>
      </c>
    </row>
    <row r="117" spans="2:15" x14ac:dyDescent="0.25">
      <c r="D117" s="10" t="s">
        <v>224</v>
      </c>
      <c r="F117" s="15" t="s">
        <v>494</v>
      </c>
      <c r="I117" t="s">
        <v>222</v>
      </c>
      <c r="J117" t="s">
        <v>222</v>
      </c>
      <c r="K117" t="s">
        <v>495</v>
      </c>
      <c r="L117">
        <v>42</v>
      </c>
      <c r="O117" t="s">
        <v>222</v>
      </c>
    </row>
    <row r="118" spans="2:15" x14ac:dyDescent="0.25">
      <c r="D118" s="10" t="s">
        <v>224</v>
      </c>
      <c r="F118" s="15" t="s">
        <v>848</v>
      </c>
      <c r="I118" t="s">
        <v>222</v>
      </c>
      <c r="J118" t="s">
        <v>222</v>
      </c>
      <c r="K118" t="s">
        <v>851</v>
      </c>
      <c r="L118">
        <v>43</v>
      </c>
    </row>
    <row r="119" spans="2:15" x14ac:dyDescent="0.25">
      <c r="D119" s="9" t="s">
        <v>223</v>
      </c>
      <c r="F119" s="15" t="s">
        <v>496</v>
      </c>
      <c r="I119" t="s">
        <v>222</v>
      </c>
      <c r="J119" t="s">
        <v>222</v>
      </c>
      <c r="K119" t="s">
        <v>497</v>
      </c>
      <c r="M119" t="s">
        <v>498</v>
      </c>
      <c r="O119" t="s">
        <v>222</v>
      </c>
    </row>
    <row r="120" spans="2:15" x14ac:dyDescent="0.25">
      <c r="D120" s="9" t="s">
        <v>223</v>
      </c>
      <c r="F120" s="15" t="s">
        <v>499</v>
      </c>
      <c r="I120" t="s">
        <v>222</v>
      </c>
      <c r="J120" t="s">
        <v>222</v>
      </c>
      <c r="K120" t="s">
        <v>500</v>
      </c>
      <c r="M120" t="s">
        <v>498</v>
      </c>
      <c r="O120" t="s">
        <v>222</v>
      </c>
    </row>
    <row r="121" spans="2:15" x14ac:dyDescent="0.25">
      <c r="D121" s="9" t="s">
        <v>223</v>
      </c>
      <c r="F121" s="15" t="s">
        <v>501</v>
      </c>
      <c r="I121" t="s">
        <v>222</v>
      </c>
      <c r="J121" t="s">
        <v>222</v>
      </c>
      <c r="K121" t="s">
        <v>502</v>
      </c>
      <c r="M121" t="s">
        <v>498</v>
      </c>
      <c r="O121" t="s">
        <v>222</v>
      </c>
    </row>
    <row r="122" spans="2:15" x14ac:dyDescent="0.25">
      <c r="D122" s="9" t="s">
        <v>223</v>
      </c>
      <c r="F122" s="15" t="s">
        <v>503</v>
      </c>
      <c r="I122" t="s">
        <v>222</v>
      </c>
      <c r="J122" t="s">
        <v>222</v>
      </c>
      <c r="K122" t="s">
        <v>504</v>
      </c>
      <c r="M122" t="s">
        <v>498</v>
      </c>
      <c r="O122" t="s">
        <v>222</v>
      </c>
    </row>
    <row r="123" spans="2:15" x14ac:dyDescent="0.25">
      <c r="D123" s="9" t="s">
        <v>223</v>
      </c>
      <c r="F123" s="15" t="s">
        <v>505</v>
      </c>
      <c r="I123" t="s">
        <v>222</v>
      </c>
      <c r="J123" t="s">
        <v>222</v>
      </c>
      <c r="K123" t="s">
        <v>506</v>
      </c>
      <c r="M123" t="s">
        <v>498</v>
      </c>
      <c r="O123" t="s">
        <v>222</v>
      </c>
    </row>
    <row r="124" spans="2:15" x14ac:dyDescent="0.25">
      <c r="D124" s="9" t="s">
        <v>223</v>
      </c>
      <c r="F124" s="15" t="s">
        <v>507</v>
      </c>
      <c r="I124" t="s">
        <v>222</v>
      </c>
      <c r="J124" t="s">
        <v>222</v>
      </c>
      <c r="K124" t="s">
        <v>508</v>
      </c>
      <c r="M124" t="s">
        <v>498</v>
      </c>
      <c r="O124" t="s">
        <v>222</v>
      </c>
    </row>
    <row r="125" spans="2:15" x14ac:dyDescent="0.25">
      <c r="D125" s="9" t="s">
        <v>223</v>
      </c>
      <c r="F125" s="15" t="s">
        <v>509</v>
      </c>
      <c r="I125" t="s">
        <v>222</v>
      </c>
      <c r="J125" t="s">
        <v>222</v>
      </c>
      <c r="K125" t="s">
        <v>510</v>
      </c>
      <c r="M125" t="s">
        <v>498</v>
      </c>
      <c r="O125" t="s">
        <v>222</v>
      </c>
    </row>
    <row r="126" spans="2:15" x14ac:dyDescent="0.25">
      <c r="D126" s="9" t="s">
        <v>223</v>
      </c>
      <c r="F126" s="15" t="s">
        <v>511</v>
      </c>
      <c r="I126" t="s">
        <v>222</v>
      </c>
      <c r="J126" t="s">
        <v>222</v>
      </c>
      <c r="K126" t="s">
        <v>512</v>
      </c>
      <c r="M126" t="s">
        <v>498</v>
      </c>
      <c r="O126" t="s">
        <v>222</v>
      </c>
    </row>
    <row r="127" spans="2:15" x14ac:dyDescent="0.25">
      <c r="D127" s="9" t="s">
        <v>223</v>
      </c>
      <c r="F127" s="15" t="s">
        <v>513</v>
      </c>
      <c r="I127" t="s">
        <v>222</v>
      </c>
      <c r="J127" t="s">
        <v>222</v>
      </c>
      <c r="K127" t="s">
        <v>514</v>
      </c>
      <c r="M127" t="s">
        <v>498</v>
      </c>
      <c r="O127" t="s">
        <v>222</v>
      </c>
    </row>
    <row r="128" spans="2:15" x14ac:dyDescent="0.25">
      <c r="B128" t="s">
        <v>515</v>
      </c>
      <c r="D128" s="9" t="s">
        <v>223</v>
      </c>
      <c r="F128" s="16" t="s">
        <v>516</v>
      </c>
      <c r="I128" t="s">
        <v>517</v>
      </c>
      <c r="J128" t="s">
        <v>222</v>
      </c>
      <c r="K128" t="s">
        <v>518</v>
      </c>
      <c r="O128" t="s">
        <v>517</v>
      </c>
    </row>
    <row r="129" spans="2:15" x14ac:dyDescent="0.25">
      <c r="D129" s="9" t="s">
        <v>223</v>
      </c>
      <c r="F129" s="16" t="s">
        <v>519</v>
      </c>
      <c r="I129" t="s">
        <v>222</v>
      </c>
      <c r="J129" t="s">
        <v>222</v>
      </c>
      <c r="K129" t="s">
        <v>520</v>
      </c>
      <c r="O129" t="s">
        <v>222</v>
      </c>
    </row>
    <row r="130" spans="2:15" x14ac:dyDescent="0.25">
      <c r="D130" s="9" t="s">
        <v>223</v>
      </c>
      <c r="F130" s="16" t="s">
        <v>521</v>
      </c>
      <c r="I130" t="s">
        <v>222</v>
      </c>
      <c r="J130" t="s">
        <v>222</v>
      </c>
      <c r="K130" t="s">
        <v>522</v>
      </c>
      <c r="M130" t="s">
        <v>219</v>
      </c>
      <c r="O130" t="s">
        <v>222</v>
      </c>
    </row>
    <row r="131" spans="2:15" x14ac:dyDescent="0.25">
      <c r="D131" s="9" t="s">
        <v>223</v>
      </c>
      <c r="F131" s="16" t="s">
        <v>523</v>
      </c>
      <c r="I131" t="s">
        <v>222</v>
      </c>
      <c r="J131" t="s">
        <v>222</v>
      </c>
      <c r="K131" t="s">
        <v>524</v>
      </c>
      <c r="M131" t="s">
        <v>219</v>
      </c>
      <c r="O131" t="s">
        <v>222</v>
      </c>
    </row>
    <row r="132" spans="2:15" x14ac:dyDescent="0.25">
      <c r="D132" s="10" t="s">
        <v>224</v>
      </c>
      <c r="F132" s="16" t="s">
        <v>525</v>
      </c>
      <c r="I132" t="s">
        <v>222</v>
      </c>
      <c r="J132" t="s">
        <v>222</v>
      </c>
      <c r="K132" t="s">
        <v>526</v>
      </c>
      <c r="L132">
        <v>45</v>
      </c>
      <c r="O132" t="s">
        <v>222</v>
      </c>
    </row>
    <row r="133" spans="2:15" x14ac:dyDescent="0.25">
      <c r="D133" s="10" t="s">
        <v>224</v>
      </c>
      <c r="F133" s="16" t="s">
        <v>527</v>
      </c>
      <c r="I133" t="s">
        <v>222</v>
      </c>
      <c r="J133" t="s">
        <v>222</v>
      </c>
      <c r="K133" t="s">
        <v>528</v>
      </c>
      <c r="L133">
        <v>36</v>
      </c>
      <c r="O133" t="s">
        <v>222</v>
      </c>
    </row>
    <row r="134" spans="2:15" x14ac:dyDescent="0.25">
      <c r="D134" s="10" t="s">
        <v>224</v>
      </c>
      <c r="F134" s="16" t="s">
        <v>529</v>
      </c>
      <c r="I134" t="s">
        <v>222</v>
      </c>
      <c r="J134" t="s">
        <v>222</v>
      </c>
      <c r="K134" t="s">
        <v>530</v>
      </c>
      <c r="L134">
        <v>33</v>
      </c>
      <c r="M134" t="s">
        <v>219</v>
      </c>
      <c r="O134" t="s">
        <v>222</v>
      </c>
    </row>
    <row r="135" spans="2:15" x14ac:dyDescent="0.25">
      <c r="D135" s="10" t="s">
        <v>224</v>
      </c>
      <c r="F135" s="16" t="s">
        <v>531</v>
      </c>
      <c r="I135" t="s">
        <v>222</v>
      </c>
      <c r="J135" t="s">
        <v>222</v>
      </c>
      <c r="K135" t="s">
        <v>532</v>
      </c>
      <c r="L135">
        <v>31</v>
      </c>
      <c r="M135" t="s">
        <v>219</v>
      </c>
      <c r="O135" t="s">
        <v>222</v>
      </c>
    </row>
    <row r="136" spans="2:15" x14ac:dyDescent="0.25">
      <c r="B136" t="s">
        <v>533</v>
      </c>
      <c r="D136" s="9" t="s">
        <v>223</v>
      </c>
      <c r="F136" s="22" t="s">
        <v>534</v>
      </c>
      <c r="I136" t="s">
        <v>535</v>
      </c>
      <c r="J136" t="s">
        <v>222</v>
      </c>
      <c r="K136" t="s">
        <v>536</v>
      </c>
      <c r="O136" t="s">
        <v>535</v>
      </c>
    </row>
    <row r="137" spans="2:15" x14ac:dyDescent="0.25">
      <c r="B137" t="s">
        <v>537</v>
      </c>
      <c r="D137" s="9" t="s">
        <v>223</v>
      </c>
      <c r="F137" s="22" t="s">
        <v>538</v>
      </c>
      <c r="I137" t="s">
        <v>222</v>
      </c>
      <c r="J137" t="s">
        <v>222</v>
      </c>
      <c r="K137" t="s">
        <v>539</v>
      </c>
      <c r="O137" t="s">
        <v>222</v>
      </c>
    </row>
    <row r="138" spans="2:15" x14ac:dyDescent="0.25">
      <c r="B138" t="s">
        <v>540</v>
      </c>
      <c r="D138" s="9" t="s">
        <v>223</v>
      </c>
      <c r="F138" s="22" t="s">
        <v>541</v>
      </c>
      <c r="I138" t="s">
        <v>222</v>
      </c>
      <c r="J138" t="s">
        <v>222</v>
      </c>
      <c r="K138" t="s">
        <v>542</v>
      </c>
      <c r="M138" t="s">
        <v>219</v>
      </c>
      <c r="O138" t="s">
        <v>222</v>
      </c>
    </row>
    <row r="139" spans="2:15" x14ac:dyDescent="0.25">
      <c r="B139" t="s">
        <v>543</v>
      </c>
      <c r="D139" s="9" t="s">
        <v>223</v>
      </c>
      <c r="F139" s="22" t="s">
        <v>544</v>
      </c>
      <c r="I139" t="s">
        <v>222</v>
      </c>
      <c r="J139" t="s">
        <v>222</v>
      </c>
      <c r="K139" t="s">
        <v>545</v>
      </c>
      <c r="M139" t="s">
        <v>219</v>
      </c>
      <c r="O139" t="s">
        <v>222</v>
      </c>
    </row>
    <row r="140" spans="2:15" x14ac:dyDescent="0.25">
      <c r="D140" s="9" t="s">
        <v>223</v>
      </c>
      <c r="F140" s="22" t="s">
        <v>546</v>
      </c>
      <c r="I140" t="s">
        <v>222</v>
      </c>
      <c r="J140" t="s">
        <v>222</v>
      </c>
      <c r="K140" t="s">
        <v>547</v>
      </c>
      <c r="M140" t="s">
        <v>219</v>
      </c>
      <c r="O140" t="s">
        <v>222</v>
      </c>
    </row>
    <row r="141" spans="2:15" x14ac:dyDescent="0.25">
      <c r="B141" t="s">
        <v>548</v>
      </c>
      <c r="D141" s="9" t="s">
        <v>223</v>
      </c>
      <c r="F141" s="22" t="s">
        <v>549</v>
      </c>
      <c r="I141" t="s">
        <v>222</v>
      </c>
      <c r="J141" t="s">
        <v>222</v>
      </c>
      <c r="K141" t="s">
        <v>550</v>
      </c>
      <c r="M141" t="s">
        <v>219</v>
      </c>
      <c r="O141" t="s">
        <v>222</v>
      </c>
    </row>
    <row r="142" spans="2:15" x14ac:dyDescent="0.25">
      <c r="D142" s="10" t="s">
        <v>224</v>
      </c>
      <c r="F142" s="22" t="s">
        <v>551</v>
      </c>
      <c r="I142" t="s">
        <v>222</v>
      </c>
      <c r="J142" t="s">
        <v>222</v>
      </c>
      <c r="K142" t="s">
        <v>552</v>
      </c>
      <c r="L142">
        <v>64</v>
      </c>
      <c r="O142" t="s">
        <v>222</v>
      </c>
    </row>
    <row r="143" spans="2:15" x14ac:dyDescent="0.25">
      <c r="D143" s="10" t="s">
        <v>224</v>
      </c>
      <c r="F143" s="22" t="s">
        <v>553</v>
      </c>
      <c r="I143" t="s">
        <v>222</v>
      </c>
      <c r="J143" t="s">
        <v>222</v>
      </c>
      <c r="K143" t="s">
        <v>554</v>
      </c>
      <c r="L143">
        <v>65</v>
      </c>
      <c r="O143" t="s">
        <v>222</v>
      </c>
    </row>
    <row r="144" spans="2:15" x14ac:dyDescent="0.25">
      <c r="D144" s="10" t="s">
        <v>224</v>
      </c>
      <c r="F144" s="22" t="s">
        <v>555</v>
      </c>
      <c r="I144" t="s">
        <v>222</v>
      </c>
      <c r="J144" t="s">
        <v>222</v>
      </c>
      <c r="K144" t="s">
        <v>556</v>
      </c>
      <c r="L144">
        <v>66</v>
      </c>
      <c r="O144" t="s">
        <v>222</v>
      </c>
    </row>
    <row r="145" spans="2:15" x14ac:dyDescent="0.25">
      <c r="D145" s="10" t="s">
        <v>224</v>
      </c>
      <c r="F145" s="22" t="s">
        <v>557</v>
      </c>
      <c r="I145" t="s">
        <v>222</v>
      </c>
      <c r="J145" t="s">
        <v>222</v>
      </c>
      <c r="K145" t="s">
        <v>558</v>
      </c>
      <c r="L145">
        <v>68</v>
      </c>
      <c r="O145" t="s">
        <v>222</v>
      </c>
    </row>
    <row r="146" spans="2:15" x14ac:dyDescent="0.25">
      <c r="D146" s="10" t="s">
        <v>224</v>
      </c>
      <c r="F146" s="22" t="s">
        <v>559</v>
      </c>
      <c r="I146" t="s">
        <v>222</v>
      </c>
      <c r="J146" t="s">
        <v>222</v>
      </c>
      <c r="K146" t="s">
        <v>560</v>
      </c>
      <c r="L146">
        <v>67</v>
      </c>
      <c r="O146" t="s">
        <v>222</v>
      </c>
    </row>
    <row r="147" spans="2:15" x14ac:dyDescent="0.25">
      <c r="D147" s="10" t="s">
        <v>224</v>
      </c>
      <c r="F147" s="22" t="s">
        <v>561</v>
      </c>
      <c r="I147" t="s">
        <v>222</v>
      </c>
      <c r="J147" t="s">
        <v>222</v>
      </c>
      <c r="K147" t="s">
        <v>562</v>
      </c>
      <c r="L147">
        <v>69</v>
      </c>
      <c r="M147" t="s">
        <v>219</v>
      </c>
      <c r="O147" t="s">
        <v>222</v>
      </c>
    </row>
    <row r="148" spans="2:15" x14ac:dyDescent="0.25">
      <c r="D148" s="10" t="s">
        <v>224</v>
      </c>
      <c r="F148" s="22" t="s">
        <v>563</v>
      </c>
      <c r="I148" t="s">
        <v>222</v>
      </c>
      <c r="J148" t="s">
        <v>222</v>
      </c>
      <c r="K148" t="s">
        <v>564</v>
      </c>
      <c r="L148">
        <v>63</v>
      </c>
      <c r="M148" t="s">
        <v>219</v>
      </c>
      <c r="O148" t="s">
        <v>222</v>
      </c>
    </row>
    <row r="149" spans="2:15" x14ac:dyDescent="0.25">
      <c r="D149" s="10" t="s">
        <v>224</v>
      </c>
      <c r="F149" s="22" t="s">
        <v>565</v>
      </c>
      <c r="I149" t="s">
        <v>222</v>
      </c>
      <c r="J149" t="s">
        <v>222</v>
      </c>
      <c r="K149" t="s">
        <v>566</v>
      </c>
      <c r="L149">
        <v>62</v>
      </c>
      <c r="M149" t="s">
        <v>219</v>
      </c>
      <c r="O149" t="s">
        <v>222</v>
      </c>
    </row>
    <row r="150" spans="2:15" x14ac:dyDescent="0.25">
      <c r="D150" s="10" t="s">
        <v>224</v>
      </c>
      <c r="F150" s="22" t="s">
        <v>567</v>
      </c>
      <c r="I150" t="s">
        <v>222</v>
      </c>
      <c r="J150" t="s">
        <v>222</v>
      </c>
      <c r="K150" t="s">
        <v>568</v>
      </c>
      <c r="L150">
        <v>61</v>
      </c>
      <c r="M150" t="s">
        <v>219</v>
      </c>
      <c r="O150" t="s">
        <v>222</v>
      </c>
    </row>
    <row r="151" spans="2:15" x14ac:dyDescent="0.25">
      <c r="D151" s="9" t="s">
        <v>223</v>
      </c>
      <c r="F151" s="18" t="s">
        <v>569</v>
      </c>
      <c r="I151" t="s">
        <v>570</v>
      </c>
      <c r="J151" t="s">
        <v>222</v>
      </c>
      <c r="K151" t="s">
        <v>571</v>
      </c>
      <c r="O151" t="s">
        <v>570</v>
      </c>
    </row>
    <row r="152" spans="2:15" x14ac:dyDescent="0.25">
      <c r="D152" s="10" t="s">
        <v>224</v>
      </c>
      <c r="F152" s="18" t="s">
        <v>572</v>
      </c>
      <c r="I152" t="s">
        <v>222</v>
      </c>
      <c r="J152" t="s">
        <v>222</v>
      </c>
      <c r="K152" t="s">
        <v>573</v>
      </c>
      <c r="L152">
        <v>71</v>
      </c>
      <c r="O152" t="s">
        <v>222</v>
      </c>
    </row>
    <row r="153" spans="2:15" x14ac:dyDescent="0.25">
      <c r="D153" s="10" t="s">
        <v>224</v>
      </c>
      <c r="F153" s="18" t="s">
        <v>574</v>
      </c>
      <c r="I153" t="s">
        <v>222</v>
      </c>
      <c r="J153" t="s">
        <v>222</v>
      </c>
      <c r="K153" t="s">
        <v>575</v>
      </c>
      <c r="L153">
        <v>72</v>
      </c>
      <c r="O153" t="s">
        <v>222</v>
      </c>
    </row>
    <row r="154" spans="2:15" x14ac:dyDescent="0.25">
      <c r="D154" s="9" t="s">
        <v>223</v>
      </c>
      <c r="F154" s="23" t="s">
        <v>576</v>
      </c>
      <c r="I154" t="s">
        <v>577</v>
      </c>
      <c r="J154" t="s">
        <v>222</v>
      </c>
      <c r="K154" t="s">
        <v>578</v>
      </c>
      <c r="O154" t="s">
        <v>577</v>
      </c>
    </row>
    <row r="155" spans="2:15" x14ac:dyDescent="0.25">
      <c r="D155" s="10" t="s">
        <v>224</v>
      </c>
      <c r="F155" s="23" t="s">
        <v>579</v>
      </c>
      <c r="I155" t="s">
        <v>222</v>
      </c>
      <c r="J155" t="s">
        <v>222</v>
      </c>
      <c r="K155" t="s">
        <v>580</v>
      </c>
      <c r="L155">
        <v>46</v>
      </c>
      <c r="O155" t="s">
        <v>222</v>
      </c>
    </row>
    <row r="156" spans="2:15" x14ac:dyDescent="0.25">
      <c r="B156" t="s">
        <v>581</v>
      </c>
      <c r="D156" s="9" t="s">
        <v>223</v>
      </c>
      <c r="F156" s="14" t="s">
        <v>582</v>
      </c>
      <c r="I156" t="s">
        <v>583</v>
      </c>
      <c r="J156" t="s">
        <v>222</v>
      </c>
      <c r="K156" t="s">
        <v>584</v>
      </c>
      <c r="O156" t="s">
        <v>583</v>
      </c>
    </row>
    <row r="157" spans="2:15" x14ac:dyDescent="0.25">
      <c r="D157" s="9" t="s">
        <v>223</v>
      </c>
      <c r="F157" s="14" t="s">
        <v>585</v>
      </c>
      <c r="I157" t="s">
        <v>222</v>
      </c>
      <c r="J157" t="s">
        <v>222</v>
      </c>
      <c r="K157" t="s">
        <v>586</v>
      </c>
      <c r="M157" t="s">
        <v>219</v>
      </c>
      <c r="O157" t="s">
        <v>222</v>
      </c>
    </row>
    <row r="158" spans="2:15" x14ac:dyDescent="0.25">
      <c r="D158" s="10" t="s">
        <v>224</v>
      </c>
      <c r="F158" s="14" t="s">
        <v>587</v>
      </c>
      <c r="I158" t="s">
        <v>222</v>
      </c>
      <c r="J158" t="s">
        <v>222</v>
      </c>
      <c r="K158" t="s">
        <v>588</v>
      </c>
      <c r="L158">
        <v>47</v>
      </c>
      <c r="M158" t="s">
        <v>219</v>
      </c>
      <c r="O158" t="s">
        <v>222</v>
      </c>
    </row>
    <row r="159" spans="2:15" x14ac:dyDescent="0.25">
      <c r="D159" s="29" t="s">
        <v>664</v>
      </c>
      <c r="F159" s="30" t="s">
        <v>665</v>
      </c>
      <c r="I159" t="s">
        <v>676</v>
      </c>
      <c r="J159" t="s">
        <v>222</v>
      </c>
      <c r="K159" t="s">
        <v>675</v>
      </c>
    </row>
    <row r="160" spans="2:15" x14ac:dyDescent="0.25">
      <c r="D160" s="29" t="s">
        <v>664</v>
      </c>
      <c r="F160" s="30" t="s">
        <v>666</v>
      </c>
      <c r="I160" t="s">
        <v>222</v>
      </c>
      <c r="J160" t="s">
        <v>222</v>
      </c>
      <c r="K160" t="s">
        <v>678</v>
      </c>
    </row>
    <row r="161" spans="4:11" x14ac:dyDescent="0.25">
      <c r="D161" s="29" t="s">
        <v>664</v>
      </c>
      <c r="F161" s="30" t="s">
        <v>667</v>
      </c>
      <c r="I161" t="s">
        <v>222</v>
      </c>
      <c r="J161" t="s">
        <v>222</v>
      </c>
      <c r="K161" t="s">
        <v>679</v>
      </c>
    </row>
    <row r="162" spans="4:11" x14ac:dyDescent="0.25">
      <c r="D162" s="29" t="s">
        <v>664</v>
      </c>
      <c r="F162" s="30" t="s">
        <v>668</v>
      </c>
      <c r="I162" t="s">
        <v>222</v>
      </c>
      <c r="J162" t="s">
        <v>222</v>
      </c>
      <c r="K162" t="s">
        <v>680</v>
      </c>
    </row>
    <row r="163" spans="4:11" x14ac:dyDescent="0.25">
      <c r="D163" s="29" t="s">
        <v>664</v>
      </c>
      <c r="F163" s="30" t="s">
        <v>674</v>
      </c>
      <c r="I163" t="s">
        <v>677</v>
      </c>
      <c r="J163" t="s">
        <v>222</v>
      </c>
      <c r="K163" t="s">
        <v>682</v>
      </c>
    </row>
    <row r="164" spans="4:11" x14ac:dyDescent="0.25">
      <c r="D164" s="29" t="s">
        <v>664</v>
      </c>
      <c r="F164" s="30" t="s">
        <v>673</v>
      </c>
      <c r="I164" t="s">
        <v>222</v>
      </c>
      <c r="J164" t="s">
        <v>222</v>
      </c>
      <c r="K164" t="s">
        <v>681</v>
      </c>
    </row>
    <row r="165" spans="4:11" x14ac:dyDescent="0.25">
      <c r="D165" s="29" t="s">
        <v>664</v>
      </c>
      <c r="F165" s="30" t="s">
        <v>672</v>
      </c>
      <c r="I165" t="s">
        <v>222</v>
      </c>
      <c r="J165" t="s">
        <v>222</v>
      </c>
      <c r="K165" t="s">
        <v>683</v>
      </c>
    </row>
    <row r="166" spans="4:11" x14ac:dyDescent="0.25">
      <c r="D166" s="29" t="s">
        <v>664</v>
      </c>
      <c r="F166" s="30" t="s">
        <v>671</v>
      </c>
      <c r="I166" t="s">
        <v>222</v>
      </c>
      <c r="J166" t="s">
        <v>222</v>
      </c>
      <c r="K166" t="s">
        <v>684</v>
      </c>
    </row>
    <row r="167" spans="4:11" x14ac:dyDescent="0.25">
      <c r="D167" s="29" t="s">
        <v>664</v>
      </c>
      <c r="F167" s="30" t="s">
        <v>670</v>
      </c>
      <c r="I167" t="s">
        <v>222</v>
      </c>
      <c r="J167" t="s">
        <v>222</v>
      </c>
      <c r="K167" t="s">
        <v>685</v>
      </c>
    </row>
    <row r="168" spans="4:11" x14ac:dyDescent="0.25">
      <c r="D168" s="29" t="s">
        <v>664</v>
      </c>
      <c r="F168" s="30" t="s">
        <v>669</v>
      </c>
      <c r="I168" t="s">
        <v>222</v>
      </c>
      <c r="J168" t="s">
        <v>222</v>
      </c>
      <c r="K168" t="s">
        <v>686</v>
      </c>
    </row>
    <row r="169" spans="4:11" x14ac:dyDescent="0.25">
      <c r="D169" s="29" t="s">
        <v>664</v>
      </c>
      <c r="F169" s="30" t="s">
        <v>726</v>
      </c>
      <c r="I169" t="s">
        <v>733</v>
      </c>
      <c r="J169" t="s">
        <v>222</v>
      </c>
      <c r="K169" s="35" t="s">
        <v>222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G80"/>
  <sheetViews>
    <sheetView zoomScaleNormal="100" workbookViewId="0">
      <selection activeCell="B19" sqref="B19"/>
    </sheetView>
  </sheetViews>
  <sheetFormatPr defaultColWidth="8.7109375" defaultRowHeight="15" x14ac:dyDescent="0.25"/>
  <cols>
    <col min="1" max="1" width="40.710937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754</v>
      </c>
      <c r="B3" s="34" t="str">
        <f>HYPERLINK("[report_info.xlsx]in_out_data_names!A3","switch_config_discover")</f>
        <v>switch_config_discover</v>
      </c>
      <c r="C3" t="str">
        <f>CONCATENATE("=ГИПЕРССЫЛКА(","""",G$3,D3,"""",";","""",A3,"""", ")")</f>
        <v>=ГИПЕРССЫЛКА("[report_info.xlsx]in_out_data_names!A3";"switch_config_discover")</v>
      </c>
      <c r="D3" t="str">
        <f t="shared" ref="D3:D34" si="0">CONCATENATE(E3,F3,"3")</f>
        <v>A3</v>
      </c>
      <c r="F3" t="s">
        <v>617</v>
      </c>
      <c r="G3" t="s">
        <v>590</v>
      </c>
    </row>
    <row r="4" spans="1:7" x14ac:dyDescent="0.25">
      <c r="A4" s="24" t="s">
        <v>591</v>
      </c>
      <c r="B4" s="1" t="str">
        <f>HYPERLINK("[report_info.xlsx]in_out_data_names!B3","chassis_params_collection")</f>
        <v>chassis_params_collection</v>
      </c>
      <c r="C4" t="str">
        <f t="shared" ref="C4:C18" si="1">CONCATENATE("=HYPERLINK(","""",G$3,D4,"""",";","""",A4,"""", ")")</f>
        <v>=HYPERLINK("[report_info.xlsx]in_out_data_names!B3";"chassis_params_collection")</v>
      </c>
      <c r="D4" t="str">
        <f t="shared" si="0"/>
        <v>B3</v>
      </c>
      <c r="F4" t="s">
        <v>691</v>
      </c>
    </row>
    <row r="5" spans="1:7" x14ac:dyDescent="0.25">
      <c r="A5" s="24" t="s">
        <v>592</v>
      </c>
      <c r="B5" s="1" t="str">
        <f>HYPERLINK("[report_info.xlsx]in_out_data_names!C3","switch_params_collection")</f>
        <v>switch_params_collection</v>
      </c>
      <c r="C5" t="str">
        <f t="shared" si="1"/>
        <v>=HYPERLINK("[report_info.xlsx]in_out_data_names!C3";"switch_params_collection")</v>
      </c>
      <c r="D5" t="str">
        <f t="shared" si="0"/>
        <v>C3</v>
      </c>
      <c r="F5" t="s">
        <v>692</v>
      </c>
    </row>
    <row r="6" spans="1:7" x14ac:dyDescent="0.25">
      <c r="A6" s="24" t="s">
        <v>593</v>
      </c>
      <c r="B6" s="1" t="str">
        <f>HYPERLINK("[report_info.xlsx]in_out_data_names!D3","maps_params_collection")</f>
        <v>maps_params_collection</v>
      </c>
      <c r="C6" t="str">
        <f t="shared" si="1"/>
        <v>=HYPERLINK("[report_info.xlsx]in_out_data_names!D3";"maps_params_collection")</v>
      </c>
      <c r="D6" t="str">
        <f t="shared" si="0"/>
        <v>D3</v>
      </c>
      <c r="F6" t="s">
        <v>693</v>
      </c>
    </row>
    <row r="7" spans="1:7" x14ac:dyDescent="0.25">
      <c r="A7" s="24" t="s">
        <v>594</v>
      </c>
      <c r="B7" s="1" t="str">
        <f>HYPERLINK("[report_info.xlsx]in_out_data_names!E3","fabric_membership_collection")</f>
        <v>fabric_membership_collection</v>
      </c>
      <c r="C7" t="str">
        <f t="shared" si="1"/>
        <v>=HYPERLINK("[report_info.xlsx]in_out_data_names!E3";"fabric_membership_collection")</v>
      </c>
      <c r="D7" t="str">
        <f t="shared" si="0"/>
        <v>E3</v>
      </c>
      <c r="F7" t="s">
        <v>694</v>
      </c>
    </row>
    <row r="8" spans="1:7" x14ac:dyDescent="0.25">
      <c r="A8" s="24" t="s">
        <v>595</v>
      </c>
      <c r="B8" s="1" t="str">
        <f>HYPERLINK("[report_info.xlsx]in_out_data_names!F3","fcr_membership_collection")</f>
        <v>fcr_membership_collection</v>
      </c>
      <c r="C8" t="str">
        <f t="shared" si="1"/>
        <v>=HYPERLINK("[report_info.xlsx]in_out_data_names!F3";"fcr_membership_collection")</v>
      </c>
      <c r="D8" t="str">
        <f t="shared" si="0"/>
        <v>F3</v>
      </c>
      <c r="F8" t="s">
        <v>695</v>
      </c>
    </row>
    <row r="9" spans="1:7" x14ac:dyDescent="0.25">
      <c r="A9" s="24" t="s">
        <v>596</v>
      </c>
      <c r="B9" s="1" t="str">
        <f>HYPERLINK("[report_info.xlsx]in_out_data_names!G3","portcmd_collection")</f>
        <v>portcmd_collection</v>
      </c>
      <c r="C9" t="str">
        <f t="shared" si="1"/>
        <v>=HYPERLINK("[report_info.xlsx]in_out_data_names!G3";"portcmd_collection")</v>
      </c>
      <c r="D9" t="str">
        <f t="shared" si="0"/>
        <v>G3</v>
      </c>
      <c r="F9" t="s">
        <v>696</v>
      </c>
    </row>
    <row r="10" spans="1:7" x14ac:dyDescent="0.25">
      <c r="A10" s="24" t="s">
        <v>597</v>
      </c>
      <c r="B10" s="1" t="str">
        <f>HYPERLINK("[report_info.xlsx]in_out_data_names!H3","port_sfp_cfg_collection")</f>
        <v>port_sfp_cfg_collection</v>
      </c>
      <c r="C10" t="str">
        <f t="shared" si="1"/>
        <v>=HYPERLINK("[report_info.xlsx]in_out_data_names!H3";"port_sfp_cfg_collection")</v>
      </c>
      <c r="D10" t="str">
        <f t="shared" si="0"/>
        <v>H3</v>
      </c>
      <c r="F10" t="s">
        <v>697</v>
      </c>
    </row>
    <row r="11" spans="1:7" x14ac:dyDescent="0.25">
      <c r="A11" s="24" t="s">
        <v>598</v>
      </c>
      <c r="B11" s="1" t="str">
        <f>HYPERLINK("[report_info.xlsx]in_out_data_names!I3","nameserver_collection")</f>
        <v>nameserver_collection</v>
      </c>
      <c r="C11" t="str">
        <f t="shared" si="1"/>
        <v>=HYPERLINK("[report_info.xlsx]in_out_data_names!I3";"nameserver_collection")</v>
      </c>
      <c r="D11" t="str">
        <f t="shared" si="0"/>
        <v>I3</v>
      </c>
      <c r="F11" t="s">
        <v>698</v>
      </c>
    </row>
    <row r="12" spans="1:7" x14ac:dyDescent="0.25">
      <c r="A12" s="24" t="s">
        <v>599</v>
      </c>
      <c r="B12" s="1" t="str">
        <f>HYPERLINK("[report_info.xlsx]in_out_data_names!J3","isl_collection")</f>
        <v>isl_collection</v>
      </c>
      <c r="C12" t="str">
        <f t="shared" si="1"/>
        <v>=HYPERLINK("[report_info.xlsx]in_out_data_names!J3";"isl_collection")</v>
      </c>
      <c r="D12" t="str">
        <f t="shared" si="0"/>
        <v>J3</v>
      </c>
      <c r="F12" t="s">
        <v>699</v>
      </c>
    </row>
    <row r="13" spans="1:7" x14ac:dyDescent="0.25">
      <c r="A13" s="24" t="s">
        <v>600</v>
      </c>
      <c r="B13" s="1" t="str">
        <f>HYPERLINK("[report_info.xlsx]in_out_data_names!K3","zoning_collection")</f>
        <v>zoning_collection</v>
      </c>
      <c r="C13" t="str">
        <f t="shared" si="1"/>
        <v>=HYPERLINK("[report_info.xlsx]in_out_data_names!K3";"zoning_collection")</v>
      </c>
      <c r="D13" t="str">
        <f t="shared" si="0"/>
        <v>K3</v>
      </c>
      <c r="F13" t="s">
        <v>700</v>
      </c>
    </row>
    <row r="14" spans="1:7" x14ac:dyDescent="0.25">
      <c r="A14" s="24" t="s">
        <v>601</v>
      </c>
      <c r="B14" s="1" t="str">
        <f>HYPERLINK("[report_info.xlsx]in_out_data_names!L3","sensor_collection")</f>
        <v>sensor_collection</v>
      </c>
      <c r="C14" t="str">
        <f t="shared" si="1"/>
        <v>=HYPERLINK("[report_info.xlsx]in_out_data_names!L3";"sensor_collection")</v>
      </c>
      <c r="D14" t="str">
        <f t="shared" si="0"/>
        <v>L3</v>
      </c>
      <c r="F14" t="s">
        <v>701</v>
      </c>
    </row>
    <row r="15" spans="1:7" x14ac:dyDescent="0.25">
      <c r="A15" s="24" t="s">
        <v>602</v>
      </c>
      <c r="B15" s="1" t="str">
        <f>HYPERLINK("[report_info.xlsx]in_out_data_names!M3","errorlog_collection")</f>
        <v>errorlog_collection</v>
      </c>
      <c r="C15" t="str">
        <f t="shared" si="1"/>
        <v>=HYPERLINK("[report_info.xlsx]in_out_data_names!M3";"errorlog_collection")</v>
      </c>
      <c r="D15" t="str">
        <f t="shared" si="0"/>
        <v>M3</v>
      </c>
      <c r="F15" t="s">
        <v>702</v>
      </c>
    </row>
    <row r="16" spans="1:7" x14ac:dyDescent="0.25">
      <c r="A16" s="24" t="s">
        <v>603</v>
      </c>
      <c r="B16" s="1" t="str">
        <f>HYPERLINK("[report_info.xlsx]in_out_data_names!N3","blade_collection")</f>
        <v>blade_collection</v>
      </c>
      <c r="C16" t="str">
        <f t="shared" si="1"/>
        <v>=HYPERLINK("[report_info.xlsx]in_out_data_names!N3";"blade_collection")</v>
      </c>
      <c r="D16" t="str">
        <f t="shared" si="0"/>
        <v>N3</v>
      </c>
      <c r="F16" t="s">
        <v>703</v>
      </c>
    </row>
    <row r="17" spans="1:6" x14ac:dyDescent="0.25">
      <c r="A17" s="24" t="s">
        <v>604</v>
      </c>
      <c r="B17" s="1" t="str">
        <f>HYPERLINK("[report_info.xlsx]in_out_data_names!O3","synergy_collection")</f>
        <v>synergy_collection</v>
      </c>
      <c r="C17" t="str">
        <f t="shared" si="1"/>
        <v>=HYPERLINK("[report_info.xlsx]in_out_data_names!O3";"synergy_collection")</v>
      </c>
      <c r="D17" t="str">
        <f t="shared" si="0"/>
        <v>O3</v>
      </c>
      <c r="F17" t="s">
        <v>704</v>
      </c>
    </row>
    <row r="18" spans="1:6" x14ac:dyDescent="0.25">
      <c r="A18" s="24" t="s">
        <v>605</v>
      </c>
      <c r="B18" s="1" t="str">
        <f>HYPERLINK("[report_info.xlsx]in_out_data_names!P3","storage_3par_collection")</f>
        <v>storage_3par_collection</v>
      </c>
      <c r="C18" t="str">
        <f t="shared" si="1"/>
        <v>=HYPERLINK("[report_info.xlsx]in_out_data_names!P3";"storage_3par_collection")</v>
      </c>
      <c r="D18" t="str">
        <f t="shared" si="0"/>
        <v>P3</v>
      </c>
      <c r="F18" t="s">
        <v>705</v>
      </c>
    </row>
    <row r="19" spans="1:6" x14ac:dyDescent="0.25">
      <c r="A19" s="24" t="s">
        <v>859</v>
      </c>
      <c r="B19" s="34" t="str">
        <f>HYPERLINK("[report_info.xlsx]in_out_data_names!Q3","storage_oceanstor_collection")</f>
        <v>storage_oceanstor_collection</v>
      </c>
      <c r="C19" t="str">
        <f>CONCATENATE("=ГИПЕРССЫЛКА(","""",G$3,D19,"""",";","""",A19,"""", ")")</f>
        <v>=ГИПЕРССЫЛКА("[report_info.xlsx]in_out_data_names!Q3";"storage_oceanstor_collection")</v>
      </c>
      <c r="D19" t="str">
        <f t="shared" si="0"/>
        <v>Q3</v>
      </c>
      <c r="F19" t="s">
        <v>706</v>
      </c>
    </row>
    <row r="20" spans="1:6" x14ac:dyDescent="0.25">
      <c r="A20" s="24" t="s">
        <v>606</v>
      </c>
      <c r="B20" s="1" t="str">
        <f>HYPERLINK("[report_info.xlsx]in_out_data_names!Q3","zoning_analysis_out")</f>
        <v>zoning_analysis_out</v>
      </c>
      <c r="C20" t="str">
        <f>CONCATENATE("=HYPERLINK(","""",G$3,D19,"""",";","""",A20,"""", ")")</f>
        <v>=HYPERLINK("[report_info.xlsx]in_out_data_names!Q3";"zoning_analysis_out")</v>
      </c>
      <c r="D20" t="str">
        <f t="shared" si="0"/>
        <v>R3</v>
      </c>
      <c r="F20" t="s">
        <v>707</v>
      </c>
    </row>
    <row r="21" spans="1:6" x14ac:dyDescent="0.25">
      <c r="A21" s="24" t="s">
        <v>607</v>
      </c>
      <c r="B21" s="1" t="str">
        <f>HYPERLINK("[report_info.xlsx]in_out_data_names!R3","zoning_analysis_in")</f>
        <v>zoning_analysis_in</v>
      </c>
      <c r="C21" t="str">
        <f>CONCATENATE("=HYPERLINK(","""",G$3,D20,"""",";","""",A21,"""", ")")</f>
        <v>=HYPERLINK("[report_info.xlsx]in_out_data_names!R3";"zoning_analysis_in")</v>
      </c>
      <c r="D21" t="str">
        <f t="shared" si="0"/>
        <v>S3</v>
      </c>
      <c r="F21" t="s">
        <v>708</v>
      </c>
    </row>
    <row r="22" spans="1:6" x14ac:dyDescent="0.25">
      <c r="A22" s="24" t="s">
        <v>608</v>
      </c>
      <c r="B22" s="1" t="str">
        <f>HYPERLINK("[report_info.xlsx]in_out_data_names!S3","portcmd_analysis_out")</f>
        <v>portcmd_analysis_out</v>
      </c>
      <c r="C22" t="str">
        <f>CONCATENATE("=HYPERLINK(","""",G$3,D21,"""",";","""",A22,"""", ")")</f>
        <v>=HYPERLINK("[report_info.xlsx]in_out_data_names!S3";"portcmd_analysis_out")</v>
      </c>
      <c r="D22" t="str">
        <f t="shared" si="0"/>
        <v>T3</v>
      </c>
      <c r="F22" t="s">
        <v>709</v>
      </c>
    </row>
    <row r="23" spans="1:6" x14ac:dyDescent="0.25">
      <c r="A23" s="24" t="s">
        <v>609</v>
      </c>
      <c r="B23" s="1" t="str">
        <f>HYPERLINK("[report_info.xlsx]in_out_data_names!T3","portcmd_analysis_in")</f>
        <v>portcmd_analysis_in</v>
      </c>
      <c r="C23" t="str">
        <f>CONCATENATE("=HYPERLINK(","""",G$3,D22,"""",";","""",A23,"""", ")")</f>
        <v>=HYPERLINK("[report_info.xlsx]in_out_data_names!T3";"portcmd_analysis_in")</v>
      </c>
      <c r="D23" t="str">
        <f t="shared" si="0"/>
        <v>U3</v>
      </c>
      <c r="F23" t="s">
        <v>710</v>
      </c>
    </row>
    <row r="24" spans="1:6" x14ac:dyDescent="0.25">
      <c r="A24" s="24" t="s">
        <v>610</v>
      </c>
      <c r="B24" s="1" t="str">
        <f>HYPERLINK("[report_info.xlsx]in_out_data_names!U3","devicename_correction_analysis_in")</f>
        <v>devicename_correction_analysis_in</v>
      </c>
      <c r="C24" t="str">
        <f>CONCATENATE("=HYPERLINK(","""",G$3,D23,"""",";","""",A24,"""", ")")</f>
        <v>=HYPERLINK("[report_info.xlsx]in_out_data_names!U3";"devicename_correction_analysis_in")</v>
      </c>
      <c r="D24" t="str">
        <f t="shared" si="0"/>
        <v>V3</v>
      </c>
      <c r="F24" t="s">
        <v>711</v>
      </c>
    </row>
    <row r="25" spans="1:6" x14ac:dyDescent="0.25">
      <c r="A25" s="24" t="s">
        <v>742</v>
      </c>
      <c r="B25" s="34" t="str">
        <f>HYPERLINK("[report_info.xlsx]in_out_data_names!W3","domain_name_remove_analysis_in")</f>
        <v>domain_name_remove_analysis_in</v>
      </c>
      <c r="C25" t="str">
        <f>CONCATENATE("=ГИПЕРССЫЛКА(","""",G$3,D25,"""",";","""",A25,"""", ")")</f>
        <v>=ГИПЕРССЫЛКА("[report_info.xlsx]in_out_data_names!W3";"domain_name_remove_analysis_in")</v>
      </c>
      <c r="D25" t="str">
        <f t="shared" si="0"/>
        <v>W3</v>
      </c>
      <c r="F25" t="s">
        <v>712</v>
      </c>
    </row>
    <row r="26" spans="1:6" x14ac:dyDescent="0.25">
      <c r="A26" s="24" t="s">
        <v>611</v>
      </c>
      <c r="B26" s="34" t="str">
        <f>HYPERLINK("[report_info.xlsx]in_out_data_names!X3","errorlog_analysis_out")</f>
        <v>errorlog_analysis_out</v>
      </c>
      <c r="C26" t="str">
        <f t="shared" ref="C26:C58" si="2">CONCATENATE("=ГИПЕРССЫЛКА(","""",G$3,D26,"""",";","""",A26,"""", ")")</f>
        <v>=ГИПЕРССЫЛКА("[report_info.xlsx]in_out_data_names!X3";"errorlog_analysis_out")</v>
      </c>
      <c r="D26" t="str">
        <f t="shared" si="0"/>
        <v>X3</v>
      </c>
      <c r="F26" t="s">
        <v>713</v>
      </c>
    </row>
    <row r="27" spans="1:6" x14ac:dyDescent="0.25">
      <c r="A27" s="24" t="s">
        <v>612</v>
      </c>
      <c r="B27" s="34" t="str">
        <f>HYPERLINK("[report_info.xlsx]in_out_data_names!Y3","errorlog_analysis_in")</f>
        <v>errorlog_analysis_in</v>
      </c>
      <c r="C27" t="str">
        <f t="shared" si="2"/>
        <v>=ГИПЕРССЫЛКА("[report_info.xlsx]in_out_data_names!Y3";"errorlog_analysis_in")</v>
      </c>
      <c r="D27" t="str">
        <f t="shared" si="0"/>
        <v>Y3</v>
      </c>
      <c r="F27" t="s">
        <v>714</v>
      </c>
    </row>
    <row r="28" spans="1:6" x14ac:dyDescent="0.25">
      <c r="A28" s="24" t="s">
        <v>613</v>
      </c>
      <c r="B28" s="34" t="str">
        <f>HYPERLINK("[report_info.xlsx]in_out_data_names!Z3","switch_params_analysis_out")</f>
        <v>switch_params_analysis_out</v>
      </c>
      <c r="C28" t="str">
        <f t="shared" si="2"/>
        <v>=ГИПЕРССЫЛКА("[report_info.xlsx]in_out_data_names!Z3";"switch_params_analysis_out")</v>
      </c>
      <c r="D28" t="str">
        <f t="shared" si="0"/>
        <v>Z3</v>
      </c>
      <c r="F28" t="s">
        <v>715</v>
      </c>
    </row>
    <row r="29" spans="1:6" x14ac:dyDescent="0.25">
      <c r="A29" s="24" t="s">
        <v>614</v>
      </c>
      <c r="B29" s="34" t="str">
        <f>HYPERLINK("[report_info.xlsx]in_out_data_names!AA3","switch_params_analysis_in")</f>
        <v>switch_params_analysis_in</v>
      </c>
      <c r="C29" t="str">
        <f t="shared" si="2"/>
        <v>=ГИПЕРССЫЛКА("[report_info.xlsx]in_out_data_names!AA3";"switch_params_analysis_in")</v>
      </c>
      <c r="D29" t="str">
        <f t="shared" si="0"/>
        <v>AA3</v>
      </c>
      <c r="E29" t="s">
        <v>617</v>
      </c>
      <c r="F29" t="s">
        <v>617</v>
      </c>
    </row>
    <row r="30" spans="1:6" x14ac:dyDescent="0.25">
      <c r="A30" s="24" t="s">
        <v>615</v>
      </c>
      <c r="B30" s="34" t="str">
        <f>HYPERLINK("[report_info.xlsx]in_out_data_names!AB3","switch_params_sw_pair_analysis_out")</f>
        <v>switch_params_sw_pair_analysis_out</v>
      </c>
      <c r="C30" t="str">
        <f t="shared" si="2"/>
        <v>=ГИПЕРССЫЛКА("[report_info.xlsx]in_out_data_names!AB3";"switch_params_sw_pair_analysis_out")</v>
      </c>
      <c r="D30" t="str">
        <f t="shared" si="0"/>
        <v>AB3</v>
      </c>
      <c r="E30" t="s">
        <v>617</v>
      </c>
      <c r="F30" t="s">
        <v>691</v>
      </c>
    </row>
    <row r="31" spans="1:6" x14ac:dyDescent="0.25">
      <c r="A31" s="24" t="s">
        <v>616</v>
      </c>
      <c r="B31" s="34" t="str">
        <f>HYPERLINK("[report_info.xlsx]in_out_data_names!AC3","switch_params_sw_pair_analysis_in")</f>
        <v>switch_params_sw_pair_analysis_in</v>
      </c>
      <c r="C31" t="str">
        <f t="shared" si="2"/>
        <v>=ГИПЕРССЫЛКА("[report_info.xlsx]in_out_data_names!AC3";"switch_params_sw_pair_analysis_in")</v>
      </c>
      <c r="D31" t="str">
        <f t="shared" si="0"/>
        <v>AC3</v>
      </c>
      <c r="E31" t="s">
        <v>617</v>
      </c>
      <c r="F31" t="s">
        <v>692</v>
      </c>
    </row>
    <row r="32" spans="1:6" x14ac:dyDescent="0.25">
      <c r="A32" s="24" t="s">
        <v>618</v>
      </c>
      <c r="B32" s="34" t="str">
        <f>HYPERLINK("[report_info.xlsx]in_out_data_names!AD3","isl_analysis_out")</f>
        <v>isl_analysis_out</v>
      </c>
      <c r="C32" t="str">
        <f t="shared" si="2"/>
        <v>=ГИПЕРССЫЛКА("[report_info.xlsx]in_out_data_names!AD3";"isl_analysis_out")</v>
      </c>
      <c r="D32" t="str">
        <f t="shared" si="0"/>
        <v>AD3</v>
      </c>
      <c r="E32" t="s">
        <v>617</v>
      </c>
      <c r="F32" t="s">
        <v>693</v>
      </c>
    </row>
    <row r="33" spans="1:6" x14ac:dyDescent="0.25">
      <c r="A33" s="24" t="s">
        <v>619</v>
      </c>
      <c r="B33" s="34" t="str">
        <f>HYPERLINK("[report_info.xlsx]in_out_data_names!AE3","isl_analysis_in")</f>
        <v>isl_analysis_in</v>
      </c>
      <c r="C33" t="str">
        <f t="shared" si="2"/>
        <v>=ГИПЕРССЫЛКА("[report_info.xlsx]in_out_data_names!AE3";"isl_analysis_in")</v>
      </c>
      <c r="D33" t="str">
        <f t="shared" si="0"/>
        <v>AE3</v>
      </c>
      <c r="E33" t="s">
        <v>617</v>
      </c>
      <c r="F33" t="s">
        <v>694</v>
      </c>
    </row>
    <row r="34" spans="1:6" x14ac:dyDescent="0.25">
      <c r="A34" s="24" t="s">
        <v>620</v>
      </c>
      <c r="B34" s="34" t="str">
        <f>HYPERLINK("[report_info.xlsx]in_out_data_names!AF3","isl_sw_pair_analysis_out")</f>
        <v>isl_sw_pair_analysis_out</v>
      </c>
      <c r="C34" t="str">
        <f t="shared" si="2"/>
        <v>=ГИПЕРССЫЛКА("[report_info.xlsx]in_out_data_names!AF3";"isl_sw_pair_analysis_out")</v>
      </c>
      <c r="D34" t="str">
        <f t="shared" si="0"/>
        <v>AF3</v>
      </c>
      <c r="E34" t="s">
        <v>617</v>
      </c>
      <c r="F34" t="s">
        <v>695</v>
      </c>
    </row>
    <row r="35" spans="1:6" x14ac:dyDescent="0.25">
      <c r="A35" s="24" t="s">
        <v>621</v>
      </c>
      <c r="B35" s="34" t="str">
        <f>HYPERLINK("[report_info.xlsx]in_out_data_names!AG3","isl_sw_pair_analysis_in")</f>
        <v>isl_sw_pair_analysis_in</v>
      </c>
      <c r="C35" t="str">
        <f t="shared" si="2"/>
        <v>=ГИПЕРССЫЛКА("[report_info.xlsx]in_out_data_names!AG3";"isl_sw_pair_analysis_in")</v>
      </c>
      <c r="D35" t="str">
        <f t="shared" ref="D35:D51" si="3">CONCATENATE(E35,F35,"3")</f>
        <v>AG3</v>
      </c>
      <c r="E35" t="s">
        <v>617</v>
      </c>
      <c r="F35" t="s">
        <v>696</v>
      </c>
    </row>
    <row r="36" spans="1:6" x14ac:dyDescent="0.25">
      <c r="A36" s="24" t="s">
        <v>622</v>
      </c>
      <c r="B36" s="34" t="str">
        <f>HYPERLINK("[report_info.xlsx]in_out_data_names!AH3","switch_pair_analysis_out")</f>
        <v>switch_pair_analysis_out</v>
      </c>
      <c r="C36" t="str">
        <f t="shared" si="2"/>
        <v>=ГИПЕРССЫЛКА("[report_info.xlsx]in_out_data_names!AH3";"switch_pair_analysis_out")</v>
      </c>
      <c r="D36" t="str">
        <f t="shared" si="3"/>
        <v>AH3</v>
      </c>
      <c r="E36" t="s">
        <v>617</v>
      </c>
      <c r="F36" t="s">
        <v>697</v>
      </c>
    </row>
    <row r="37" spans="1:6" x14ac:dyDescent="0.25">
      <c r="A37" s="24" t="s">
        <v>623</v>
      </c>
      <c r="B37" s="34" t="str">
        <f>HYPERLINK("[report_info.xlsx]in_out_data_names!AI3","switch_pair_analysis_in")</f>
        <v>switch_pair_analysis_in</v>
      </c>
      <c r="C37" t="str">
        <f t="shared" si="2"/>
        <v>=ГИПЕРССЫЛКА("[report_info.xlsx]in_out_data_names!AI3";"switch_pair_analysis_in")</v>
      </c>
      <c r="D37" t="str">
        <f t="shared" si="3"/>
        <v>AI3</v>
      </c>
      <c r="E37" t="s">
        <v>617</v>
      </c>
      <c r="F37" t="s">
        <v>698</v>
      </c>
    </row>
    <row r="38" spans="1:6" x14ac:dyDescent="0.25">
      <c r="A38" s="24" t="s">
        <v>624</v>
      </c>
      <c r="B38" s="34" t="str">
        <f>HYPERLINK("[report_info.xlsx]in_out_data_names!AJ3","port_statistics_analysis_out")</f>
        <v>port_statistics_analysis_out</v>
      </c>
      <c r="C38" t="str">
        <f t="shared" si="2"/>
        <v>=ГИПЕРССЫЛКА("[report_info.xlsx]in_out_data_names!AJ3";"port_statistics_analysis_out")</v>
      </c>
      <c r="D38" t="str">
        <f t="shared" si="3"/>
        <v>AJ3</v>
      </c>
      <c r="E38" t="s">
        <v>617</v>
      </c>
      <c r="F38" t="s">
        <v>699</v>
      </c>
    </row>
    <row r="39" spans="1:6" x14ac:dyDescent="0.25">
      <c r="A39" s="24" t="s">
        <v>625</v>
      </c>
      <c r="B39" s="34" t="str">
        <f>HYPERLINK("[report_info.xlsx]in_out_data_names!AK3","port_statistics_analysis_in")</f>
        <v>port_statistics_analysis_in</v>
      </c>
      <c r="C39" t="str">
        <f t="shared" si="2"/>
        <v>=ГИПЕРССЫЛКА("[report_info.xlsx]in_out_data_names!AK3";"port_statistics_analysis_in")</v>
      </c>
      <c r="D39" t="str">
        <f t="shared" si="3"/>
        <v>AK3</v>
      </c>
      <c r="E39" t="s">
        <v>617</v>
      </c>
      <c r="F39" t="s">
        <v>700</v>
      </c>
    </row>
    <row r="40" spans="1:6" x14ac:dyDescent="0.25">
      <c r="A40" s="24" t="s">
        <v>626</v>
      </c>
      <c r="B40" s="34" t="str">
        <f>HYPERLINK("[report_info.xlsx]in_out_data_names!AL3","maps_npiv_ports_analysis_out")</f>
        <v>maps_npiv_ports_analysis_out</v>
      </c>
      <c r="C40" t="str">
        <f t="shared" si="2"/>
        <v>=ГИПЕРССЫЛКА("[report_info.xlsx]in_out_data_names!AL3";"maps_npiv_ports_analysis_out")</v>
      </c>
      <c r="D40" t="str">
        <f t="shared" si="3"/>
        <v>AL3</v>
      </c>
      <c r="E40" t="s">
        <v>617</v>
      </c>
      <c r="F40" t="s">
        <v>701</v>
      </c>
    </row>
    <row r="41" spans="1:6" x14ac:dyDescent="0.25">
      <c r="A41" s="24" t="s">
        <v>627</v>
      </c>
      <c r="B41" s="34" t="str">
        <f>HYPERLINK("[report_info.xlsx]in_out_data_names!AM3","maps_npiv_ports_analysis_in")</f>
        <v>maps_npiv_ports_analysis_in</v>
      </c>
      <c r="C41" t="str">
        <f t="shared" si="2"/>
        <v>=ГИПЕРССЫЛКА("[report_info.xlsx]in_out_data_names!AM3";"maps_npiv_ports_analysis_in")</v>
      </c>
      <c r="D41" t="str">
        <f t="shared" si="3"/>
        <v>AM3</v>
      </c>
      <c r="E41" t="s">
        <v>617</v>
      </c>
      <c r="F41" t="s">
        <v>702</v>
      </c>
    </row>
    <row r="42" spans="1:6" x14ac:dyDescent="0.25">
      <c r="A42" s="24" t="s">
        <v>628</v>
      </c>
      <c r="B42" s="34" t="str">
        <f>HYPERLINK("[report_info.xlsx]in_out_data_names!AN3","fabric_label_analysis_out")</f>
        <v>fabric_label_analysis_out</v>
      </c>
      <c r="C42" t="str">
        <f t="shared" si="2"/>
        <v>=ГИПЕРССЫЛКА("[report_info.xlsx]in_out_data_names!AN3";"fabric_label_analysis_out")</v>
      </c>
      <c r="D42" t="str">
        <f t="shared" si="3"/>
        <v>AN3</v>
      </c>
      <c r="E42" t="s">
        <v>617</v>
      </c>
      <c r="F42" t="s">
        <v>703</v>
      </c>
    </row>
    <row r="43" spans="1:6" x14ac:dyDescent="0.25">
      <c r="A43" s="24" t="s">
        <v>629</v>
      </c>
      <c r="B43" s="34" t="str">
        <f>HYPERLINK("[report_info.xlsx]in_out_data_names!AO3","fabric_label_analysis_in")</f>
        <v>fabric_label_analysis_in</v>
      </c>
      <c r="C43" t="str">
        <f t="shared" si="2"/>
        <v>=ГИПЕРССЫЛКА("[report_info.xlsx]in_out_data_names!AO3";"fabric_label_analysis_in")</v>
      </c>
      <c r="D43" t="str">
        <f t="shared" si="3"/>
        <v>AO3</v>
      </c>
      <c r="E43" t="s">
        <v>617</v>
      </c>
      <c r="F43" t="s">
        <v>704</v>
      </c>
    </row>
    <row r="44" spans="1:6" x14ac:dyDescent="0.25">
      <c r="A44" s="24" t="s">
        <v>630</v>
      </c>
      <c r="B44" s="34" t="str">
        <f>HYPERLINK("[report_info.xlsx]in_out_data_names!AP3","port_err_sfp_cfg_analysis_out")</f>
        <v>port_err_sfp_cfg_analysis_out</v>
      </c>
      <c r="C44" t="str">
        <f t="shared" si="2"/>
        <v>=ГИПЕРССЫЛКА("[report_info.xlsx]in_out_data_names!AP3";"port_err_sfp_cfg_analysis_out")</v>
      </c>
      <c r="D44" t="str">
        <f t="shared" si="3"/>
        <v>AP3</v>
      </c>
      <c r="E44" t="s">
        <v>617</v>
      </c>
      <c r="F44" t="s">
        <v>705</v>
      </c>
    </row>
    <row r="45" spans="1:6" x14ac:dyDescent="0.25">
      <c r="A45" s="24" t="s">
        <v>631</v>
      </c>
      <c r="B45" s="34" t="str">
        <f>HYPERLINK("[report_info.xlsx]in_out_data_names!AQ3","port_err_sfp_cfg_analysis_in")</f>
        <v>port_err_sfp_cfg_analysis_in</v>
      </c>
      <c r="C45" t="str">
        <f t="shared" si="2"/>
        <v>=ГИПЕРССЫЛКА("[report_info.xlsx]in_out_data_names!AQ3";"port_err_sfp_cfg_analysis_in")</v>
      </c>
      <c r="D45" t="str">
        <f t="shared" si="3"/>
        <v>AQ3</v>
      </c>
      <c r="E45" t="s">
        <v>617</v>
      </c>
      <c r="F45" t="s">
        <v>706</v>
      </c>
    </row>
    <row r="46" spans="1:6" x14ac:dyDescent="0.25">
      <c r="A46" s="24" t="s">
        <v>640</v>
      </c>
      <c r="B46" s="34" t="str">
        <f>HYPERLINK("[report_info.xlsx]in_out_data_names!AR3","sensor_analysis_out")</f>
        <v>sensor_analysis_out</v>
      </c>
      <c r="C46" t="str">
        <f t="shared" si="2"/>
        <v>=ГИПЕРССЫЛКА("[report_info.xlsx]in_out_data_names!AR3";"sensor_analysis_out")</v>
      </c>
      <c r="D46" t="str">
        <f t="shared" si="3"/>
        <v>AR3</v>
      </c>
      <c r="E46" t="s">
        <v>617</v>
      </c>
      <c r="F46" t="s">
        <v>707</v>
      </c>
    </row>
    <row r="47" spans="1:6" x14ac:dyDescent="0.25">
      <c r="A47" s="24" t="s">
        <v>632</v>
      </c>
      <c r="B47" s="34" t="str">
        <f>HYPERLINK("[report_info.xlsx]in_out_data_names!AS3","sensor_analysis_in")</f>
        <v>sensor_analysis_in</v>
      </c>
      <c r="C47" t="str">
        <f t="shared" si="2"/>
        <v>=ГИПЕРССЫЛКА("[report_info.xlsx]in_out_data_names!AS3";"sensor_analysis_in")</v>
      </c>
      <c r="D47" t="str">
        <f t="shared" si="3"/>
        <v>AS3</v>
      </c>
      <c r="E47" t="s">
        <v>617</v>
      </c>
      <c r="F47" t="s">
        <v>708</v>
      </c>
    </row>
    <row r="48" spans="1:6" x14ac:dyDescent="0.25">
      <c r="A48" s="24" t="s">
        <v>633</v>
      </c>
      <c r="B48" s="34" t="str">
        <f>HYPERLINK("[report_info.xlsx]in_out_data_names!AT3","storage_host_analysis_out")</f>
        <v>storage_host_analysis_out</v>
      </c>
      <c r="C48" t="str">
        <f t="shared" si="2"/>
        <v>=ГИПЕРССЫЛКА("[report_info.xlsx]in_out_data_names!AT3";"storage_host_analysis_out")</v>
      </c>
      <c r="D48" t="str">
        <f t="shared" si="3"/>
        <v>AT3</v>
      </c>
      <c r="E48" t="s">
        <v>617</v>
      </c>
      <c r="F48" t="s">
        <v>709</v>
      </c>
    </row>
    <row r="49" spans="1:6" x14ac:dyDescent="0.25">
      <c r="A49" s="24" t="s">
        <v>634</v>
      </c>
      <c r="B49" s="34" t="str">
        <f>HYPERLINK("[report_info.xlsx]in_out_data_names!AU3","storage_host_analysis_in")</f>
        <v>storage_host_analysis_in</v>
      </c>
      <c r="C49" t="str">
        <f t="shared" si="2"/>
        <v>=ГИПЕРССЫЛКА("[report_info.xlsx]in_out_data_names!AU3";"storage_host_analysis_in")</v>
      </c>
      <c r="D49" t="str">
        <f t="shared" si="3"/>
        <v>AU3</v>
      </c>
      <c r="E49" t="s">
        <v>617</v>
      </c>
      <c r="F49" t="s">
        <v>710</v>
      </c>
    </row>
    <row r="50" spans="1:6" x14ac:dyDescent="0.25">
      <c r="A50" s="24" t="s">
        <v>635</v>
      </c>
      <c r="B50" s="34" t="str">
        <f>HYPERLINK("[report_info.xlsx]in_out_data_names!AV3","fcr
device_analysis_out")</f>
        <v>fcr
device_analysis_out</v>
      </c>
      <c r="C50" t="str">
        <f t="shared" si="2"/>
        <v>=ГИПЕРССЫЛКА("[report_info.xlsx]in_out_data_names!AV3";"fcr_x000D_device_analysis_out")</v>
      </c>
      <c r="D50" t="str">
        <f t="shared" si="3"/>
        <v>AV3</v>
      </c>
      <c r="E50" t="s">
        <v>617</v>
      </c>
      <c r="F50" t="s">
        <v>711</v>
      </c>
    </row>
    <row r="51" spans="1:6" x14ac:dyDescent="0.25">
      <c r="A51" s="24" t="s">
        <v>636</v>
      </c>
      <c r="B51" s="34" t="str">
        <f>HYPERLINK("[report_info.xlsx]in_out_data_names!AW3","fcr
device_analysis_in")</f>
        <v>fcr
device_analysis_in</v>
      </c>
      <c r="C51" t="str">
        <f t="shared" si="2"/>
        <v>=ГИПЕРССЫЛКА("[report_info.xlsx]in_out_data_names!AW3";"fcr_x000D_device_analysis_in")</v>
      </c>
      <c r="D51" t="str">
        <f t="shared" si="3"/>
        <v>AW3</v>
      </c>
      <c r="E51" t="s">
        <v>617</v>
      </c>
      <c r="F51" t="s">
        <v>712</v>
      </c>
    </row>
    <row r="52" spans="1:6" x14ac:dyDescent="0.25">
      <c r="A52" s="24" t="s">
        <v>637</v>
      </c>
      <c r="B52" s="34" t="str">
        <f>HYPERLINK("[report_info.xlsx]in_out_data_names!AX3","blade_system_analysis_out")</f>
        <v>blade_system_analysis_out</v>
      </c>
      <c r="C52" t="str">
        <f t="shared" si="2"/>
        <v>=ГИПЕРССЫЛКА("[report_info.xlsx]in_out_data_names!AX3";"blade_system_analysis_out")</v>
      </c>
      <c r="D52" t="str">
        <f t="shared" ref="D52:D80" si="4">CONCATENATE(E52,F52,"3")</f>
        <v>AX3</v>
      </c>
      <c r="E52" t="s">
        <v>617</v>
      </c>
      <c r="F52" t="s">
        <v>713</v>
      </c>
    </row>
    <row r="53" spans="1:6" x14ac:dyDescent="0.25">
      <c r="A53" s="24" t="s">
        <v>638</v>
      </c>
      <c r="B53" s="34" t="str">
        <f>HYPERLINK("[report_info.xlsx]in_out_data_names!AY3","blade_system_analysis_in")</f>
        <v>blade_system_analysis_in</v>
      </c>
      <c r="C53" t="str">
        <f t="shared" si="2"/>
        <v>=ГИПЕРССЫЛКА("[report_info.xlsx]in_out_data_names!AY3";"blade_system_analysis_in")</v>
      </c>
      <c r="D53" t="str">
        <f t="shared" si="4"/>
        <v>AY3</v>
      </c>
      <c r="E53" t="s">
        <v>617</v>
      </c>
      <c r="F53" t="s">
        <v>714</v>
      </c>
    </row>
    <row r="54" spans="1:6" x14ac:dyDescent="0.25">
      <c r="A54" s="24" t="s">
        <v>687</v>
      </c>
      <c r="B54" s="33" t="str">
        <f>HYPERLINK("[report_info.xlsx]in_out_data_names!AZ3","san_topology_switch_out")</f>
        <v>san_topology_switch_out</v>
      </c>
      <c r="C54" t="str">
        <f t="shared" si="2"/>
        <v>=ГИПЕРССЫЛКА("[report_info.xlsx]in_out_data_names!AZ3";"san_topology_switch_out")</v>
      </c>
      <c r="D54" t="str">
        <f t="shared" si="4"/>
        <v>AZ3</v>
      </c>
      <c r="E54" t="s">
        <v>617</v>
      </c>
      <c r="F54" t="s">
        <v>715</v>
      </c>
    </row>
    <row r="55" spans="1:6" x14ac:dyDescent="0.25">
      <c r="A55" s="24" t="s">
        <v>688</v>
      </c>
      <c r="B55" s="34" t="str">
        <f>HYPERLINK("[report_info.xlsx]in_out_data_names!BA3","san_topology_switch_in")</f>
        <v>san_topology_switch_in</v>
      </c>
      <c r="C55" t="str">
        <f t="shared" si="2"/>
        <v>=ГИПЕРССЫЛКА("[report_info.xlsx]in_out_data_names!BA3";"san_topology_switch_in")</v>
      </c>
      <c r="D55" t="str">
        <f t="shared" si="4"/>
        <v>BA3</v>
      </c>
      <c r="E55" t="s">
        <v>691</v>
      </c>
      <c r="F55" t="s">
        <v>617</v>
      </c>
    </row>
    <row r="56" spans="1:6" x14ac:dyDescent="0.25">
      <c r="A56" s="24" t="s">
        <v>689</v>
      </c>
      <c r="B56" s="34" t="str">
        <f>HYPERLINK("[report_info.xlsx]in_out_data_names!BB3","san_topology_device_out")</f>
        <v>san_topology_device_out</v>
      </c>
      <c r="C56" t="str">
        <f t="shared" si="2"/>
        <v>=ГИПЕРССЫЛКА("[report_info.xlsx]in_out_data_names!BB3";"san_topology_device_out")</v>
      </c>
      <c r="D56" t="str">
        <f t="shared" si="4"/>
        <v>BB3</v>
      </c>
      <c r="E56" t="s">
        <v>691</v>
      </c>
      <c r="F56" t="s">
        <v>691</v>
      </c>
    </row>
    <row r="57" spans="1:6" x14ac:dyDescent="0.25">
      <c r="A57" s="24" t="s">
        <v>690</v>
      </c>
      <c r="B57" s="34" t="str">
        <f>HYPERLINK("[report_info.xlsx]in_out_data_names!BC3","san_topology_device_in")</f>
        <v>san_topology_device_in</v>
      </c>
      <c r="C57" t="str">
        <f t="shared" si="2"/>
        <v>=ГИПЕРССЫЛКА("[report_info.xlsx]in_out_data_names!BC3";"san_topology_device_in")</v>
      </c>
      <c r="D57" t="str">
        <f t="shared" si="4"/>
        <v>BC3</v>
      </c>
      <c r="E57" t="s">
        <v>691</v>
      </c>
      <c r="F57" t="s">
        <v>692</v>
      </c>
    </row>
    <row r="58" spans="1:6" x14ac:dyDescent="0.25">
      <c r="A58" s="24" t="s">
        <v>726</v>
      </c>
      <c r="B58" s="33" t="str">
        <f>HYPERLINK("[report_info.xlsx]in_out_data_names!BD3","visio_diagram")</f>
        <v>visio_diagram</v>
      </c>
      <c r="C58" t="str">
        <f t="shared" si="2"/>
        <v>=ГИПЕРССЫЛКА("[report_info.xlsx]in_out_data_names!BD3";"visio_diagram")</v>
      </c>
      <c r="D58" t="str">
        <f t="shared" si="4"/>
        <v>BD3</v>
      </c>
      <c r="E58" t="s">
        <v>691</v>
      </c>
      <c r="F58" t="s">
        <v>693</v>
      </c>
    </row>
    <row r="59" spans="1:6" x14ac:dyDescent="0.25">
      <c r="A59" s="24"/>
      <c r="B59" s="34"/>
      <c r="D59" t="str">
        <f t="shared" si="4"/>
        <v>BE3</v>
      </c>
      <c r="E59" t="s">
        <v>691</v>
      </c>
      <c r="F59" t="s">
        <v>694</v>
      </c>
    </row>
    <row r="60" spans="1:6" x14ac:dyDescent="0.25">
      <c r="B60" s="34"/>
      <c r="D60" t="str">
        <f t="shared" si="4"/>
        <v>BF3</v>
      </c>
      <c r="E60" t="s">
        <v>691</v>
      </c>
      <c r="F60" t="s">
        <v>695</v>
      </c>
    </row>
    <row r="61" spans="1:6" x14ac:dyDescent="0.25">
      <c r="B61" s="34"/>
      <c r="D61" t="str">
        <f t="shared" si="4"/>
        <v>BG3</v>
      </c>
      <c r="E61" t="s">
        <v>691</v>
      </c>
      <c r="F61" t="s">
        <v>696</v>
      </c>
    </row>
    <row r="62" spans="1:6" x14ac:dyDescent="0.25">
      <c r="B62" s="34"/>
      <c r="D62" t="str">
        <f t="shared" si="4"/>
        <v>BH3</v>
      </c>
      <c r="E62" t="s">
        <v>691</v>
      </c>
      <c r="F62" t="s">
        <v>697</v>
      </c>
    </row>
    <row r="63" spans="1:6" x14ac:dyDescent="0.25">
      <c r="B63" s="34"/>
      <c r="D63" t="str">
        <f t="shared" si="4"/>
        <v>BI3</v>
      </c>
      <c r="E63" t="s">
        <v>691</v>
      </c>
      <c r="F63" t="s">
        <v>698</v>
      </c>
    </row>
    <row r="64" spans="1:6" x14ac:dyDescent="0.25">
      <c r="B64" s="34"/>
      <c r="D64" t="str">
        <f t="shared" si="4"/>
        <v>BJ3</v>
      </c>
      <c r="E64" t="s">
        <v>691</v>
      </c>
      <c r="F64" t="s">
        <v>699</v>
      </c>
    </row>
    <row r="65" spans="2:6" x14ac:dyDescent="0.25">
      <c r="B65" s="34"/>
      <c r="D65" t="str">
        <f t="shared" si="4"/>
        <v>BK3</v>
      </c>
      <c r="E65" t="s">
        <v>691</v>
      </c>
      <c r="F65" t="s">
        <v>700</v>
      </c>
    </row>
    <row r="66" spans="2:6" x14ac:dyDescent="0.25">
      <c r="B66" s="34"/>
      <c r="D66" t="str">
        <f t="shared" si="4"/>
        <v>BL3</v>
      </c>
      <c r="E66" t="s">
        <v>691</v>
      </c>
      <c r="F66" t="s">
        <v>701</v>
      </c>
    </row>
    <row r="67" spans="2:6" x14ac:dyDescent="0.25">
      <c r="B67" s="34"/>
      <c r="D67" t="str">
        <f t="shared" si="4"/>
        <v>BM3</v>
      </c>
      <c r="E67" t="s">
        <v>691</v>
      </c>
      <c r="F67" t="s">
        <v>702</v>
      </c>
    </row>
    <row r="68" spans="2:6" x14ac:dyDescent="0.25">
      <c r="B68" s="34"/>
      <c r="D68" t="str">
        <f t="shared" si="4"/>
        <v>BN3</v>
      </c>
      <c r="E68" t="s">
        <v>691</v>
      </c>
      <c r="F68" t="s">
        <v>703</v>
      </c>
    </row>
    <row r="69" spans="2:6" x14ac:dyDescent="0.25">
      <c r="B69" s="34"/>
      <c r="D69" t="str">
        <f t="shared" si="4"/>
        <v>BO3</v>
      </c>
      <c r="E69" t="s">
        <v>691</v>
      </c>
      <c r="F69" t="s">
        <v>704</v>
      </c>
    </row>
    <row r="70" spans="2:6" x14ac:dyDescent="0.25">
      <c r="B70" s="34"/>
      <c r="D70" t="str">
        <f t="shared" si="4"/>
        <v>BP3</v>
      </c>
      <c r="E70" t="s">
        <v>691</v>
      </c>
      <c r="F70" t="s">
        <v>705</v>
      </c>
    </row>
    <row r="71" spans="2:6" x14ac:dyDescent="0.25">
      <c r="B71" s="34"/>
      <c r="D71" t="str">
        <f t="shared" si="4"/>
        <v>BQ3</v>
      </c>
      <c r="E71" t="s">
        <v>691</v>
      </c>
      <c r="F71" t="s">
        <v>706</v>
      </c>
    </row>
    <row r="72" spans="2:6" x14ac:dyDescent="0.25">
      <c r="B72" s="34"/>
      <c r="D72" t="str">
        <f t="shared" si="4"/>
        <v>BR3</v>
      </c>
      <c r="E72" t="s">
        <v>691</v>
      </c>
      <c r="F72" t="s">
        <v>707</v>
      </c>
    </row>
    <row r="73" spans="2:6" x14ac:dyDescent="0.25">
      <c r="B73" s="34"/>
      <c r="D73" t="str">
        <f t="shared" si="4"/>
        <v>BS3</v>
      </c>
      <c r="E73" t="s">
        <v>691</v>
      </c>
      <c r="F73" t="s">
        <v>708</v>
      </c>
    </row>
    <row r="74" spans="2:6" x14ac:dyDescent="0.25">
      <c r="B74" s="34"/>
      <c r="D74" t="str">
        <f t="shared" si="4"/>
        <v>BT3</v>
      </c>
      <c r="E74" t="s">
        <v>691</v>
      </c>
      <c r="F74" t="s">
        <v>709</v>
      </c>
    </row>
    <row r="75" spans="2:6" x14ac:dyDescent="0.25">
      <c r="B75" s="34"/>
      <c r="D75" t="str">
        <f t="shared" si="4"/>
        <v>BU3</v>
      </c>
      <c r="E75" t="s">
        <v>691</v>
      </c>
      <c r="F75" t="s">
        <v>710</v>
      </c>
    </row>
    <row r="76" spans="2:6" x14ac:dyDescent="0.25">
      <c r="D76" t="str">
        <f t="shared" si="4"/>
        <v>BV3</v>
      </c>
      <c r="E76" t="s">
        <v>691</v>
      </c>
      <c r="F76" t="s">
        <v>711</v>
      </c>
    </row>
    <row r="77" spans="2:6" x14ac:dyDescent="0.25">
      <c r="D77" t="str">
        <f t="shared" si="4"/>
        <v>BW3</v>
      </c>
      <c r="E77" t="s">
        <v>691</v>
      </c>
      <c r="F77" t="s">
        <v>712</v>
      </c>
    </row>
    <row r="78" spans="2:6" x14ac:dyDescent="0.25">
      <c r="D78" t="str">
        <f t="shared" si="4"/>
        <v>BX3</v>
      </c>
      <c r="E78" t="s">
        <v>691</v>
      </c>
      <c r="F78" t="s">
        <v>713</v>
      </c>
    </row>
    <row r="79" spans="2:6" x14ac:dyDescent="0.25">
      <c r="D79" t="str">
        <f t="shared" si="4"/>
        <v>BY3</v>
      </c>
      <c r="E79" t="s">
        <v>691</v>
      </c>
      <c r="F79" t="s">
        <v>714</v>
      </c>
    </row>
    <row r="80" spans="2:6" x14ac:dyDescent="0.25">
      <c r="D80" t="str">
        <f t="shared" si="4"/>
        <v>BZ3</v>
      </c>
      <c r="E80" t="s">
        <v>691</v>
      </c>
      <c r="F80" t="s">
        <v>715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BH25"/>
  <sheetViews>
    <sheetView topLeftCell="N1" zoomScaleNormal="100" workbookViewId="0">
      <selection activeCell="P26" sqref="P26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39.7109375" customWidth="1"/>
    <col min="18" max="18" width="29.5703125" customWidth="1"/>
    <col min="19" max="19" width="30.140625" customWidth="1"/>
    <col min="20" max="20" width="29.42578125" customWidth="1"/>
    <col min="21" max="21" width="29" customWidth="1"/>
    <col min="22" max="23" width="38.42578125" customWidth="1"/>
    <col min="24" max="24" width="22.42578125" customWidth="1"/>
    <col min="25" max="25" width="22.28515625" customWidth="1"/>
    <col min="26" max="26" width="29.140625" customWidth="1"/>
    <col min="27" max="27" width="29.85546875" customWidth="1"/>
    <col min="28" max="29" width="37.42578125" customWidth="1"/>
    <col min="30" max="30" width="25" customWidth="1"/>
    <col min="31" max="31" width="22.140625" customWidth="1"/>
    <col min="32" max="32" width="35.140625" customWidth="1"/>
    <col min="33" max="33" width="24.42578125" customWidth="1"/>
    <col min="34" max="34" width="29" customWidth="1"/>
    <col min="35" max="35" width="28.140625" customWidth="1"/>
    <col min="36" max="36" width="29.42578125" customWidth="1"/>
    <col min="37" max="37" width="28.28515625" customWidth="1"/>
    <col min="38" max="38" width="31.42578125" customWidth="1"/>
    <col min="39" max="40" width="28.28515625" customWidth="1"/>
    <col min="41" max="41" width="24" customWidth="1"/>
    <col min="42" max="42" width="31.7109375" customWidth="1"/>
    <col min="43" max="43" width="31.140625" customWidth="1"/>
    <col min="44" max="44" width="22.5703125" customWidth="1"/>
    <col min="45" max="45" width="26.140625" customWidth="1"/>
    <col min="46" max="46" width="31.28515625" customWidth="1"/>
    <col min="47" max="47" width="22.28515625" customWidth="1"/>
    <col min="48" max="48" width="43.42578125" customWidth="1"/>
    <col min="49" max="49" width="27.85546875" customWidth="1"/>
    <col min="50" max="50" width="35.42578125" customWidth="1"/>
    <col min="51" max="51" width="32.5703125" customWidth="1"/>
    <col min="52" max="52" width="28.28515625" customWidth="1"/>
    <col min="53" max="53" width="31.7109375" customWidth="1"/>
    <col min="54" max="55" width="25.7109375" customWidth="1"/>
    <col min="56" max="56" width="25.85546875" customWidth="1"/>
    <col min="57" max="57" width="30.7109375" customWidth="1"/>
    <col min="58" max="58" width="24.140625" customWidth="1"/>
  </cols>
  <sheetData>
    <row r="1" spans="1:6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/>
    </row>
    <row r="2" spans="1:60" x14ac:dyDescent="0.25">
      <c r="A2" s="2" t="s">
        <v>9</v>
      </c>
      <c r="B2" s="1" t="s">
        <v>639</v>
      </c>
      <c r="C2" s="1" t="s">
        <v>639</v>
      </c>
      <c r="D2" s="1" t="s">
        <v>639</v>
      </c>
      <c r="E2" s="1" t="s">
        <v>639</v>
      </c>
      <c r="F2" s="1" t="s">
        <v>639</v>
      </c>
      <c r="G2" s="1" t="s">
        <v>639</v>
      </c>
      <c r="H2" s="1" t="s">
        <v>639</v>
      </c>
      <c r="I2" s="1" t="s">
        <v>639</v>
      </c>
      <c r="J2" s="1" t="s">
        <v>639</v>
      </c>
      <c r="K2" s="1" t="s">
        <v>639</v>
      </c>
      <c r="L2" s="1" t="s">
        <v>639</v>
      </c>
      <c r="M2" s="1" t="s">
        <v>639</v>
      </c>
      <c r="N2" s="1" t="s">
        <v>639</v>
      </c>
      <c r="O2" s="1" t="s">
        <v>639</v>
      </c>
      <c r="P2" s="1" t="s">
        <v>639</v>
      </c>
      <c r="Q2" s="1" t="s">
        <v>639</v>
      </c>
      <c r="R2" s="1" t="s">
        <v>639</v>
      </c>
      <c r="S2" s="1" t="s">
        <v>639</v>
      </c>
      <c r="T2" s="1" t="s">
        <v>639</v>
      </c>
      <c r="U2" s="1" t="s">
        <v>639</v>
      </c>
      <c r="V2" s="1" t="s">
        <v>639</v>
      </c>
      <c r="W2" s="1" t="s">
        <v>639</v>
      </c>
      <c r="X2" s="1" t="s">
        <v>639</v>
      </c>
      <c r="Y2" s="1" t="s">
        <v>639</v>
      </c>
      <c r="Z2" s="1" t="s">
        <v>639</v>
      </c>
      <c r="AA2" s="1" t="s">
        <v>639</v>
      </c>
      <c r="AB2" s="1" t="s">
        <v>639</v>
      </c>
      <c r="AC2" s="1" t="s">
        <v>639</v>
      </c>
      <c r="AD2" s="1" t="s">
        <v>639</v>
      </c>
      <c r="AE2" s="1" t="s">
        <v>639</v>
      </c>
      <c r="AF2" s="1" t="s">
        <v>639</v>
      </c>
      <c r="AG2" s="1" t="s">
        <v>639</v>
      </c>
      <c r="AH2" s="1" t="s">
        <v>639</v>
      </c>
      <c r="AI2" s="1" t="s">
        <v>639</v>
      </c>
      <c r="AJ2" s="1" t="s">
        <v>639</v>
      </c>
      <c r="AK2" s="1" t="s">
        <v>639</v>
      </c>
      <c r="AL2" s="1" t="s">
        <v>639</v>
      </c>
      <c r="AM2" s="1" t="s">
        <v>639</v>
      </c>
      <c r="AN2" s="1" t="s">
        <v>639</v>
      </c>
      <c r="AO2" s="1" t="s">
        <v>639</v>
      </c>
      <c r="AP2" s="1" t="s">
        <v>639</v>
      </c>
      <c r="AQ2" s="1" t="s">
        <v>639</v>
      </c>
      <c r="AR2" s="1" t="s">
        <v>639</v>
      </c>
      <c r="AS2" s="1" t="s">
        <v>639</v>
      </c>
      <c r="AT2" s="1" t="s">
        <v>639</v>
      </c>
      <c r="AU2" s="1" t="s">
        <v>639</v>
      </c>
      <c r="AV2" s="1" t="s">
        <v>639</v>
      </c>
      <c r="AW2" s="1" t="s">
        <v>639</v>
      </c>
      <c r="AX2" s="1" t="s">
        <v>639</v>
      </c>
      <c r="AY2" s="1" t="s">
        <v>639</v>
      </c>
      <c r="AZ2" s="1" t="s">
        <v>639</v>
      </c>
      <c r="BA2" s="1" t="s">
        <v>639</v>
      </c>
      <c r="BB2" s="1" t="s">
        <v>639</v>
      </c>
      <c r="BC2" s="1" t="s">
        <v>639</v>
      </c>
      <c r="BD2" s="1" t="s">
        <v>639</v>
      </c>
      <c r="BE2" s="1" t="s">
        <v>639</v>
      </c>
      <c r="BF2" s="1"/>
    </row>
    <row r="3" spans="1:60" x14ac:dyDescent="0.25">
      <c r="A3" s="31" t="s">
        <v>754</v>
      </c>
      <c r="B3" s="3" t="s">
        <v>591</v>
      </c>
      <c r="C3" s="3" t="s">
        <v>592</v>
      </c>
      <c r="D3" s="3" t="s">
        <v>593</v>
      </c>
      <c r="E3" s="3" t="s">
        <v>594</v>
      </c>
      <c r="F3" s="3" t="s">
        <v>595</v>
      </c>
      <c r="G3" s="3" t="s">
        <v>596</v>
      </c>
      <c r="H3" s="3" t="s">
        <v>597</v>
      </c>
      <c r="I3" s="3" t="s">
        <v>598</v>
      </c>
      <c r="J3" s="3" t="s">
        <v>599</v>
      </c>
      <c r="K3" s="3" t="s">
        <v>600</v>
      </c>
      <c r="L3" s="3" t="s">
        <v>601</v>
      </c>
      <c r="M3" s="3" t="s">
        <v>602</v>
      </c>
      <c r="N3" s="3" t="s">
        <v>603</v>
      </c>
      <c r="O3" s="3" t="s">
        <v>604</v>
      </c>
      <c r="P3" s="3" t="s">
        <v>605</v>
      </c>
      <c r="Q3" s="3" t="s">
        <v>859</v>
      </c>
      <c r="R3" s="3" t="s">
        <v>606</v>
      </c>
      <c r="S3" s="2" t="s">
        <v>607</v>
      </c>
      <c r="T3" s="3" t="s">
        <v>608</v>
      </c>
      <c r="U3" s="2" t="s">
        <v>609</v>
      </c>
      <c r="V3" s="2" t="s">
        <v>610</v>
      </c>
      <c r="W3" s="2" t="s">
        <v>742</v>
      </c>
      <c r="X3" s="3" t="s">
        <v>611</v>
      </c>
      <c r="Y3" s="2" t="s">
        <v>612</v>
      </c>
      <c r="Z3" s="3" t="s">
        <v>613</v>
      </c>
      <c r="AA3" s="2" t="s">
        <v>614</v>
      </c>
      <c r="AB3" s="3" t="s">
        <v>615</v>
      </c>
      <c r="AC3" s="2" t="s">
        <v>616</v>
      </c>
      <c r="AD3" s="3" t="s">
        <v>618</v>
      </c>
      <c r="AE3" s="2" t="s">
        <v>619</v>
      </c>
      <c r="AF3" s="3" t="s">
        <v>620</v>
      </c>
      <c r="AG3" s="2" t="s">
        <v>621</v>
      </c>
      <c r="AH3" s="3" t="s">
        <v>622</v>
      </c>
      <c r="AI3" s="2" t="s">
        <v>623</v>
      </c>
      <c r="AJ3" s="3" t="s">
        <v>624</v>
      </c>
      <c r="AK3" s="2" t="s">
        <v>625</v>
      </c>
      <c r="AL3" s="3" t="s">
        <v>626</v>
      </c>
      <c r="AM3" s="2" t="s">
        <v>627</v>
      </c>
      <c r="AN3" s="3" t="s">
        <v>628</v>
      </c>
      <c r="AO3" s="2" t="s">
        <v>629</v>
      </c>
      <c r="AP3" s="3" t="s">
        <v>630</v>
      </c>
      <c r="AQ3" s="2" t="s">
        <v>631</v>
      </c>
      <c r="AR3" s="3" t="s">
        <v>640</v>
      </c>
      <c r="AS3" s="2" t="s">
        <v>632</v>
      </c>
      <c r="AT3" s="3" t="s">
        <v>633</v>
      </c>
      <c r="AU3" s="2" t="s">
        <v>634</v>
      </c>
      <c r="AV3" s="27" t="s">
        <v>651</v>
      </c>
      <c r="AW3" s="28" t="s">
        <v>652</v>
      </c>
      <c r="AX3" s="3" t="s">
        <v>637</v>
      </c>
      <c r="AY3" s="2" t="s">
        <v>638</v>
      </c>
      <c r="AZ3" s="31" t="s">
        <v>687</v>
      </c>
      <c r="BA3" s="32" t="s">
        <v>688</v>
      </c>
      <c r="BB3" s="31" t="s">
        <v>689</v>
      </c>
      <c r="BC3" s="32" t="s">
        <v>690</v>
      </c>
      <c r="BD3" s="31" t="s">
        <v>726</v>
      </c>
      <c r="BH3" s="3" t="s">
        <v>589</v>
      </c>
    </row>
    <row r="4" spans="1:60" x14ac:dyDescent="0.25">
      <c r="A4" t="s">
        <v>228</v>
      </c>
      <c r="B4" s="7" t="s">
        <v>235</v>
      </c>
      <c r="C4" s="7" t="s">
        <v>249</v>
      </c>
      <c r="D4" s="7" t="s">
        <v>243</v>
      </c>
      <c r="E4" s="7" t="s">
        <v>256</v>
      </c>
      <c r="F4" s="7" t="s">
        <v>303</v>
      </c>
      <c r="G4" s="7" t="s">
        <v>264</v>
      </c>
      <c r="H4" s="7" t="s">
        <v>270</v>
      </c>
      <c r="I4" s="7" t="s">
        <v>277</v>
      </c>
      <c r="J4" s="7" t="s">
        <v>289</v>
      </c>
      <c r="K4" s="7" t="s">
        <v>319</v>
      </c>
      <c r="L4" s="7" t="s">
        <v>335</v>
      </c>
      <c r="M4" s="7" t="s">
        <v>340</v>
      </c>
      <c r="N4" s="7" t="s">
        <v>345</v>
      </c>
      <c r="O4" s="7" t="s">
        <v>354</v>
      </c>
      <c r="P4" s="7" t="s">
        <v>362</v>
      </c>
      <c r="Q4" s="7" t="s">
        <v>860</v>
      </c>
      <c r="R4" s="7" t="s">
        <v>534</v>
      </c>
      <c r="S4" t="s">
        <v>319</v>
      </c>
      <c r="T4" s="7" t="s">
        <v>426</v>
      </c>
      <c r="U4" t="s">
        <v>264</v>
      </c>
      <c r="V4" t="s">
        <v>435</v>
      </c>
      <c r="W4" t="s">
        <v>741</v>
      </c>
      <c r="X4" s="7" t="s">
        <v>582</v>
      </c>
      <c r="Y4" t="s">
        <v>235</v>
      </c>
      <c r="Z4" s="7" t="s">
        <v>393</v>
      </c>
      <c r="AA4" t="s">
        <v>235</v>
      </c>
      <c r="AB4" s="7" t="s">
        <v>388</v>
      </c>
      <c r="AC4" t="s">
        <v>385</v>
      </c>
      <c r="AD4" s="7" t="s">
        <v>409</v>
      </c>
      <c r="AE4" t="s">
        <v>289</v>
      </c>
      <c r="AF4" s="7" t="s">
        <v>413</v>
      </c>
      <c r="AG4" t="s">
        <v>289</v>
      </c>
      <c r="AH4" s="7" t="s">
        <v>477</v>
      </c>
      <c r="AI4" t="s">
        <v>385</v>
      </c>
      <c r="AJ4" s="7" t="s">
        <v>471</v>
      </c>
      <c r="AK4" t="s">
        <v>264</v>
      </c>
      <c r="AL4" s="7" t="s">
        <v>516</v>
      </c>
      <c r="AM4" t="s">
        <v>426</v>
      </c>
      <c r="AN4" s="7" t="s">
        <v>372</v>
      </c>
      <c r="AP4" s="7" t="s">
        <v>487</v>
      </c>
      <c r="AQ4" t="s">
        <v>426</v>
      </c>
      <c r="AR4" s="7" t="s">
        <v>576</v>
      </c>
      <c r="AS4" t="s">
        <v>385</v>
      </c>
      <c r="AT4" s="7" t="s">
        <v>569</v>
      </c>
      <c r="AU4" t="s">
        <v>426</v>
      </c>
      <c r="AV4" s="7" t="s">
        <v>650</v>
      </c>
      <c r="AW4" t="s">
        <v>385</v>
      </c>
      <c r="AX4" s="7" t="s">
        <v>379</v>
      </c>
      <c r="AY4" t="s">
        <v>345</v>
      </c>
      <c r="AZ4" t="s">
        <v>665</v>
      </c>
      <c r="BA4" t="s">
        <v>385</v>
      </c>
      <c r="BB4" t="s">
        <v>674</v>
      </c>
      <c r="BC4" t="s">
        <v>426</v>
      </c>
      <c r="BD4" t="s">
        <v>726</v>
      </c>
      <c r="BH4" s="7" t="s">
        <v>228</v>
      </c>
    </row>
    <row r="5" spans="1:60" x14ac:dyDescent="0.25">
      <c r="A5" t="s">
        <v>231</v>
      </c>
      <c r="B5" s="7" t="s">
        <v>238</v>
      </c>
      <c r="C5" s="7" t="s">
        <v>253</v>
      </c>
      <c r="E5" s="7" t="s">
        <v>261</v>
      </c>
      <c r="F5" s="7" t="s">
        <v>306</v>
      </c>
      <c r="H5" s="7" t="s">
        <v>273</v>
      </c>
      <c r="I5" s="7" t="s">
        <v>280</v>
      </c>
      <c r="J5" s="7" t="s">
        <v>294</v>
      </c>
      <c r="K5" s="7" t="s">
        <v>322</v>
      </c>
      <c r="N5" s="7" t="s">
        <v>348</v>
      </c>
      <c r="O5" s="7" t="s">
        <v>358</v>
      </c>
      <c r="P5" s="7" t="s">
        <v>365</v>
      </c>
      <c r="Q5" s="7" t="s">
        <v>873</v>
      </c>
      <c r="R5" s="7" t="s">
        <v>538</v>
      </c>
      <c r="S5" t="s">
        <v>326</v>
      </c>
      <c r="T5" s="7" t="s">
        <v>429</v>
      </c>
      <c r="U5" t="s">
        <v>253</v>
      </c>
      <c r="V5" t="s">
        <v>438</v>
      </c>
      <c r="W5" t="s">
        <v>426</v>
      </c>
      <c r="X5" s="7" t="s">
        <v>585</v>
      </c>
      <c r="Y5" t="s">
        <v>249</v>
      </c>
      <c r="Z5" s="7" t="s">
        <v>385</v>
      </c>
      <c r="AA5" t="s">
        <v>249</v>
      </c>
      <c r="AB5" s="7" t="s">
        <v>391</v>
      </c>
      <c r="AC5" t="s">
        <v>235</v>
      </c>
      <c r="AD5" s="7" t="s">
        <v>412</v>
      </c>
      <c r="AE5" t="s">
        <v>294</v>
      </c>
      <c r="AF5" s="7" t="s">
        <v>417</v>
      </c>
      <c r="AG5" t="s">
        <v>294</v>
      </c>
      <c r="AH5" s="7" t="s">
        <v>480</v>
      </c>
      <c r="AI5" t="s">
        <v>426</v>
      </c>
      <c r="AJ5" s="7" t="s">
        <v>474</v>
      </c>
      <c r="AK5" t="s">
        <v>253</v>
      </c>
      <c r="AL5" s="7" t="s">
        <v>519</v>
      </c>
      <c r="AM5" t="s">
        <v>487</v>
      </c>
      <c r="AN5" s="7" t="s">
        <v>377</v>
      </c>
      <c r="AP5" s="7" t="s">
        <v>847</v>
      </c>
      <c r="AQ5" t="s">
        <v>270</v>
      </c>
      <c r="AR5" s="7" t="s">
        <v>579</v>
      </c>
      <c r="AS5" t="s">
        <v>372</v>
      </c>
      <c r="AT5" s="7" t="s">
        <v>572</v>
      </c>
      <c r="AU5" t="s">
        <v>372</v>
      </c>
      <c r="AW5" t="s">
        <v>372</v>
      </c>
      <c r="AY5" t="s">
        <v>348</v>
      </c>
      <c r="AZ5" t="s">
        <v>666</v>
      </c>
      <c r="BA5" t="s">
        <v>409</v>
      </c>
      <c r="BB5" t="s">
        <v>673</v>
      </c>
      <c r="BC5" t="s">
        <v>480</v>
      </c>
      <c r="BH5" s="7" t="s">
        <v>231</v>
      </c>
    </row>
    <row r="6" spans="1:60" x14ac:dyDescent="0.25">
      <c r="A6" t="s">
        <v>747</v>
      </c>
      <c r="B6" s="7" t="s">
        <v>662</v>
      </c>
      <c r="F6" s="7" t="s">
        <v>308</v>
      </c>
      <c r="I6" s="7" t="s">
        <v>282</v>
      </c>
      <c r="J6" s="7" t="s">
        <v>296</v>
      </c>
      <c r="K6" s="7" t="s">
        <v>324</v>
      </c>
      <c r="N6" s="7" t="s">
        <v>350</v>
      </c>
      <c r="P6" s="7" t="s">
        <v>367</v>
      </c>
      <c r="Q6" s="7" t="s">
        <v>861</v>
      </c>
      <c r="R6" s="7" t="s">
        <v>544</v>
      </c>
      <c r="S6" t="s">
        <v>322</v>
      </c>
      <c r="T6" s="7" t="s">
        <v>431</v>
      </c>
      <c r="U6" t="s">
        <v>385</v>
      </c>
      <c r="V6" t="s">
        <v>426</v>
      </c>
      <c r="W6" t="s">
        <v>264</v>
      </c>
      <c r="X6" s="7" t="s">
        <v>587</v>
      </c>
      <c r="Y6" t="s">
        <v>253</v>
      </c>
      <c r="AA6" t="s">
        <v>253</v>
      </c>
      <c r="AB6" s="7" t="s">
        <v>394</v>
      </c>
      <c r="AC6" t="s">
        <v>249</v>
      </c>
      <c r="AE6" t="s">
        <v>312</v>
      </c>
      <c r="AF6" s="7" t="s">
        <v>416</v>
      </c>
      <c r="AG6" t="s">
        <v>312</v>
      </c>
      <c r="AH6" s="7" t="s">
        <v>482</v>
      </c>
      <c r="AK6" t="s">
        <v>385</v>
      </c>
      <c r="AL6" s="7" t="s">
        <v>521</v>
      </c>
      <c r="AM6" t="s">
        <v>270</v>
      </c>
      <c r="AP6" s="7" t="s">
        <v>490</v>
      </c>
      <c r="AQ6" t="s">
        <v>273</v>
      </c>
      <c r="AS6" t="s">
        <v>335</v>
      </c>
      <c r="AT6" s="7" t="s">
        <v>574</v>
      </c>
      <c r="AU6" t="s">
        <v>362</v>
      </c>
      <c r="AW6" t="s">
        <v>426</v>
      </c>
      <c r="AY6" t="s">
        <v>350</v>
      </c>
      <c r="AZ6" t="s">
        <v>667</v>
      </c>
      <c r="BA6" t="s">
        <v>477</v>
      </c>
      <c r="BB6" t="s">
        <v>672</v>
      </c>
      <c r="BC6" t="s">
        <v>650</v>
      </c>
    </row>
    <row r="7" spans="1:60" x14ac:dyDescent="0.25">
      <c r="F7" s="7" t="s">
        <v>310</v>
      </c>
      <c r="I7" s="7" t="s">
        <v>284</v>
      </c>
      <c r="J7" s="7" t="s">
        <v>298</v>
      </c>
      <c r="K7" s="7" t="s">
        <v>326</v>
      </c>
      <c r="Q7" s="7" t="s">
        <v>862</v>
      </c>
      <c r="R7" s="7" t="s">
        <v>541</v>
      </c>
      <c r="S7" t="s">
        <v>324</v>
      </c>
      <c r="T7" s="7" t="s">
        <v>435</v>
      </c>
      <c r="U7" t="s">
        <v>249</v>
      </c>
      <c r="V7" t="s">
        <v>264</v>
      </c>
      <c r="W7" t="s">
        <v>253</v>
      </c>
      <c r="Y7" t="s">
        <v>243</v>
      </c>
      <c r="AA7" t="s">
        <v>243</v>
      </c>
      <c r="AB7" s="7" t="s">
        <v>396</v>
      </c>
      <c r="AC7" t="s">
        <v>253</v>
      </c>
      <c r="AE7" t="s">
        <v>298</v>
      </c>
      <c r="AF7" s="7" t="s">
        <v>419</v>
      </c>
      <c r="AG7" t="s">
        <v>298</v>
      </c>
      <c r="AJ7" s="25"/>
      <c r="AK7" t="s">
        <v>426</v>
      </c>
      <c r="AL7" s="7" t="s">
        <v>523</v>
      </c>
      <c r="AM7" t="s">
        <v>273</v>
      </c>
      <c r="AP7" s="7" t="s">
        <v>492</v>
      </c>
      <c r="AQ7" t="s">
        <v>264</v>
      </c>
      <c r="AU7" t="s">
        <v>365</v>
      </c>
      <c r="AW7" t="s">
        <v>303</v>
      </c>
      <c r="AY7" t="s">
        <v>354</v>
      </c>
      <c r="AZ7" t="s">
        <v>668</v>
      </c>
      <c r="BA7" t="s">
        <v>417</v>
      </c>
      <c r="BB7" t="s">
        <v>671</v>
      </c>
      <c r="BC7" t="s">
        <v>385</v>
      </c>
    </row>
    <row r="8" spans="1:60" x14ac:dyDescent="0.25">
      <c r="F8" s="7" t="s">
        <v>312</v>
      </c>
      <c r="I8" s="7" t="s">
        <v>286</v>
      </c>
      <c r="K8" s="7" t="s">
        <v>328</v>
      </c>
      <c r="Q8" s="7" t="s">
        <v>863</v>
      </c>
      <c r="R8" s="7" t="s">
        <v>546</v>
      </c>
      <c r="S8" t="s">
        <v>385</v>
      </c>
      <c r="T8" s="7" t="s">
        <v>741</v>
      </c>
      <c r="U8" t="s">
        <v>235</v>
      </c>
      <c r="V8" t="s">
        <v>253</v>
      </c>
      <c r="W8" t="s">
        <v>385</v>
      </c>
      <c r="Y8" t="s">
        <v>426</v>
      </c>
      <c r="AA8" t="s">
        <v>345</v>
      </c>
      <c r="AB8" s="7" t="s">
        <v>400</v>
      </c>
      <c r="AC8" t="s">
        <v>243</v>
      </c>
      <c r="AE8" t="s">
        <v>270</v>
      </c>
      <c r="AF8" s="7" t="s">
        <v>421</v>
      </c>
      <c r="AG8" t="s">
        <v>270</v>
      </c>
      <c r="AK8" t="s">
        <v>249</v>
      </c>
      <c r="AL8" s="7" t="s">
        <v>379</v>
      </c>
      <c r="AM8" t="s">
        <v>264</v>
      </c>
      <c r="AP8" s="7" t="s">
        <v>494</v>
      </c>
      <c r="AQ8" t="s">
        <v>253</v>
      </c>
      <c r="AU8" t="s">
        <v>367</v>
      </c>
      <c r="AW8" t="s">
        <v>306</v>
      </c>
      <c r="AY8" t="s">
        <v>382</v>
      </c>
      <c r="BA8" t="s">
        <v>521</v>
      </c>
      <c r="BB8" t="s">
        <v>670</v>
      </c>
      <c r="BC8" t="s">
        <v>409</v>
      </c>
    </row>
    <row r="9" spans="1:60" x14ac:dyDescent="0.25">
      <c r="F9" s="7" t="s">
        <v>314</v>
      </c>
      <c r="K9" s="7" t="s">
        <v>330</v>
      </c>
      <c r="Q9" s="7" t="s">
        <v>876</v>
      </c>
      <c r="R9" s="7" t="s">
        <v>549</v>
      </c>
      <c r="S9" t="s">
        <v>249</v>
      </c>
      <c r="T9" s="7" t="s">
        <v>433</v>
      </c>
      <c r="U9" t="s">
        <v>277</v>
      </c>
      <c r="V9" t="s">
        <v>385</v>
      </c>
      <c r="W9" t="s">
        <v>249</v>
      </c>
      <c r="Y9" t="s">
        <v>372</v>
      </c>
      <c r="AA9" t="s">
        <v>372</v>
      </c>
      <c r="AB9" s="7" t="s">
        <v>404</v>
      </c>
      <c r="AC9" t="s">
        <v>345</v>
      </c>
      <c r="AE9" t="s">
        <v>273</v>
      </c>
      <c r="AF9" s="7" t="s">
        <v>423</v>
      </c>
      <c r="AG9" t="s">
        <v>273</v>
      </c>
      <c r="AK9" t="s">
        <v>235</v>
      </c>
      <c r="AL9" s="7" t="s">
        <v>525</v>
      </c>
      <c r="AM9" t="s">
        <v>253</v>
      </c>
      <c r="AP9" s="7" t="s">
        <v>848</v>
      </c>
      <c r="AQ9" t="s">
        <v>385</v>
      </c>
      <c r="AW9" t="s">
        <v>312</v>
      </c>
      <c r="BA9" t="s">
        <v>426</v>
      </c>
      <c r="BB9" t="s">
        <v>669</v>
      </c>
      <c r="BC9" t="s">
        <v>477</v>
      </c>
    </row>
    <row r="10" spans="1:60" x14ac:dyDescent="0.25">
      <c r="F10" s="7" t="s">
        <v>315</v>
      </c>
      <c r="K10" s="7" t="s">
        <v>332</v>
      </c>
      <c r="R10" s="7" t="s">
        <v>551</v>
      </c>
      <c r="S10" t="s">
        <v>253</v>
      </c>
      <c r="T10" s="7" t="s">
        <v>449</v>
      </c>
      <c r="U10" t="s">
        <v>282</v>
      </c>
      <c r="V10" t="s">
        <v>249</v>
      </c>
      <c r="W10" t="s">
        <v>235</v>
      </c>
      <c r="AA10" t="s">
        <v>377</v>
      </c>
      <c r="AB10" s="7" t="s">
        <v>402</v>
      </c>
      <c r="AC10" t="s">
        <v>372</v>
      </c>
      <c r="AE10" t="s">
        <v>235</v>
      </c>
      <c r="AG10" t="s">
        <v>235</v>
      </c>
      <c r="AK10" t="s">
        <v>277</v>
      </c>
      <c r="AL10" s="7" t="s">
        <v>527</v>
      </c>
      <c r="AM10" t="s">
        <v>385</v>
      </c>
      <c r="AP10" s="7" t="s">
        <v>496</v>
      </c>
      <c r="AQ10" t="s">
        <v>277</v>
      </c>
      <c r="AW10" t="s">
        <v>308</v>
      </c>
      <c r="BC10" t="s">
        <v>417</v>
      </c>
    </row>
    <row r="11" spans="1:60" x14ac:dyDescent="0.25">
      <c r="R11" s="7" t="s">
        <v>553</v>
      </c>
      <c r="S11" t="s">
        <v>235</v>
      </c>
      <c r="T11" s="7" t="s">
        <v>452</v>
      </c>
      <c r="U11" t="s">
        <v>280</v>
      </c>
      <c r="V11" t="s">
        <v>235</v>
      </c>
      <c r="W11" t="s">
        <v>277</v>
      </c>
      <c r="AB11" s="7" t="s">
        <v>398</v>
      </c>
      <c r="AC11" t="s">
        <v>377</v>
      </c>
      <c r="AE11" t="s">
        <v>249</v>
      </c>
      <c r="AG11" t="s">
        <v>249</v>
      </c>
      <c r="AK11" t="s">
        <v>282</v>
      </c>
      <c r="AL11" s="7" t="s">
        <v>529</v>
      </c>
      <c r="AM11" t="s">
        <v>243</v>
      </c>
      <c r="AP11" s="7" t="s">
        <v>499</v>
      </c>
      <c r="AQ11" t="s">
        <v>435</v>
      </c>
      <c r="AW11" t="s">
        <v>314</v>
      </c>
      <c r="BC11" t="s">
        <v>521</v>
      </c>
    </row>
    <row r="12" spans="1:60" x14ac:dyDescent="0.25">
      <c r="R12" s="7" t="s">
        <v>555</v>
      </c>
      <c r="S12" t="s">
        <v>426</v>
      </c>
      <c r="T12" s="7" t="s">
        <v>454</v>
      </c>
      <c r="U12" t="s">
        <v>284</v>
      </c>
      <c r="V12" t="s">
        <v>277</v>
      </c>
      <c r="W12" t="s">
        <v>282</v>
      </c>
      <c r="AB12" s="7" t="s">
        <v>406</v>
      </c>
      <c r="AC12" t="s">
        <v>477</v>
      </c>
      <c r="AE12" t="s">
        <v>253</v>
      </c>
      <c r="AG12" t="s">
        <v>253</v>
      </c>
      <c r="AK12" t="s">
        <v>280</v>
      </c>
      <c r="AL12" s="7" t="s">
        <v>531</v>
      </c>
      <c r="AM12" t="s">
        <v>277</v>
      </c>
      <c r="AP12" s="7" t="s">
        <v>501</v>
      </c>
      <c r="AQ12" t="s">
        <v>433</v>
      </c>
      <c r="AW12" t="s">
        <v>315</v>
      </c>
      <c r="BC12" t="s">
        <v>665</v>
      </c>
    </row>
    <row r="13" spans="1:60" x14ac:dyDescent="0.25">
      <c r="R13" s="7" t="s">
        <v>557</v>
      </c>
      <c r="S13" t="s">
        <v>435</v>
      </c>
      <c r="T13" s="7" t="s">
        <v>456</v>
      </c>
      <c r="U13" t="s">
        <v>324</v>
      </c>
      <c r="V13" t="s">
        <v>282</v>
      </c>
      <c r="W13" t="s">
        <v>280</v>
      </c>
      <c r="AC13" t="s">
        <v>426</v>
      </c>
      <c r="AE13" t="s">
        <v>243</v>
      </c>
      <c r="AG13" t="s">
        <v>243</v>
      </c>
      <c r="AK13" t="s">
        <v>324</v>
      </c>
      <c r="AL13" s="7" t="s">
        <v>382</v>
      </c>
      <c r="AM13" t="s">
        <v>435</v>
      </c>
      <c r="AP13" s="7" t="s">
        <v>503</v>
      </c>
      <c r="AQ13" t="s">
        <v>282</v>
      </c>
      <c r="BC13" t="s">
        <v>666</v>
      </c>
    </row>
    <row r="14" spans="1:60" x14ac:dyDescent="0.25">
      <c r="R14" s="7" t="s">
        <v>559</v>
      </c>
      <c r="S14" t="s">
        <v>433</v>
      </c>
      <c r="T14" s="7" t="s">
        <v>458</v>
      </c>
      <c r="U14" t="s">
        <v>348</v>
      </c>
      <c r="V14" t="s">
        <v>280</v>
      </c>
      <c r="W14" t="s">
        <v>324</v>
      </c>
      <c r="AC14" t="s">
        <v>435</v>
      </c>
      <c r="AE14" t="s">
        <v>345</v>
      </c>
      <c r="AG14" t="s">
        <v>345</v>
      </c>
      <c r="AK14" t="s">
        <v>348</v>
      </c>
      <c r="AM14" t="s">
        <v>433</v>
      </c>
      <c r="AP14" s="7" t="s">
        <v>505</v>
      </c>
      <c r="AQ14" t="s">
        <v>280</v>
      </c>
      <c r="BC14" t="s">
        <v>667</v>
      </c>
    </row>
    <row r="15" spans="1:60" x14ac:dyDescent="0.25">
      <c r="R15" s="7" t="s">
        <v>561</v>
      </c>
      <c r="S15" t="s">
        <v>264</v>
      </c>
      <c r="T15" s="7" t="s">
        <v>460</v>
      </c>
      <c r="U15" t="s">
        <v>358</v>
      </c>
      <c r="V15" t="s">
        <v>324</v>
      </c>
      <c r="W15" t="s">
        <v>348</v>
      </c>
      <c r="AC15" t="s">
        <v>433</v>
      </c>
      <c r="AE15" t="s">
        <v>372</v>
      </c>
      <c r="AG15" t="s">
        <v>372</v>
      </c>
      <c r="AK15" t="s">
        <v>372</v>
      </c>
      <c r="AM15" t="s">
        <v>282</v>
      </c>
      <c r="AP15" s="7" t="s">
        <v>507</v>
      </c>
      <c r="AQ15" t="s">
        <v>324</v>
      </c>
      <c r="BC15" t="s">
        <v>668</v>
      </c>
    </row>
    <row r="16" spans="1:60" x14ac:dyDescent="0.25">
      <c r="R16" s="7" t="s">
        <v>563</v>
      </c>
      <c r="S16" t="s">
        <v>277</v>
      </c>
      <c r="T16" s="7" t="s">
        <v>462</v>
      </c>
      <c r="U16" t="s">
        <v>372</v>
      </c>
      <c r="V16" t="s">
        <v>348</v>
      </c>
      <c r="W16" t="s">
        <v>358</v>
      </c>
      <c r="AC16" t="s">
        <v>264</v>
      </c>
      <c r="AG16" t="s">
        <v>477</v>
      </c>
      <c r="AM16" t="s">
        <v>280</v>
      </c>
      <c r="AP16" s="7" t="s">
        <v>509</v>
      </c>
      <c r="AQ16" t="s">
        <v>348</v>
      </c>
    </row>
    <row r="17" spans="18:43" x14ac:dyDescent="0.25">
      <c r="R17" s="7" t="s">
        <v>565</v>
      </c>
      <c r="S17" t="s">
        <v>282</v>
      </c>
      <c r="T17" s="7" t="s">
        <v>464</v>
      </c>
      <c r="U17" t="s">
        <v>289</v>
      </c>
      <c r="V17" t="s">
        <v>358</v>
      </c>
      <c r="W17" t="s">
        <v>362</v>
      </c>
      <c r="AC17" t="s">
        <v>277</v>
      </c>
      <c r="AG17" t="s">
        <v>426</v>
      </c>
      <c r="AM17" t="s">
        <v>324</v>
      </c>
      <c r="AP17" s="7" t="s">
        <v>511</v>
      </c>
      <c r="AQ17" t="s">
        <v>372</v>
      </c>
    </row>
    <row r="18" spans="18:43" x14ac:dyDescent="0.25">
      <c r="R18" s="7" t="s">
        <v>567</v>
      </c>
      <c r="S18" t="s">
        <v>280</v>
      </c>
      <c r="T18" s="7" t="s">
        <v>466</v>
      </c>
      <c r="U18" t="s">
        <v>294</v>
      </c>
      <c r="V18" t="s">
        <v>362</v>
      </c>
      <c r="W18" t="s">
        <v>372</v>
      </c>
      <c r="AC18" t="s">
        <v>282</v>
      </c>
      <c r="AG18" t="s">
        <v>435</v>
      </c>
      <c r="AM18" t="s">
        <v>348</v>
      </c>
    </row>
    <row r="19" spans="18:43" x14ac:dyDescent="0.25">
      <c r="S19" t="s">
        <v>348</v>
      </c>
      <c r="U19" t="s">
        <v>409</v>
      </c>
      <c r="V19" t="s">
        <v>372</v>
      </c>
      <c r="AC19" t="s">
        <v>280</v>
      </c>
      <c r="AG19" t="s">
        <v>433</v>
      </c>
      <c r="AM19" t="s">
        <v>372</v>
      </c>
    </row>
    <row r="20" spans="18:43" x14ac:dyDescent="0.25">
      <c r="S20" t="s">
        <v>372</v>
      </c>
      <c r="U20" t="s">
        <v>492</v>
      </c>
      <c r="AC20" t="s">
        <v>348</v>
      </c>
      <c r="AG20" t="s">
        <v>264</v>
      </c>
      <c r="AM20" t="s">
        <v>289</v>
      </c>
    </row>
    <row r="21" spans="18:43" x14ac:dyDescent="0.25">
      <c r="U21" t="s">
        <v>487</v>
      </c>
      <c r="AC21" t="s">
        <v>372</v>
      </c>
      <c r="AD21" s="26"/>
      <c r="AG21" t="s">
        <v>277</v>
      </c>
      <c r="AM21" t="s">
        <v>417</v>
      </c>
    </row>
    <row r="22" spans="18:43" x14ac:dyDescent="0.25">
      <c r="AG22" t="s">
        <v>282</v>
      </c>
      <c r="AM22" t="s">
        <v>345</v>
      </c>
    </row>
    <row r="23" spans="18:43" x14ac:dyDescent="0.25">
      <c r="AG23" t="s">
        <v>280</v>
      </c>
      <c r="AM23" t="s">
        <v>354</v>
      </c>
    </row>
    <row r="24" spans="18:43" x14ac:dyDescent="0.25">
      <c r="AG24" t="s">
        <v>348</v>
      </c>
      <c r="AM24" t="s">
        <v>477</v>
      </c>
    </row>
    <row r="25" spans="18:43" x14ac:dyDescent="0.25">
      <c r="AG25" t="s">
        <v>372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R1" location="contents!A1" display="Contents" xr:uid="{00000000-0004-0000-0400-000010000000}"/>
    <hyperlink ref="S1" location="contents!A1" display="Contents" xr:uid="{00000000-0004-0000-0400-000011000000}"/>
    <hyperlink ref="T1" location="contents!A1" display="Contents" xr:uid="{00000000-0004-0000-0400-000012000000}"/>
    <hyperlink ref="U1" location="contents!A1" display="Contents" xr:uid="{00000000-0004-0000-0400-000013000000}"/>
    <hyperlink ref="V1" location="contents!A1" display="Contents" xr:uid="{00000000-0004-0000-0400-000014000000}"/>
    <hyperlink ref="X1" location="contents!A1" display="Contents" xr:uid="{00000000-0004-0000-0400-000015000000}"/>
    <hyperlink ref="Y1" location="contents!A1" display="Contents" xr:uid="{00000000-0004-0000-0400-000016000000}"/>
    <hyperlink ref="Z1" location="contents!A1" display="Contents" xr:uid="{00000000-0004-0000-0400-000017000000}"/>
    <hyperlink ref="AA1" location="contents!A1" display="Contents" xr:uid="{00000000-0004-0000-0400-000018000000}"/>
    <hyperlink ref="AB1" location="contents!A1" display="Contents" xr:uid="{00000000-0004-0000-0400-000019000000}"/>
    <hyperlink ref="AC1" location="contents!A1" display="Contents" xr:uid="{00000000-0004-0000-0400-00001A000000}"/>
    <hyperlink ref="AD1" location="contents!A1" display="Contents" xr:uid="{00000000-0004-0000-0400-00001B000000}"/>
    <hyperlink ref="AE1" location="contents!A1" display="Contents" xr:uid="{00000000-0004-0000-0400-00001C000000}"/>
    <hyperlink ref="AF1" location="contents!A1" display="Contents" xr:uid="{00000000-0004-0000-0400-00001D000000}"/>
    <hyperlink ref="AG1" location="contents!A1" display="Contents" xr:uid="{00000000-0004-0000-0400-00001E000000}"/>
    <hyperlink ref="AH1" location="contents!A1" display="Contents" xr:uid="{00000000-0004-0000-0400-00001F000000}"/>
    <hyperlink ref="AI1" location="contents!A1" display="Contents" xr:uid="{00000000-0004-0000-0400-000020000000}"/>
    <hyperlink ref="AJ1" location="contents!A1" display="Contents" xr:uid="{00000000-0004-0000-0400-000021000000}"/>
    <hyperlink ref="AK1" location="contents!A1" display="Contents" xr:uid="{00000000-0004-0000-0400-000022000000}"/>
    <hyperlink ref="AL1" location="contents!A1" display="Contents" xr:uid="{00000000-0004-0000-0400-000023000000}"/>
    <hyperlink ref="AM1" location="contents!A1" display="Contents" xr:uid="{00000000-0004-0000-0400-000024000000}"/>
    <hyperlink ref="AN1" location="contents!A1" display="Contents" xr:uid="{00000000-0004-0000-0400-000025000000}"/>
    <hyperlink ref="AO1" location="contents!A1" display="Contents" xr:uid="{00000000-0004-0000-0400-000026000000}"/>
    <hyperlink ref="AP1" location="contents!A1" display="Contents" xr:uid="{00000000-0004-0000-0400-000027000000}"/>
    <hyperlink ref="AQ1" location="contents!A1" display="Contents" xr:uid="{00000000-0004-0000-0400-000028000000}"/>
    <hyperlink ref="AR1" location="contents!A1" display="Contents" xr:uid="{00000000-0004-0000-0400-000029000000}"/>
    <hyperlink ref="AS1" location="contents!A1" display="Contents" xr:uid="{00000000-0004-0000-0400-00002A000000}"/>
    <hyperlink ref="AT1" location="contents!A1" display="Contents" xr:uid="{00000000-0004-0000-0400-00002B000000}"/>
    <hyperlink ref="AU1" location="contents!A1" display="Contents" xr:uid="{00000000-0004-0000-0400-00002C000000}"/>
    <hyperlink ref="AV1" location="contents!A1" display="Contents" xr:uid="{00000000-0004-0000-0400-00002D000000}"/>
    <hyperlink ref="AW1" location="contents!A1" display="Contents" xr:uid="{00000000-0004-0000-0400-00002E000000}"/>
    <hyperlink ref="AX1" location="contents!A1" display="Contents" xr:uid="{00000000-0004-0000-0400-00002F000000}"/>
    <hyperlink ref="AY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R2" location="io_data_names_links!A1" display="Links to IO data names" xr:uid="{00000000-0004-0000-0400-000040000000}"/>
    <hyperlink ref="S2" location="io_data_names_links!A1" display="Links to IO data names" xr:uid="{00000000-0004-0000-0400-000041000000}"/>
    <hyperlink ref="T2" location="io_data_names_links!A1" display="Links to IO data names" xr:uid="{00000000-0004-0000-0400-000042000000}"/>
    <hyperlink ref="U2" location="io_data_names_links!A1" display="Links to IO data names" xr:uid="{00000000-0004-0000-0400-000043000000}"/>
    <hyperlink ref="V2" location="io_data_names_links!A1" display="Links to IO data names" xr:uid="{00000000-0004-0000-0400-000044000000}"/>
    <hyperlink ref="X2" location="io_data_names_links!A1" display="Links to IO data names" xr:uid="{00000000-0004-0000-0400-000045000000}"/>
    <hyperlink ref="Y2" location="io_data_names_links!A1" display="Links to IO data names" xr:uid="{00000000-0004-0000-0400-000046000000}"/>
    <hyperlink ref="Z2" location="io_data_names_links!A1" display="Links to IO data names" xr:uid="{00000000-0004-0000-0400-000047000000}"/>
    <hyperlink ref="AA2" location="io_data_names_links!A1" display="Links to IO data names" xr:uid="{00000000-0004-0000-0400-000048000000}"/>
    <hyperlink ref="AB2" location="io_data_names_links!A1" display="Links to IO data names" xr:uid="{00000000-0004-0000-0400-000049000000}"/>
    <hyperlink ref="AC2" location="io_data_names_links!A1" display="Links to IO data names" xr:uid="{00000000-0004-0000-0400-00004A000000}"/>
    <hyperlink ref="AD2" location="io_data_names_links!A1" display="Links to IO data names" xr:uid="{00000000-0004-0000-0400-00004B000000}"/>
    <hyperlink ref="AE2" location="io_data_names_links!A1" display="Links to IO data names" xr:uid="{00000000-0004-0000-0400-00004C000000}"/>
    <hyperlink ref="AF2" location="io_data_names_links!A1" display="Links to IO data names" xr:uid="{00000000-0004-0000-0400-00004D000000}"/>
    <hyperlink ref="AG2" location="io_data_names_links!A1" display="Links to IO data names" xr:uid="{00000000-0004-0000-0400-00004E000000}"/>
    <hyperlink ref="AH2" location="io_data_names_links!A1" display="Links to IO data names" xr:uid="{00000000-0004-0000-0400-00004F000000}"/>
    <hyperlink ref="AI2" location="io_data_names_links!A1" display="Links to IO data names" xr:uid="{00000000-0004-0000-0400-000050000000}"/>
    <hyperlink ref="AJ2" location="io_data_names_links!A1" display="Links to IO data names" xr:uid="{00000000-0004-0000-0400-000051000000}"/>
    <hyperlink ref="AK2" location="io_data_names_links!A1" display="Links to IO data names" xr:uid="{00000000-0004-0000-0400-000052000000}"/>
    <hyperlink ref="AL2" location="io_data_names_links!A1" display="Links to IO data names" xr:uid="{00000000-0004-0000-0400-000053000000}"/>
    <hyperlink ref="AM2" location="io_data_names_links!A1" display="Links to IO data names" xr:uid="{00000000-0004-0000-0400-000054000000}"/>
    <hyperlink ref="AN2" location="io_data_names_links!A1" display="Links to IO data names" xr:uid="{00000000-0004-0000-0400-000055000000}"/>
    <hyperlink ref="AO2" location="io_data_names_links!A1" display="Links to IO data names" xr:uid="{00000000-0004-0000-0400-000056000000}"/>
    <hyperlink ref="AP2" location="io_data_names_links!A1" display="Links to IO data names" xr:uid="{00000000-0004-0000-0400-000057000000}"/>
    <hyperlink ref="AQ2" location="io_data_names_links!A1" display="Links to IO data names" xr:uid="{00000000-0004-0000-0400-000058000000}"/>
    <hyperlink ref="AR2" location="io_data_names_links!A1" display="Links to IO data names" xr:uid="{00000000-0004-0000-0400-000059000000}"/>
    <hyperlink ref="AS2" location="io_data_names_links!A1" display="Links to IO data names" xr:uid="{00000000-0004-0000-0400-00005A000000}"/>
    <hyperlink ref="AT2" location="io_data_names_links!A1" display="Links to IO data names" xr:uid="{00000000-0004-0000-0400-00005B000000}"/>
    <hyperlink ref="AU2" location="io_data_names_links!A1" display="Links to IO data names" xr:uid="{00000000-0004-0000-0400-00005C000000}"/>
    <hyperlink ref="AV2" location="io_data_names_links!A1" display="Links to IO data names" xr:uid="{00000000-0004-0000-0400-00005D000000}"/>
    <hyperlink ref="AW2" location="io_data_names_links!A1" display="Links to IO data names" xr:uid="{00000000-0004-0000-0400-00005E000000}"/>
    <hyperlink ref="AX2" location="io_data_names_links!A1" display="Links to IO data names" xr:uid="{00000000-0004-0000-0400-00005F000000}"/>
    <hyperlink ref="AY2" location="io_data_names_links!A1" display="Links to IO data names" xr:uid="{00000000-0004-0000-0400-000060000000}"/>
    <hyperlink ref="AZ1" location="contents!A1" display="Contents" xr:uid="{B9B5C4DA-570D-49D8-980D-DC8FFE1C1263}"/>
    <hyperlink ref="BA1" location="contents!A1" display="Contents" xr:uid="{F8667457-0D78-49D7-8444-9656D194C2A7}"/>
    <hyperlink ref="AZ2" location="io_data_names_links!A1" display="Links to IO data names" xr:uid="{E6E96C78-A31D-4338-AE16-D2C579EE9A93}"/>
    <hyperlink ref="BA2" location="io_data_names_links!A1" display="Links to IO data names" xr:uid="{510E7B54-8CC3-4431-9817-D8E78019A668}"/>
    <hyperlink ref="BB1" location="contents!A1" display="Contents" xr:uid="{849D96EB-6F0B-4764-802B-97B777C4EE9D}"/>
    <hyperlink ref="BC1" location="contents!A1" display="Contents" xr:uid="{AFBBFDD1-4412-4BCA-9FB1-7069BE81ECA6}"/>
    <hyperlink ref="BB2" location="io_data_names_links!A1" display="Links to IO data names" xr:uid="{11064B27-3396-48E9-9B55-56D3B8DECB96}"/>
    <hyperlink ref="BC2" location="io_data_names_links!A1" display="Links to IO data names" xr:uid="{8118E8AC-9118-47F0-9D43-813A10F9EF11}"/>
    <hyperlink ref="BD1" location="contents!A1" display="Contents" xr:uid="{C41092FA-094B-4839-8C2C-C750F4240D45}"/>
    <hyperlink ref="BD2" location="io_data_names_links!A1" display="Links to IO data names" xr:uid="{BE573344-43A2-4DB4-B446-2EB71D5B9E32}"/>
    <hyperlink ref="W1" location="contents!A1" display="Contents" xr:uid="{0649FC85-39FD-4E47-84F4-8E1260A9D16A}"/>
    <hyperlink ref="W2" location="io_data_names_links!A1" display="Links to IO data names" xr:uid="{7A6E1E9E-8522-4177-AAE8-6C727291951A}"/>
    <hyperlink ref="BE1" location="contents!A1" display="Contents" xr:uid="{0E666ACA-9F17-409D-9904-D354EB32D5A2}"/>
    <hyperlink ref="BE2" location="io_data_names_links!A1" display="Links to IO data names" xr:uid="{6B735722-CBCB-4750-9BFE-0B37CE6C3B39}"/>
    <hyperlink ref="Q1" location="contents!A1" display="Contents" xr:uid="{397E4F3A-0241-4E18-B5E2-E8635E839606}"/>
    <hyperlink ref="Q2" location="io_data_names_links!A1" display="Links to IO data names" xr:uid="{36026976-95C8-4EE4-AAD4-A8404315C206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C7"/>
  <sheetViews>
    <sheetView zoomScaleNormal="100" workbookViewId="0">
      <selection activeCell="B7" sqref="B7"/>
    </sheetView>
  </sheetViews>
  <sheetFormatPr defaultColWidth="8.7109375" defaultRowHeight="15" x14ac:dyDescent="0.25"/>
  <cols>
    <col min="1" max="1" width="23.710937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641</v>
      </c>
      <c r="C3" s="3" t="s">
        <v>642</v>
      </c>
    </row>
    <row r="4" spans="1:3" x14ac:dyDescent="0.25">
      <c r="A4" t="s">
        <v>643</v>
      </c>
      <c r="B4" t="s">
        <v>644</v>
      </c>
      <c r="C4" t="s">
        <v>645</v>
      </c>
    </row>
    <row r="5" spans="1:3" x14ac:dyDescent="0.25">
      <c r="A5" t="s">
        <v>646</v>
      </c>
      <c r="B5" t="s">
        <v>647</v>
      </c>
      <c r="C5" t="s">
        <v>648</v>
      </c>
    </row>
    <row r="6" spans="1:3" x14ac:dyDescent="0.25">
      <c r="A6" t="s">
        <v>759</v>
      </c>
      <c r="B6" t="s">
        <v>763</v>
      </c>
      <c r="C6" t="s">
        <v>764</v>
      </c>
    </row>
    <row r="7" spans="1:3" x14ac:dyDescent="0.25">
      <c r="A7" t="s">
        <v>760</v>
      </c>
      <c r="B7" t="s">
        <v>763</v>
      </c>
      <c r="C7" t="s">
        <v>723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sheetPr codeName="Лист7"/>
  <dimension ref="A1:B12"/>
  <sheetViews>
    <sheetView workbookViewId="0">
      <selection activeCell="A56" sqref="A56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716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719</v>
      </c>
      <c r="B4" t="s">
        <v>718</v>
      </c>
    </row>
    <row r="5" spans="1:2" x14ac:dyDescent="0.25">
      <c r="A5" t="s">
        <v>720</v>
      </c>
      <c r="B5">
        <v>8</v>
      </c>
    </row>
    <row r="6" spans="1:2" x14ac:dyDescent="0.25">
      <c r="A6" t="s">
        <v>721</v>
      </c>
      <c r="B6" t="s">
        <v>717</v>
      </c>
    </row>
    <row r="7" spans="1:2" x14ac:dyDescent="0.25">
      <c r="A7" t="s">
        <v>722</v>
      </c>
      <c r="B7">
        <v>15</v>
      </c>
    </row>
    <row r="8" spans="1:2" x14ac:dyDescent="0.25">
      <c r="A8" t="s">
        <v>724</v>
      </c>
      <c r="B8">
        <v>35</v>
      </c>
    </row>
    <row r="9" spans="1:2" x14ac:dyDescent="0.25">
      <c r="A9" s="36" t="s">
        <v>725</v>
      </c>
      <c r="B9" s="36">
        <v>12</v>
      </c>
    </row>
    <row r="10" spans="1:2" x14ac:dyDescent="0.25">
      <c r="A10" s="36" t="s">
        <v>730</v>
      </c>
      <c r="B10" s="36">
        <v>12</v>
      </c>
    </row>
    <row r="11" spans="1:2" x14ac:dyDescent="0.25">
      <c r="A11" s="36" t="s">
        <v>731</v>
      </c>
      <c r="B11" s="36">
        <v>12</v>
      </c>
    </row>
    <row r="12" spans="1:2" x14ac:dyDescent="0.25">
      <c r="A12" s="36" t="s">
        <v>732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2023-08-29T10:51:32Z</dcterms:modified>
  <dc:language>ru-RU</dc:language>
</cp:coreProperties>
</file>