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Python\PyProjects\freelance\stroy_control\"/>
    </mc:Choice>
  </mc:AlternateContent>
  <xr:revisionPtr revIDLastSave="0" documentId="8_{AAA37B80-6CBB-43A0-812E-18A21F955EFC}" xr6:coauthVersionLast="47" xr6:coauthVersionMax="47" xr10:uidLastSave="{00000000-0000-0000-0000-000000000000}"/>
  <bookViews>
    <workbookView xWindow="-120" yWindow="-120" windowWidth="29040" windowHeight="15990" tabRatio="994" xr2:uid="{00000000-000D-0000-FFFF-FFFF00000000}"/>
  </bookViews>
  <sheets>
    <sheet name="Данные" sheetId="13" r:id="rId1"/>
    <sheet name="Сводные таблицы" sheetId="6" r:id="rId2"/>
    <sheet name="Дашборд" sheetId="17" r:id="rId3"/>
  </sheets>
  <definedNames>
    <definedName name="_xlnm.Print_Area" localSheetId="0">Данные!$A$1:$R$6</definedName>
    <definedName name="_xlnm.Print_Area" localSheetId="2">Дашборд!$A$1:$AK$136</definedName>
    <definedName name="Срез_Метки">#N/A</definedName>
    <definedName name="Срез_Ответственная__организация">#N/A</definedName>
    <definedName name="Срез_Статус_устранения">#N/A</definedName>
  </definedNames>
  <calcPr calcId="191029"/>
  <pivotCaches>
    <pivotCache cacheId="2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6" i="13" l="1"/>
  <c r="O5" i="13"/>
  <c r="O4" i="13"/>
  <c r="BI13" i="6"/>
  <c r="AZ21" i="6"/>
  <c r="F19" i="6"/>
  <c r="E19" i="6"/>
  <c r="B19" i="6"/>
  <c r="BC13" i="6"/>
  <c r="D19" i="6"/>
  <c r="BF19" i="6"/>
  <c r="C19" i="6"/>
  <c r="BI14" i="6"/>
</calcChain>
</file>

<file path=xl/sharedStrings.xml><?xml version="1.0" encoding="utf-8"?>
<sst xmlns="http://schemas.openxmlformats.org/spreadsheetml/2006/main" count="98" uniqueCount="43">
  <si>
    <t>№ п/п</t>
  </si>
  <si>
    <t>Замечание</t>
  </si>
  <si>
    <t>Ответственная  организация</t>
  </si>
  <si>
    <t>Представитель  ответственной  организации</t>
  </si>
  <si>
    <t>Представитель организации выдавший  предписание</t>
  </si>
  <si>
    <t>Представитель организации снявший  предписание</t>
  </si>
  <si>
    <t>№ замечания</t>
  </si>
  <si>
    <t>1</t>
  </si>
  <si>
    <t>2</t>
  </si>
  <si>
    <t>Названия строк</t>
  </si>
  <si>
    <t>Общий итог</t>
  </si>
  <si>
    <t>Количество по полю Замечание</t>
  </si>
  <si>
    <t>Названия столбцов</t>
  </si>
  <si>
    <t>Закрыто</t>
  </si>
  <si>
    <t>Открыто</t>
  </si>
  <si>
    <t>Устранено</t>
  </si>
  <si>
    <t>Просрочено</t>
  </si>
  <si>
    <t>Метки</t>
  </si>
  <si>
    <t>Выдано предписание</t>
  </si>
  <si>
    <t>Количество по полю Выдано предписание</t>
  </si>
  <si>
    <t>Вид работ</t>
  </si>
  <si>
    <t>Дата выдачи замечания</t>
  </si>
  <si>
    <t>Требуемый  срок  устранения замечания</t>
  </si>
  <si>
    <t>Количество переносов по срокам устранения</t>
  </si>
  <si>
    <t>Дата фактического  устранения</t>
  </si>
  <si>
    <t>Статус устранения</t>
  </si>
  <si>
    <t>Локация</t>
  </si>
  <si>
    <t>Время устранения замечания</t>
  </si>
  <si>
    <t>Секция</t>
  </si>
  <si>
    <t>Среднее по полю Время устранения замечания</t>
  </si>
  <si>
    <t>Дата отчета</t>
  </si>
  <si>
    <t>(пусто)</t>
  </si>
  <si>
    <t>МЕТКИ</t>
  </si>
  <si>
    <t>Автор замечаний</t>
  </si>
  <si>
    <t>Предписания</t>
  </si>
  <si>
    <t>Среднее время устранения</t>
  </si>
  <si>
    <t>Повторных замечаний</t>
  </si>
  <si>
    <t>Средний срок устранения</t>
  </si>
  <si>
    <t>Критических замечаний</t>
  </si>
  <si>
    <t>Локации</t>
  </si>
  <si>
    <t>Исполнитель</t>
  </si>
  <si>
    <t>Организация</t>
  </si>
  <si>
    <t>Даты замечаний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</si>
</sst>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.mm\.dd_hh_mm_ss"/>
    <numFmt numFmtId="165" formatCode="0.0"/>
  </numFmts>
  <fonts count="9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2"/>
      <name val="Calibri"/>
    </font>
    <font>
      <sz val="12"/>
      <name val="Calibri"/>
      <family val="2"/>
      <charset val="204"/>
    </font>
    <font>
      <b/>
      <sz val="12"/>
      <color theme="0"/>
      <name val="Arial"/>
      <family val="2"/>
      <charset val="1"/>
    </font>
    <font>
      <sz val="12"/>
      <color theme="1"/>
      <name val="Calibri"/>
      <family val="2"/>
      <charset val="204"/>
    </font>
    <font>
      <sz val="8"/>
      <name val="Arial"/>
      <family val="2"/>
      <charset val="1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/>
    <xf numFmtId="0" fontId="4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0" fontId="6" fillId="2" borderId="2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14" fontId="6" fillId="2" borderId="1" xfId="0" applyNumberFormat="1" applyFont="1" applyFill="1" applyBorder="1" applyAlignment="1">
      <alignment wrapText="1"/>
    </xf>
    <xf numFmtId="1" fontId="6" fillId="2" borderId="1" xfId="0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2" fontId="5" fillId="3" borderId="2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 wrapText="1"/>
    </xf>
    <xf numFmtId="14" fontId="0" fillId="4" borderId="0" xfId="0" applyNumberFormat="1" applyFill="1"/>
    <xf numFmtId="14" fontId="8" fillId="0" borderId="0" xfId="0" applyNumberFormat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31"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/>
        <i val="0"/>
        <sz val="12"/>
        <name val="Arial"/>
        <family val="2"/>
        <charset val="204"/>
        <scheme val="none"/>
      </font>
      <border diagonalUp="0" diagonalDown="0">
        <left/>
        <right/>
        <top/>
        <bottom/>
        <vertical/>
        <horizontal/>
      </border>
    </dxf>
    <dxf>
      <font>
        <b/>
        <i val="0"/>
        <strike val="0"/>
        <sz val="12"/>
        <name val="Arial"/>
        <family val="2"/>
        <charset val="204"/>
        <scheme val="none"/>
      </font>
    </dxf>
    <dxf>
      <font>
        <sz val="12"/>
        <name val="Arial"/>
        <family val="2"/>
        <charset val="204"/>
        <scheme val="none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sz val="11"/>
        <color theme="1"/>
        <name val="Arial"/>
        <family val="2"/>
        <charset val="204"/>
        <scheme val="none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sz val="14"/>
        <color theme="1"/>
        <name val="Arial"/>
        <family val="2"/>
        <charset val="204"/>
        <scheme val="none"/>
      </font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Временная шкала" pivot="0" table="0" count="10" xr9:uid="{141E4C49-97B8-4A45-B250-B9AF54F104F0}">
      <tableStyleElement type="wholeTable" dxfId="30"/>
      <tableStyleElement type="headerRow" dxfId="29"/>
    </tableStyle>
    <tableStyle name="Срез 12" pivot="0" table="0" count="10" xr9:uid="{D012328C-2344-4F39-9B70-EE4C189D8CCA}">
      <tableStyleElement type="wholeTable" dxfId="28"/>
      <tableStyleElement type="headerRow" dxfId="27"/>
    </tableStyle>
    <tableStyle name="Стиль временной шкалы 1" pivot="0" table="0" count="7" xr9:uid="{0661DD19-642E-4CD2-ADE3-CBB372C37B78}">
      <tableStyleElement type="wholeTable" dxfId="26"/>
    </tableStyle>
    <tableStyle name="Стиль среза 1" pivot="0" table="0" count="4" xr9:uid="{C3BADABB-5A4E-4CCE-B3D8-ACFA887547A0}">
      <tableStyleElement type="wholeTable" dxfId="25"/>
      <tableStyleElement type="headerRow" dxfId="24"/>
    </tableStyle>
    <tableStyle name="Стиль среза 11" pivot="0" table="0" count="2" xr9:uid="{A3058BE1-BA30-46CA-9596-9C5637EA26FB}">
      <tableStyleElement type="wholeTable" dxfId="23"/>
    </tableStyle>
  </tableStyles>
  <colors>
    <mruColors>
      <color rgb="FFFF7C80"/>
      <color rgb="FFFFCC00"/>
      <color rgb="FF00CC00"/>
      <color rgb="FFF9D7A8"/>
      <color rgb="FFFFFF99"/>
      <color rgb="FFFF5050"/>
      <color rgb="FFF5F5F5"/>
      <color rgb="FFD3BABF"/>
    </mruColors>
  </colors>
  <extLst>
    <ext xmlns:x14="http://schemas.microsoft.com/office/spreadsheetml/2009/9/main" uri="{46F421CA-312F-682f-3DD2-61675219B42D}">
      <x14:dxfs count="19">
        <dxf>
          <font>
            <b/>
            <i val="0"/>
            <sz val="12"/>
            <name val="Arial"/>
            <family val="2"/>
            <charset val="204"/>
            <scheme val="none"/>
          </font>
          <fill>
            <patternFill>
              <bgColor theme="7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gradientFill degree="270">
              <stop position="0">
                <color theme="0"/>
              </stop>
              <stop position="1">
                <color rgb="FFF9D7A8"/>
              </stop>
            </gradient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name val="Arial"/>
            <family val="2"/>
            <charset val="204"/>
            <scheme val="none"/>
          </font>
          <fill>
            <patternFill>
              <bgColor theme="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Временная шкала">
          <x14:slicerStyleElements>
            <x14:slicerStyleElement type="unselectedItemWithData" dxfId="18"/>
            <x14:slicerStyleElement type="unselectedItemWithNoData" dxfId="17"/>
            <x14:slicerStyleElement type="selectedItemWithData" dxfId="16"/>
            <x14:slicerStyleElement type="selectedItemWithNoData" dxfId="15"/>
            <x14:slicerStyleElement type="hoveredUnselectedItemWithData" dxfId="14"/>
            <x14:slicerStyleElement type="hoveredSelectedItemWithData" dxfId="13"/>
            <x14:slicerStyleElement type="hoveredUnselectedItemWithNoData" dxfId="12"/>
            <x14:slicerStyleElement type="hoveredSelectedItemWithNoData" dxfId="11"/>
          </x14:slicerStyleElements>
        </x14:slicerStyle>
        <x14:slicerStyle name="Срез 12">
          <x14:slicerStyleElements>
            <x14:slicerStyleElement type="unselectedItemWithData" dxfId="10"/>
            <x14:slicerStyleElement type="unselectedItemWithNoData" dxfId="9"/>
            <x14:slicerStyleElement type="selectedItemWithData" dxfId="8"/>
            <x14:slicerStyleElement type="selectedItemWithNoData" dxfId="7"/>
            <x14:slicerStyleElement type="hoveredUnselectedItemWithData" dxfId="6"/>
            <x14:slicerStyleElement type="hoveredSelectedItemWithData" dxfId="5"/>
            <x14:slicerStyleElement type="hoveredUnselectedItemWithNoData" dxfId="4"/>
            <x14:slicerStyleElement type="hoveredSelectedItemWithNoData" dxfId="3"/>
          </x14:slicerStyleElements>
        </x14:slicerStyle>
        <x14:slicerStyle name="Стиль среза 1">
          <x14:slicerStyleElements>
            <x14:slicerStyleElement type="selectedItemWithData" dxfId="2"/>
            <x14:slicerStyleElement type="hoveredSelectedItemWithData" dxfId="1"/>
          </x14:slicerStyleElements>
        </x14:slicerStyle>
        <x14:slicerStyle name="Стиль среза 1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Стиль временной шкалы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[шаблон отчета.xlsx]Сводные таблицы!Динамика замечаний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7C8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7C80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FF7C80"/>
          </a:solidFill>
          <a:ln>
            <a:noFill/>
          </a:ln>
          <a:effectLst/>
          <a:sp3d/>
        </c:spPr>
      </c:pivotFmt>
      <c:pivotFmt>
        <c:idx val="14"/>
        <c:spPr>
          <a:solidFill>
            <a:srgbClr val="FF7C80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C00"/>
          </a:solidFill>
          <a:ln>
            <a:noFill/>
          </a:ln>
          <a:effectLst/>
          <a:sp3d/>
        </c:spPr>
        <c:dLbl>
          <c:idx val="0"/>
          <c:layout>
            <c:manualLayout>
              <c:x val="-3.095050210487785E-3"/>
              <c:y val="-1.2313029397395124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CC00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'Сводные таблицы'!$B$6:$B$7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таблицы'!$A$8:$A$9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таблицы'!$B$8:$B$9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238-4764-8325-EAD4515EB048}"/>
            </c:ext>
          </c:extLst>
        </c:ser>
        <c:ser>
          <c:idx val="1"/>
          <c:order val="1"/>
          <c:tx>
            <c:strRef>
              <c:f>'Сводные таблицы'!$C$6:$C$7</c:f>
              <c:strCache>
                <c:ptCount val="1"/>
                <c:pt idx="0">
                  <c:v>Устранено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таблицы'!$A$8:$A$9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таблицы'!$C$8:$C$9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541-4B9D-8B8F-42CAEA6591F0}"/>
            </c:ext>
          </c:extLst>
        </c:ser>
        <c:ser>
          <c:idx val="2"/>
          <c:order val="2"/>
          <c:tx>
            <c:strRef>
              <c:f>'Сводные таблицы'!$D$6:$D$7</c:f>
              <c:strCache>
                <c:ptCount val="1"/>
                <c:pt idx="0">
                  <c:v>Открыто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FCB-4278-96EB-FE9D76439E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таблицы'!$A$8:$A$9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таблицы'!$D$8:$D$9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1C3-4314-86ED-B04C1755823F}"/>
            </c:ext>
          </c:extLst>
        </c:ser>
        <c:ser>
          <c:idx val="3"/>
          <c:order val="3"/>
          <c:tx>
            <c:strRef>
              <c:f>'Сводные таблицы'!$E$6:$E$7</c:f>
              <c:strCache>
                <c:ptCount val="1"/>
                <c:pt idx="0">
                  <c:v>Просрочено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таблицы'!$A$8:$A$9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таблицы'!$E$8:$E$9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1C3-4314-86ED-B04C1755823F}"/>
            </c:ext>
          </c:extLst>
        </c:ser>
        <c:ser>
          <c:idx val="4"/>
          <c:order val="4"/>
          <c:tx>
            <c:strRef>
              <c:f>'Сводные таблицы'!$F$6:$F$7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'Сводные таблицы'!$A$8:$A$9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таблицы'!$F$8:$F$9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1C3-4314-86ED-B04C1755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0546840"/>
        <c:axId val="750552600"/>
        <c:axId val="0"/>
      </c:bar3DChart>
      <c:catAx>
        <c:axId val="7505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50552600"/>
        <c:crosses val="autoZero"/>
        <c:auto val="1"/>
        <c:lblAlgn val="ctr"/>
        <c:lblOffset val="100"/>
        <c:noMultiLvlLbl val="0"/>
      </c:catAx>
      <c:valAx>
        <c:axId val="750552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054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[шаблон отчета.xlsx]Сводные таблицы!Рейтинг организаций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7C8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7C8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7C8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'Сводные таблицы'!$J$6:$J$7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  <a:sp3d/>
          </c:spPr>
          <c:invertIfNegative val="0"/>
          <c:cat>
            <c:strRef>
              <c:f>'Сводные таблицы'!$I$8:$I$9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таблицы'!$J$8:$J$9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518-4FB8-8076-B7E582D3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785912944"/>
        <c:axId val="785912584"/>
        <c:axId val="0"/>
      </c:bar3DChart>
      <c:catAx>
        <c:axId val="78591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85912584"/>
        <c:crosses val="autoZero"/>
        <c:auto val="1"/>
        <c:lblAlgn val="ctr"/>
        <c:lblOffset val="100"/>
        <c:noMultiLvlLbl val="0"/>
      </c:catAx>
      <c:valAx>
        <c:axId val="78591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91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[шаблон отчета.xlsx]Сводные таблицы!По исполнителям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7C8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rgbClr val="00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'Сводные таблицы'!$R$6:$R$7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  <a:sp3d/>
          </c:spPr>
          <c:invertIfNegative val="0"/>
          <c:cat>
            <c:strRef>
              <c:f>'Сводные таблицы'!$Q$8:$Q$9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таблицы'!$R$8:$R$9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317-45CC-A3D0-3AB9D70D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789224680"/>
        <c:axId val="789225760"/>
        <c:axId val="0"/>
      </c:bar3DChart>
      <c:catAx>
        <c:axId val="789224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89225760"/>
        <c:crosses val="autoZero"/>
        <c:auto val="1"/>
        <c:lblAlgn val="ctr"/>
        <c:lblOffset val="100"/>
        <c:noMultiLvlLbl val="0"/>
      </c:catAx>
      <c:valAx>
        <c:axId val="789225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9224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[шаблон отчета.xlsx]Сводные таблицы!По видам работ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7C8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'Сводные таблицы'!$Z$6:$Z$7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  <a:sp3d/>
          </c:spPr>
          <c:invertIfNegative val="0"/>
          <c:cat>
            <c:strRef>
              <c:f>'Сводные таблицы'!$Y$8:$Y$9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таблицы'!$Z$8:$Z$9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60E-44A4-BC31-ED016CB0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789242680"/>
        <c:axId val="789243760"/>
        <c:axId val="0"/>
      </c:bar3DChart>
      <c:catAx>
        <c:axId val="789242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89243760"/>
        <c:crosses val="autoZero"/>
        <c:auto val="1"/>
        <c:lblAlgn val="ctr"/>
        <c:lblOffset val="100"/>
        <c:noMultiLvlLbl val="0"/>
      </c:catAx>
      <c:valAx>
        <c:axId val="7892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242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[шаблон отчета.xlsx]Сводные таблицы!по локациям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7C8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'Сводные таблицы'!$AG$6:$AG$7</c:f>
              <c:strCache>
                <c:ptCount val="1"/>
                <c:pt idx="0">
                  <c:v>Общий итог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  <a:sp3d/>
          </c:spPr>
          <c:invertIfNegative val="0"/>
          <c:cat>
            <c:strRef>
              <c:f>'Сводные таблицы'!$AF$8</c:f>
              <c:strCache>
                <c:ptCount val="1"/>
                <c:pt idx="0">
                  <c:v>Общий итог</c:v>
                </c:pt>
              </c:strCache>
            </c:strRef>
          </c:cat>
          <c:val>
            <c:numRef>
              <c:f>'Сводные таблицы'!$AG$8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45F-4F9F-B069-72AC9E81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823719672"/>
        <c:axId val="823717512"/>
        <c:axId val="0"/>
      </c:bar3DChart>
      <c:catAx>
        <c:axId val="82371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823717512"/>
        <c:crosses val="autoZero"/>
        <c:auto val="1"/>
        <c:lblAlgn val="ctr"/>
        <c:lblOffset val="100"/>
        <c:noMultiLvlLbl val="0"/>
      </c:catAx>
      <c:valAx>
        <c:axId val="82371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71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[шаблон отчета.xlsx]Сводные таблицы!Сводная таблица18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'Сводные таблицы'!$AN$7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'Сводные таблицы'!$AM$8</c:f>
              <c:strCache>
                <c:ptCount val="1"/>
                <c:pt idx="0">
                  <c:v>Общий итог</c:v>
                </c:pt>
              </c:strCache>
            </c:strRef>
          </c:cat>
          <c:val>
            <c:numRef>
              <c:f>'Сводные таблицы'!$AN$8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925-42CB-90E2-F0C09A4F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497072"/>
        <c:axId val="1408497432"/>
      </c:barChart>
      <c:catAx>
        <c:axId val="1408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408497432"/>
        <c:crosses val="autoZero"/>
        <c:auto val="1"/>
        <c:lblAlgn val="ctr"/>
        <c:lblOffset val="100"/>
        <c:noMultiLvlLbl val="0"/>
      </c:catAx>
      <c:valAx>
        <c:axId val="1408497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0849707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[шаблон отчета.xlsx]Сводные таблицы!По меткам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7C8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C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2450841794113866"/>
          <c:y val="3.3346026517802038E-2"/>
          <c:w val="0.65515535913469192"/>
          <c:h val="0.4269586590909212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'Сводные таблицы'!$AR$7:$AR$8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  <a:sp3d/>
          </c:spPr>
          <c:invertIfNegative val="0"/>
          <c:cat>
            <c:strRef>
              <c:f>'Сводные таблицы'!$AQ$9:$AQ$10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таблицы'!$AR$9:$AR$10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65B-4D62-8363-5397CB9E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8959768"/>
        <c:axId val="658957608"/>
        <c:axId val="0"/>
      </c:bar3DChart>
      <c:catAx>
        <c:axId val="65895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658957608"/>
        <c:crosses val="autoZero"/>
        <c:auto val="0"/>
        <c:lblAlgn val="ctr"/>
        <c:lblOffset val="1"/>
        <c:noMultiLvlLbl val="0"/>
      </c:catAx>
      <c:valAx>
        <c:axId val="65895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959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[шаблон отчета.xlsx]Сводные таблицы!Сводная таблица25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963926462020877E-2"/>
          <c:y val="3.5316340367613525E-2"/>
          <c:w val="0.91261095333302367"/>
          <c:h val="0.773552990689834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'Сводные таблицы'!$BF$7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'Сводные таблицы'!$BE$8:$BE$9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'Сводные таблицы'!$BF$8:$BF$9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3-42AE-B6DD-5BC46233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1138480"/>
        <c:axId val="478411208"/>
      </c:barChart>
      <c:catAx>
        <c:axId val="5811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478411208"/>
        <c:crosses val="autoZero"/>
        <c:auto val="1"/>
        <c:lblAlgn val="ctr"/>
        <c:lblOffset val="100"/>
        <c:noMultiLvlLbl val="0"/>
      </c:catAx>
      <c:valAx>
        <c:axId val="478411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5811384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hyperlink" Target="#&#1044;&#1072;&#1085;&#1085;&#1099;&#1077;!A1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37</xdr:col>
      <xdr:colOff>333375</xdr:colOff>
      <xdr:row>137</xdr:row>
      <xdr:rowOff>22412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9A3435E1-1E7D-46A2-95BE-4687615C6F78}"/>
            </a:ext>
          </a:extLst>
        </xdr:cNvPr>
        <xdr:cNvGrpSpPr/>
      </xdr:nvGrpSpPr>
      <xdr:grpSpPr>
        <a:xfrm>
          <a:off x="47625" y="0"/>
          <a:ext cx="22941643" cy="22392555"/>
          <a:chOff x="1762990" y="245512"/>
          <a:chExt cx="16776000" cy="10611768"/>
        </a:xfrm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23CBB6B2-C924-062B-31F0-736E98844541}"/>
              </a:ext>
            </a:extLst>
          </xdr:cNvPr>
          <xdr:cNvSpPr/>
        </xdr:nvSpPr>
        <xdr:spPr>
          <a:xfrm>
            <a:off x="1762990" y="245512"/>
            <a:ext cx="16776000" cy="7171968"/>
          </a:xfrm>
          <a:prstGeom prst="rect">
            <a:avLst/>
          </a:prstGeom>
          <a:gradFill flip="none" rotWithShape="1">
            <a:gsLst>
              <a:gs pos="41000">
                <a:srgbClr val="F9D7A8"/>
              </a:gs>
              <a:gs pos="85000">
                <a:srgbClr val="D3BABF"/>
              </a:gs>
            </a:gsLst>
            <a:lin ang="13500000" scaled="1"/>
            <a:tileRect/>
          </a:gradFill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id="{6F3ECD24-1566-1BCB-54D2-25D2FEF80B40}"/>
              </a:ext>
            </a:extLst>
          </xdr:cNvPr>
          <xdr:cNvSpPr/>
        </xdr:nvSpPr>
        <xdr:spPr>
          <a:xfrm>
            <a:off x="1762990" y="3685311"/>
            <a:ext cx="16776000" cy="7171969"/>
          </a:xfrm>
          <a:prstGeom prst="rect">
            <a:avLst/>
          </a:prstGeom>
          <a:gradFill flip="none" rotWithShape="1">
            <a:gsLst>
              <a:gs pos="53000">
                <a:srgbClr val="F5F5F5"/>
              </a:gs>
              <a:gs pos="100000">
                <a:srgbClr val="F5F5F5">
                  <a:alpha val="0"/>
                </a:srgbClr>
              </a:gs>
            </a:gsLst>
            <a:lin ang="16200000" scaled="1"/>
            <a:tileRect/>
          </a:gradFill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oneCellAnchor>
    <xdr:from>
      <xdr:col>9</xdr:col>
      <xdr:colOff>514350</xdr:colOff>
      <xdr:row>4</xdr:row>
      <xdr:rowOff>85725</xdr:rowOff>
    </xdr:from>
    <xdr:ext cx="323850" cy="46458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49CE4D-BC79-41A7-A727-5C21643E1C96}"/>
            </a:ext>
          </a:extLst>
        </xdr:cNvPr>
        <xdr:cNvSpPr txBox="1"/>
      </xdr:nvSpPr>
      <xdr:spPr>
        <a:xfrm>
          <a:off x="6000750" y="733425"/>
          <a:ext cx="323850" cy="464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5</xdr:col>
      <xdr:colOff>463714</xdr:colOff>
      <xdr:row>2</xdr:row>
      <xdr:rowOff>150158</xdr:rowOff>
    </xdr:from>
    <xdr:to>
      <xdr:col>36</xdr:col>
      <xdr:colOff>428624</xdr:colOff>
      <xdr:row>136</xdr:row>
      <xdr:rowOff>21490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A6AA893C-34DE-45F1-A0DD-79973A862F58}"/>
            </a:ext>
          </a:extLst>
        </xdr:cNvPr>
        <xdr:cNvGrpSpPr/>
      </xdr:nvGrpSpPr>
      <xdr:grpSpPr>
        <a:xfrm>
          <a:off x="3525321" y="476729"/>
          <a:ext cx="18946874" cy="21751618"/>
          <a:chOff x="3489302" y="497541"/>
          <a:chExt cx="18723557" cy="20893567"/>
        </a:xfrm>
      </xdr:grpSpPr>
      <xdr:sp macro="" textlink="">
        <xdr:nvSpPr>
          <xdr:cNvPr id="7" name="Прямоугольник: скругленные верхние углы 6">
            <a:extLst>
              <a:ext uri="{FF2B5EF4-FFF2-40B4-BE49-F238E27FC236}">
                <a16:creationId xmlns:a16="http://schemas.microsoft.com/office/drawing/2014/main" id="{D2F5C47C-4ADC-BD28-0C1E-E6C42346660F}"/>
              </a:ext>
            </a:extLst>
          </xdr:cNvPr>
          <xdr:cNvSpPr/>
        </xdr:nvSpPr>
        <xdr:spPr>
          <a:xfrm>
            <a:off x="3489302" y="497541"/>
            <a:ext cx="18723557" cy="74788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</a:t>
            </a:r>
            <a:endParaRPr lang="ru-RU" sz="1100"/>
          </a:p>
        </xdr:txBody>
      </xdr:sp>
      <xdr:sp macro="" textlink="">
        <xdr:nvSpPr>
          <xdr:cNvPr id="8" name="Прямоугольник: скругленные верхние углы 7">
            <a:extLst>
              <a:ext uri="{FF2B5EF4-FFF2-40B4-BE49-F238E27FC236}">
                <a16:creationId xmlns:a16="http://schemas.microsoft.com/office/drawing/2014/main" id="{303223C8-F49E-B1C9-408E-1E5CA41146E5}"/>
              </a:ext>
            </a:extLst>
          </xdr:cNvPr>
          <xdr:cNvSpPr/>
        </xdr:nvSpPr>
        <xdr:spPr>
          <a:xfrm>
            <a:off x="3489302" y="1194970"/>
            <a:ext cx="18723557" cy="20196138"/>
          </a:xfrm>
          <a:prstGeom prst="round2SameRect">
            <a:avLst>
              <a:gd name="adj1" fmla="val 0"/>
              <a:gd name="adj2" fmla="val 0"/>
            </a:avLst>
          </a:prstGeom>
          <a:solidFill>
            <a:schemeClr val="bg1">
              <a:alpha val="56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 </a:t>
            </a:r>
            <a:r>
              <a:rPr lang="ru-RU" sz="1100"/>
              <a:t>  </a:t>
            </a:r>
          </a:p>
        </xdr:txBody>
      </xdr:sp>
    </xdr:grpSp>
    <xdr:clientData/>
  </xdr:twoCellAnchor>
  <xdr:twoCellAnchor>
    <xdr:from>
      <xdr:col>6</xdr:col>
      <xdr:colOff>101197</xdr:colOff>
      <xdr:row>4</xdr:row>
      <xdr:rowOff>78221</xdr:rowOff>
    </xdr:from>
    <xdr:to>
      <xdr:col>14</xdr:col>
      <xdr:colOff>544286</xdr:colOff>
      <xdr:row>6</xdr:row>
      <xdr:rowOff>95928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6E999E-76DA-4FEC-9808-F4967425BA28}"/>
            </a:ext>
          </a:extLst>
        </xdr:cNvPr>
        <xdr:cNvSpPr txBox="1"/>
      </xdr:nvSpPr>
      <xdr:spPr>
        <a:xfrm>
          <a:off x="3775126" y="731364"/>
          <a:ext cx="5341660" cy="344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>
              <a:latin typeface="Arial" panose="020B0604020202020204" pitchFamily="34" charset="0"/>
              <a:cs typeface="Arial" panose="020B0604020202020204" pitchFamily="34" charset="0"/>
            </a:rPr>
            <a:t>Отче</a:t>
          </a:r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т "Строительный контроль" по состоянию на </a:t>
          </a:r>
        </a:p>
      </xdr:txBody>
    </xdr:sp>
    <xdr:clientData/>
  </xdr:twoCellAnchor>
  <xdr:twoCellAnchor>
    <xdr:from>
      <xdr:col>32</xdr:col>
      <xdr:colOff>364872</xdr:colOff>
      <xdr:row>4</xdr:row>
      <xdr:rowOff>78221</xdr:rowOff>
    </xdr:from>
    <xdr:to>
      <xdr:col>36</xdr:col>
      <xdr:colOff>271427</xdr:colOff>
      <xdr:row>6</xdr:row>
      <xdr:rowOff>95928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EC2F080-59FF-42B5-A7C9-3F97C8FACACE}"/>
            </a:ext>
          </a:extLst>
        </xdr:cNvPr>
        <xdr:cNvSpPr txBox="1"/>
      </xdr:nvSpPr>
      <xdr:spPr>
        <a:xfrm>
          <a:off x="19872072" y="725921"/>
          <a:ext cx="2344955" cy="341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@LebedevBuild_bot</a:t>
          </a:r>
        </a:p>
        <a:p>
          <a:endParaRPr lang="ru-RU" sz="1600" b="0" baseline="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253167</xdr:colOff>
      <xdr:row>4</xdr:row>
      <xdr:rowOff>72999</xdr:rowOff>
    </xdr:from>
    <xdr:to>
      <xdr:col>24</xdr:col>
      <xdr:colOff>31951</xdr:colOff>
      <xdr:row>6</xdr:row>
      <xdr:rowOff>101150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2D1A54-006D-4389-8191-DB65E4868876}"/>
            </a:ext>
          </a:extLst>
        </xdr:cNvPr>
        <xdr:cNvSpPr txBox="1"/>
      </xdr:nvSpPr>
      <xdr:spPr>
        <a:xfrm>
          <a:off x="11225967" y="720699"/>
          <a:ext cx="3436384" cy="352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 "СК на Московском 2 этап"</a:t>
          </a:r>
          <a:endParaRPr lang="ru-RU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35</xdr:col>
      <xdr:colOff>261938</xdr:colOff>
      <xdr:row>8</xdr:row>
      <xdr:rowOff>76079</xdr:rowOff>
    </xdr:from>
    <xdr:to>
      <xdr:col>36</xdr:col>
      <xdr:colOff>44777</xdr:colOff>
      <xdr:row>10</xdr:row>
      <xdr:rowOff>146451</xdr:rowOff>
    </xdr:to>
    <xdr:pic>
      <xdr:nvPicPr>
        <xdr:cNvPr id="12" name="Рисунок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69564-00BC-421B-862E-A2B771293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1597938" y="1371479"/>
          <a:ext cx="392439" cy="394222"/>
        </a:xfrm>
        <a:prstGeom prst="rect">
          <a:avLst/>
        </a:prstGeom>
      </xdr:spPr>
    </xdr:pic>
    <xdr:clientData/>
  </xdr:twoCellAnchor>
  <xdr:twoCellAnchor>
    <xdr:from>
      <xdr:col>6</xdr:col>
      <xdr:colOff>405448</xdr:colOff>
      <xdr:row>17</xdr:row>
      <xdr:rowOff>131415</xdr:rowOff>
    </xdr:from>
    <xdr:to>
      <xdr:col>27</xdr:col>
      <xdr:colOff>249585</xdr:colOff>
      <xdr:row>21</xdr:row>
      <xdr:rowOff>62141</xdr:rowOff>
    </xdr:to>
    <xdr:sp macro="" textlink="">
      <xdr:nvSpPr>
        <xdr:cNvPr id="13" name="Прямоугольник: скругленные углы 12">
          <a:extLst>
            <a:ext uri="{FF2B5EF4-FFF2-40B4-BE49-F238E27FC236}">
              <a16:creationId xmlns:a16="http://schemas.microsoft.com/office/drawing/2014/main" id="{54F7907C-90DA-458A-8A11-3CE89CDE7231}"/>
            </a:ext>
          </a:extLst>
        </xdr:cNvPr>
        <xdr:cNvSpPr/>
      </xdr:nvSpPr>
      <xdr:spPr>
        <a:xfrm>
          <a:off x="4036154" y="2798415"/>
          <a:ext cx="12551607" cy="558255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125750</xdr:colOff>
      <xdr:row>23</xdr:row>
      <xdr:rowOff>134471</xdr:rowOff>
    </xdr:from>
    <xdr:to>
      <xdr:col>21</xdr:col>
      <xdr:colOff>149087</xdr:colOff>
      <xdr:row>77</xdr:row>
      <xdr:rowOff>91109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7DAC709C-8413-4689-94CD-45B4442800C3}"/>
            </a:ext>
          </a:extLst>
        </xdr:cNvPr>
        <xdr:cNvCxnSpPr/>
      </xdr:nvCxnSpPr>
      <xdr:spPr>
        <a:xfrm>
          <a:off x="12927350" y="3858746"/>
          <a:ext cx="23337" cy="8700588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499432</xdr:colOff>
      <xdr:row>51</xdr:row>
      <xdr:rowOff>19707</xdr:rowOff>
    </xdr:from>
    <xdr:to>
      <xdr:col>35</xdr:col>
      <xdr:colOff>397565</xdr:colOff>
      <xdr:row>51</xdr:row>
      <xdr:rowOff>24848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8524ADEC-77FE-4CCB-8F28-43CB32610537}"/>
            </a:ext>
          </a:extLst>
        </xdr:cNvPr>
        <xdr:cNvCxnSpPr/>
      </xdr:nvCxnSpPr>
      <xdr:spPr>
        <a:xfrm flipH="1" flipV="1">
          <a:off x="4157032" y="8277882"/>
          <a:ext cx="17576533" cy="5141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523428</xdr:colOff>
      <xdr:row>10</xdr:row>
      <xdr:rowOff>136072</xdr:rowOff>
    </xdr:from>
    <xdr:to>
      <xdr:col>36</xdr:col>
      <xdr:colOff>10197</xdr:colOff>
      <xdr:row>25</xdr:row>
      <xdr:rowOff>122784</xdr:rowOff>
    </xdr:to>
    <xdr:grpSp>
      <xdr:nvGrpSpPr>
        <xdr:cNvPr id="21" name="Группа 20">
          <a:extLst>
            <a:ext uri="{FF2B5EF4-FFF2-40B4-BE49-F238E27FC236}">
              <a16:creationId xmlns:a16="http://schemas.microsoft.com/office/drawing/2014/main" id="{39029513-922B-4D77-8541-5C5E46DD6452}"/>
            </a:ext>
          </a:extLst>
        </xdr:cNvPr>
        <xdr:cNvGrpSpPr/>
      </xdr:nvGrpSpPr>
      <xdr:grpSpPr>
        <a:xfrm>
          <a:off x="17668428" y="1768929"/>
          <a:ext cx="4385340" cy="2435998"/>
          <a:chOff x="17513647" y="1863859"/>
          <a:chExt cx="4380238" cy="2435998"/>
        </a:xfrm>
      </xdr:grpSpPr>
      <xdr:grpSp>
        <xdr:nvGrpSpPr>
          <xdr:cNvPr id="22" name="Группа 21">
            <a:extLst>
              <a:ext uri="{FF2B5EF4-FFF2-40B4-BE49-F238E27FC236}">
                <a16:creationId xmlns:a16="http://schemas.microsoft.com/office/drawing/2014/main" id="{1A2E3BC5-73D1-47F8-0577-0DB95F254DA3}"/>
              </a:ext>
            </a:extLst>
          </xdr:cNvPr>
          <xdr:cNvGrpSpPr/>
        </xdr:nvGrpSpPr>
        <xdr:grpSpPr>
          <a:xfrm>
            <a:off x="17513647" y="1863859"/>
            <a:ext cx="1454701" cy="1129713"/>
            <a:chOff x="17513647" y="1863859"/>
            <a:chExt cx="1454701" cy="1129713"/>
          </a:xfrm>
        </xdr:grpSpPr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C705BBB-A870-7D74-C456-B79F8115C476}"/>
                </a:ext>
              </a:extLst>
            </xdr:cNvPr>
            <xdr:cNvSpPr txBox="1"/>
          </xdr:nvSpPr>
          <xdr:spPr>
            <a:xfrm>
              <a:off x="17513647" y="2376319"/>
              <a:ext cx="1454701" cy="617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Критических</a:t>
              </a:r>
              <a:r>
                <a:rPr lang="ru-RU" sz="1600" b="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br>
                <a:rPr lang="ru-RU" sz="1600" b="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ru-RU" sz="1600" b="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замечаний</a:t>
              </a:r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endParaRPr lang="ru-RU" sz="16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'Сводные таблицы'!AZ21">
          <xdr:nvSpPr>
            <xdr:cNvPr id="33" name="TextBox 32">
              <a:extLst>
                <a:ext uri="{FF2B5EF4-FFF2-40B4-BE49-F238E27FC236}">
                  <a16:creationId xmlns:a16="http://schemas.microsoft.com/office/drawing/2014/main" id="{3896113A-3A86-2922-4B8D-7D564C5AC5BD}"/>
                </a:ext>
              </a:extLst>
            </xdr:cNvPr>
            <xdr:cNvSpPr txBox="1"/>
          </xdr:nvSpPr>
          <xdr:spPr>
            <a:xfrm>
              <a:off x="17816288" y="1863859"/>
              <a:ext cx="849418" cy="52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fld id="{E15BE489-EFE0-4A64-A655-16F9C32F7AC2}" type="TxLink">
                <a:rPr lang="en-US" sz="3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0</a:t>
              </a:fld>
              <a:endParaRPr lang="ru-RU" sz="400000" b="1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ABA19FCF-3825-03FD-27DD-B9009422B11B}"/>
              </a:ext>
            </a:extLst>
          </xdr:cNvPr>
          <xdr:cNvGrpSpPr/>
        </xdr:nvGrpSpPr>
        <xdr:grpSpPr>
          <a:xfrm>
            <a:off x="19870406" y="1863859"/>
            <a:ext cx="1441093" cy="1129713"/>
            <a:chOff x="19870406" y="1863859"/>
            <a:chExt cx="1441093" cy="1129713"/>
          </a:xfrm>
        </xdr:grpSpPr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417C7F7-3A89-1F5E-C514-9D96EBD8ECAD}"/>
                </a:ext>
              </a:extLst>
            </xdr:cNvPr>
            <xdr:cNvSpPr txBox="1"/>
          </xdr:nvSpPr>
          <xdr:spPr>
            <a:xfrm>
              <a:off x="19870406" y="2362712"/>
              <a:ext cx="1441093" cy="6308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Повторных</a:t>
              </a:r>
            </a:p>
            <a:p>
              <a:pPr algn="ctr"/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замечаний</a:t>
              </a:r>
              <a:endParaRPr lang="ru-RU" sz="16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'Сводные таблицы'!BI14">
          <xdr:nvSpPr>
            <xdr:cNvPr id="31" name="TextBox 30">
              <a:extLst>
                <a:ext uri="{FF2B5EF4-FFF2-40B4-BE49-F238E27FC236}">
                  <a16:creationId xmlns:a16="http://schemas.microsoft.com/office/drawing/2014/main" id="{32EEB5B1-D747-7694-2F16-305B9A4A16C5}"/>
                </a:ext>
              </a:extLst>
            </xdr:cNvPr>
            <xdr:cNvSpPr txBox="1"/>
          </xdr:nvSpPr>
          <xdr:spPr>
            <a:xfrm>
              <a:off x="20254843" y="1863859"/>
              <a:ext cx="672219" cy="52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B4F4DF50-4999-4184-B9CA-B8E754EB895D}" type="TxLink">
                <a:rPr lang="en-US" sz="3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/>
                <a:t>#ДЕЛ/0!</a:t>
              </a:fld>
              <a:endParaRPr lang="ru-RU" sz="3333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4" name="Группа 23">
            <a:extLst>
              <a:ext uri="{FF2B5EF4-FFF2-40B4-BE49-F238E27FC236}">
                <a16:creationId xmlns:a16="http://schemas.microsoft.com/office/drawing/2014/main" id="{F3F3F52B-9637-3527-46CF-21E2764900F1}"/>
              </a:ext>
            </a:extLst>
          </xdr:cNvPr>
          <xdr:cNvGrpSpPr/>
        </xdr:nvGrpSpPr>
        <xdr:grpSpPr>
          <a:xfrm>
            <a:off x="17513647" y="3189194"/>
            <a:ext cx="1479193" cy="1110663"/>
            <a:chOff x="17513647" y="3189194"/>
            <a:chExt cx="1479193" cy="1110663"/>
          </a:xfrm>
        </xdr:grpSpPr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3291666D-F661-81B1-7904-BADF3999A722}"/>
                </a:ext>
              </a:extLst>
            </xdr:cNvPr>
            <xdr:cNvSpPr txBox="1"/>
          </xdr:nvSpPr>
          <xdr:spPr>
            <a:xfrm>
              <a:off x="17513647" y="3576468"/>
              <a:ext cx="1479193" cy="723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Выдано</a:t>
              </a:r>
            </a:p>
            <a:p>
              <a:pPr algn="ctr"/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предписаний </a:t>
              </a:r>
              <a:endParaRPr lang="ru-RU" sz="16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'Сводные таблицы'!BC13">
          <xdr:nvSpPr>
            <xdr:cNvPr id="29" name="TextBox 28">
              <a:extLst>
                <a:ext uri="{FF2B5EF4-FFF2-40B4-BE49-F238E27FC236}">
                  <a16:creationId xmlns:a16="http://schemas.microsoft.com/office/drawing/2014/main" id="{1813E1D9-8DB9-2437-39E3-4D4BE7B4D551}"/>
                </a:ext>
              </a:extLst>
            </xdr:cNvPr>
            <xdr:cNvSpPr txBox="1"/>
          </xdr:nvSpPr>
          <xdr:spPr>
            <a:xfrm>
              <a:off x="17828534" y="3189194"/>
              <a:ext cx="849418" cy="52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fld id="{7C0337EE-1B65-479C-8C1E-FAFDB3FB517C}" type="TxLink">
                <a:rPr lang="en-US" sz="3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0</a:t>
              </a:fld>
              <a:endParaRPr lang="ru-RU" sz="3333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5" name="Группа 24">
            <a:extLst>
              <a:ext uri="{FF2B5EF4-FFF2-40B4-BE49-F238E27FC236}">
                <a16:creationId xmlns:a16="http://schemas.microsoft.com/office/drawing/2014/main" id="{C25C9177-6440-A4FD-88D7-70018F0DF64D}"/>
              </a:ext>
            </a:extLst>
          </xdr:cNvPr>
          <xdr:cNvGrpSpPr/>
        </xdr:nvGrpSpPr>
        <xdr:grpSpPr>
          <a:xfrm>
            <a:off x="19288020" y="3189194"/>
            <a:ext cx="2605865" cy="1110663"/>
            <a:chOff x="19288020" y="3189194"/>
            <a:chExt cx="2605865" cy="1110663"/>
          </a:xfrm>
        </xdr:grpSpPr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7637FCE-A778-7BDA-CA9E-7E1469AF75E7}"/>
                </a:ext>
              </a:extLst>
            </xdr:cNvPr>
            <xdr:cNvSpPr txBox="1"/>
          </xdr:nvSpPr>
          <xdr:spPr>
            <a:xfrm>
              <a:off x="19288020" y="3620011"/>
              <a:ext cx="2605865" cy="679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Средний срок </a:t>
              </a:r>
            </a:p>
            <a:p>
              <a:pPr algn="ctr"/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устранения замечаний</a:t>
              </a:r>
              <a:endParaRPr lang="ru-RU" sz="16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'Сводные таблицы'!BF19">
          <xdr:nvSpPr>
            <xdr:cNvPr id="27" name="TextBox 26">
              <a:extLst>
                <a:ext uri="{FF2B5EF4-FFF2-40B4-BE49-F238E27FC236}">
                  <a16:creationId xmlns:a16="http://schemas.microsoft.com/office/drawing/2014/main" id="{40F3F20B-E297-184E-75A1-ABDE34FE53C3}"/>
                </a:ext>
              </a:extLst>
            </xdr:cNvPr>
            <xdr:cNvSpPr txBox="1"/>
          </xdr:nvSpPr>
          <xdr:spPr>
            <a:xfrm>
              <a:off x="19989350" y="3189194"/>
              <a:ext cx="1020072" cy="52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fld id="{43B80D43-FCF3-4B87-B472-430B98205240}" type="TxLink">
                <a:rPr lang="en-US" sz="3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0,0</a:t>
              </a:fld>
              <a:endParaRPr lang="ru-RU" sz="3333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31</xdr:col>
      <xdr:colOff>435422</xdr:colOff>
      <xdr:row>11</xdr:row>
      <xdr:rowOff>61233</xdr:rowOff>
    </xdr:from>
    <xdr:to>
      <xdr:col>31</xdr:col>
      <xdr:colOff>449028</xdr:colOff>
      <xdr:row>25</xdr:row>
      <xdr:rowOff>129268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7A6F8CB3-D26C-4D4C-9423-4B6E4A3C90B9}"/>
            </a:ext>
          </a:extLst>
        </xdr:cNvPr>
        <xdr:cNvCxnSpPr/>
      </xdr:nvCxnSpPr>
      <xdr:spPr>
        <a:xfrm>
          <a:off x="19333022" y="1842408"/>
          <a:ext cx="13606" cy="2334985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326564</xdr:colOff>
      <xdr:row>18</xdr:row>
      <xdr:rowOff>108857</xdr:rowOff>
    </xdr:from>
    <xdr:to>
      <xdr:col>34</xdr:col>
      <xdr:colOff>557885</xdr:colOff>
      <xdr:row>18</xdr:row>
      <xdr:rowOff>136071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0FE52BE8-B5E3-40C3-86B3-EEC04ED9919A}"/>
            </a:ext>
          </a:extLst>
        </xdr:cNvPr>
        <xdr:cNvCxnSpPr/>
      </xdr:nvCxnSpPr>
      <xdr:spPr>
        <a:xfrm flipV="1">
          <a:off x="17395364" y="3023507"/>
          <a:ext cx="3888921" cy="27214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149087</xdr:colOff>
      <xdr:row>78</xdr:row>
      <xdr:rowOff>132521</xdr:rowOff>
    </xdr:from>
    <xdr:to>
      <xdr:col>21</xdr:col>
      <xdr:colOff>149087</xdr:colOff>
      <xdr:row>130</xdr:row>
      <xdr:rowOff>22476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F54CF26E-CFB0-4C18-9221-9901CE109728}"/>
            </a:ext>
          </a:extLst>
        </xdr:cNvPr>
        <xdr:cNvCxnSpPr/>
      </xdr:nvCxnSpPr>
      <xdr:spPr>
        <a:xfrm>
          <a:off x="12950687" y="12762671"/>
          <a:ext cx="0" cy="831005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280802</xdr:colOff>
      <xdr:row>105</xdr:row>
      <xdr:rowOff>123328</xdr:rowOff>
    </xdr:from>
    <xdr:to>
      <xdr:col>34</xdr:col>
      <xdr:colOff>168744</xdr:colOff>
      <xdr:row>105</xdr:row>
      <xdr:rowOff>123328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:a16="http://schemas.microsoft.com/office/drawing/2014/main" id="{80E13A0D-8BF2-4C6D-AFFE-ACB487DA55E7}"/>
            </a:ext>
          </a:extLst>
        </xdr:cNvPr>
        <xdr:cNvCxnSpPr/>
      </xdr:nvCxnSpPr>
      <xdr:spPr>
        <a:xfrm flipH="1">
          <a:off x="4548002" y="17125453"/>
          <a:ext cx="16347142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499432</xdr:colOff>
      <xdr:row>23</xdr:row>
      <xdr:rowOff>47639</xdr:rowOff>
    </xdr:from>
    <xdr:to>
      <xdr:col>11</xdr:col>
      <xdr:colOff>250031</xdr:colOff>
      <xdr:row>25</xdr:row>
      <xdr:rowOff>75790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84E2087-45DD-4222-83A6-A01606A29F28}"/>
            </a:ext>
          </a:extLst>
        </xdr:cNvPr>
        <xdr:cNvSpPr txBox="1"/>
      </xdr:nvSpPr>
      <xdr:spPr>
        <a:xfrm>
          <a:off x="4157032" y="3771914"/>
          <a:ext cx="2798599" cy="352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1. Динамика замечаний</a:t>
          </a:r>
          <a:endParaRPr lang="ru-RU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301686</xdr:colOff>
      <xdr:row>23</xdr:row>
      <xdr:rowOff>47639</xdr:rowOff>
    </xdr:from>
    <xdr:to>
      <xdr:col>26</xdr:col>
      <xdr:colOff>52284</xdr:colOff>
      <xdr:row>25</xdr:row>
      <xdr:rowOff>75790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6931480-BF30-472E-A48D-87AAE55F3AF7}"/>
            </a:ext>
          </a:extLst>
        </xdr:cNvPr>
        <xdr:cNvSpPr txBox="1"/>
      </xdr:nvSpPr>
      <xdr:spPr>
        <a:xfrm>
          <a:off x="13103286" y="3771914"/>
          <a:ext cx="2798598" cy="352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2. Рейтинг организаций</a:t>
          </a:r>
          <a:endParaRPr lang="ru-RU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499432</xdr:colOff>
      <xdr:row>51</xdr:row>
      <xdr:rowOff>111932</xdr:rowOff>
    </xdr:from>
    <xdr:to>
      <xdr:col>13</xdr:col>
      <xdr:colOff>190499</xdr:colOff>
      <xdr:row>53</xdr:row>
      <xdr:rowOff>140083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1205828-EC8A-4192-A00B-BA5A6DF1AFDE}"/>
            </a:ext>
          </a:extLst>
        </xdr:cNvPr>
        <xdr:cNvSpPr txBox="1"/>
      </xdr:nvSpPr>
      <xdr:spPr>
        <a:xfrm>
          <a:off x="4157032" y="8370107"/>
          <a:ext cx="3958267" cy="352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3. Аналитика по видам работ</a:t>
          </a:r>
        </a:p>
      </xdr:txBody>
    </xdr:sp>
    <xdr:clientData/>
  </xdr:twoCellAnchor>
  <xdr:twoCellAnchor>
    <xdr:from>
      <xdr:col>21</xdr:col>
      <xdr:colOff>301686</xdr:colOff>
      <xdr:row>51</xdr:row>
      <xdr:rowOff>111932</xdr:rowOff>
    </xdr:from>
    <xdr:to>
      <xdr:col>26</xdr:col>
      <xdr:colOff>46590</xdr:colOff>
      <xdr:row>53</xdr:row>
      <xdr:rowOff>140083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038A052-166C-4EC2-8E99-A2CD31ECB16D}"/>
            </a:ext>
          </a:extLst>
        </xdr:cNvPr>
        <xdr:cNvSpPr txBox="1"/>
      </xdr:nvSpPr>
      <xdr:spPr>
        <a:xfrm>
          <a:off x="13103286" y="8370107"/>
          <a:ext cx="2792904" cy="352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4. Аналитика по меткам</a:t>
          </a:r>
        </a:p>
      </xdr:txBody>
    </xdr:sp>
    <xdr:clientData/>
  </xdr:twoCellAnchor>
  <xdr:twoCellAnchor>
    <xdr:from>
      <xdr:col>6</xdr:col>
      <xdr:colOff>499432</xdr:colOff>
      <xdr:row>78</xdr:row>
      <xdr:rowOff>121287</xdr:rowOff>
    </xdr:from>
    <xdr:to>
      <xdr:col>11</xdr:col>
      <xdr:colOff>464344</xdr:colOff>
      <xdr:row>80</xdr:row>
      <xdr:rowOff>149438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9EA991D-7B70-4BF8-B413-416B9EC35977}"/>
            </a:ext>
          </a:extLst>
        </xdr:cNvPr>
        <xdr:cNvSpPr txBox="1"/>
      </xdr:nvSpPr>
      <xdr:spPr>
        <a:xfrm>
          <a:off x="4157032" y="12751437"/>
          <a:ext cx="3012912" cy="352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5. Аналитика по локациям</a:t>
          </a:r>
        </a:p>
      </xdr:txBody>
    </xdr:sp>
    <xdr:clientData/>
  </xdr:twoCellAnchor>
  <xdr:twoCellAnchor>
    <xdr:from>
      <xdr:col>21</xdr:col>
      <xdr:colOff>301686</xdr:colOff>
      <xdr:row>78</xdr:row>
      <xdr:rowOff>121287</xdr:rowOff>
    </xdr:from>
    <xdr:to>
      <xdr:col>28</xdr:col>
      <xdr:colOff>388042</xdr:colOff>
      <xdr:row>80</xdr:row>
      <xdr:rowOff>149438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FB17983-4A0A-4122-B5B4-7D65034A7897}"/>
            </a:ext>
          </a:extLst>
        </xdr:cNvPr>
        <xdr:cNvSpPr txBox="1"/>
      </xdr:nvSpPr>
      <xdr:spPr>
        <a:xfrm>
          <a:off x="13103286" y="12751437"/>
          <a:ext cx="4353556" cy="352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6. Аналитика по исполнителям</a:t>
          </a:r>
        </a:p>
      </xdr:txBody>
    </xdr:sp>
    <xdr:clientData/>
  </xdr:twoCellAnchor>
  <xdr:twoCellAnchor>
    <xdr:from>
      <xdr:col>6</xdr:col>
      <xdr:colOff>499432</xdr:colOff>
      <xdr:row>107</xdr:row>
      <xdr:rowOff>23147</xdr:rowOff>
    </xdr:from>
    <xdr:to>
      <xdr:col>15</xdr:col>
      <xdr:colOff>516733</xdr:colOff>
      <xdr:row>109</xdr:row>
      <xdr:rowOff>51297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A3A3942-8DFC-4966-99F6-5A6DDA9D3845}"/>
            </a:ext>
          </a:extLst>
        </xdr:cNvPr>
        <xdr:cNvSpPr txBox="1"/>
      </xdr:nvSpPr>
      <xdr:spPr>
        <a:xfrm>
          <a:off x="4157032" y="17349122"/>
          <a:ext cx="5503701" cy="352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7. Среднее время устранения замечаний, дней</a:t>
          </a:r>
        </a:p>
      </xdr:txBody>
    </xdr:sp>
    <xdr:clientData/>
  </xdr:twoCellAnchor>
  <xdr:twoCellAnchor>
    <xdr:from>
      <xdr:col>21</xdr:col>
      <xdr:colOff>301686</xdr:colOff>
      <xdr:row>107</xdr:row>
      <xdr:rowOff>23147</xdr:rowOff>
    </xdr:from>
    <xdr:to>
      <xdr:col>26</xdr:col>
      <xdr:colOff>424780</xdr:colOff>
      <xdr:row>109</xdr:row>
      <xdr:rowOff>51298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70AD4FF-5122-4370-B2D6-29E77A084D58}"/>
            </a:ext>
          </a:extLst>
        </xdr:cNvPr>
        <xdr:cNvSpPr txBox="1"/>
      </xdr:nvSpPr>
      <xdr:spPr>
        <a:xfrm>
          <a:off x="13103286" y="17349122"/>
          <a:ext cx="3171094" cy="352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600" b="1" baseline="0">
              <a:latin typeface="Arial" panose="020B0604020202020204" pitchFamily="34" charset="0"/>
              <a:cs typeface="Arial" panose="020B0604020202020204" pitchFamily="34" charset="0"/>
            </a:rPr>
            <a:t>8. Рейтинг исполнителей</a:t>
          </a:r>
        </a:p>
      </xdr:txBody>
    </xdr:sp>
    <xdr:clientData/>
  </xdr:twoCellAnchor>
  <xdr:twoCellAnchor>
    <xdr:from>
      <xdr:col>11</xdr:col>
      <xdr:colOff>527981</xdr:colOff>
      <xdr:row>11</xdr:row>
      <xdr:rowOff>121434</xdr:rowOff>
    </xdr:from>
    <xdr:to>
      <xdr:col>12</xdr:col>
      <xdr:colOff>191211</xdr:colOff>
      <xdr:row>13</xdr:row>
      <xdr:rowOff>63078</xdr:rowOff>
    </xdr:to>
    <xdr:sp macro="" textlink="">
      <xdr:nvSpPr>
        <xdr:cNvPr id="50" name="Овал 49">
          <a:extLst>
            <a:ext uri="{FF2B5EF4-FFF2-40B4-BE49-F238E27FC236}">
              <a16:creationId xmlns:a16="http://schemas.microsoft.com/office/drawing/2014/main" id="{4381F077-3FBB-4006-A712-6ADA1A74914A}"/>
            </a:ext>
          </a:extLst>
        </xdr:cNvPr>
        <xdr:cNvSpPr/>
      </xdr:nvSpPr>
      <xdr:spPr>
        <a:xfrm>
          <a:off x="7233581" y="1902609"/>
          <a:ext cx="272830" cy="265494"/>
        </a:xfrm>
        <a:prstGeom prst="ellipse">
          <a:avLst/>
        </a:prstGeom>
        <a:solidFill>
          <a:srgbClr val="FF7C8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587433</xdr:colOff>
      <xdr:row>11</xdr:row>
      <xdr:rowOff>121434</xdr:rowOff>
    </xdr:from>
    <xdr:to>
      <xdr:col>16</xdr:col>
      <xdr:colOff>250662</xdr:colOff>
      <xdr:row>13</xdr:row>
      <xdr:rowOff>63078</xdr:rowOff>
    </xdr:to>
    <xdr:sp macro="" textlink="">
      <xdr:nvSpPr>
        <xdr:cNvPr id="51" name="Овал 50">
          <a:extLst>
            <a:ext uri="{FF2B5EF4-FFF2-40B4-BE49-F238E27FC236}">
              <a16:creationId xmlns:a16="http://schemas.microsoft.com/office/drawing/2014/main" id="{086762D0-FDD5-4773-B3E6-CA27F4A1F2FB}"/>
            </a:ext>
          </a:extLst>
        </xdr:cNvPr>
        <xdr:cNvSpPr/>
      </xdr:nvSpPr>
      <xdr:spPr>
        <a:xfrm>
          <a:off x="9731433" y="1902609"/>
          <a:ext cx="272829" cy="265494"/>
        </a:xfrm>
        <a:prstGeom prst="ellipse">
          <a:avLst/>
        </a:prstGeom>
        <a:solidFill>
          <a:srgbClr val="FFCC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20</xdr:col>
      <xdr:colOff>254163</xdr:colOff>
      <xdr:row>11</xdr:row>
      <xdr:rowOff>121434</xdr:rowOff>
    </xdr:from>
    <xdr:to>
      <xdr:col>20</xdr:col>
      <xdr:colOff>525527</xdr:colOff>
      <xdr:row>13</xdr:row>
      <xdr:rowOff>63078</xdr:rowOff>
    </xdr:to>
    <xdr:sp macro="" textlink="">
      <xdr:nvSpPr>
        <xdr:cNvPr id="52" name="Овал 51">
          <a:extLst>
            <a:ext uri="{FF2B5EF4-FFF2-40B4-BE49-F238E27FC236}">
              <a16:creationId xmlns:a16="http://schemas.microsoft.com/office/drawing/2014/main" id="{C5142A6D-D385-4C78-9D68-842982B62FF9}"/>
            </a:ext>
          </a:extLst>
        </xdr:cNvPr>
        <xdr:cNvSpPr/>
      </xdr:nvSpPr>
      <xdr:spPr>
        <a:xfrm>
          <a:off x="12446163" y="1902609"/>
          <a:ext cx="271364" cy="265494"/>
        </a:xfrm>
        <a:prstGeom prst="ellipse">
          <a:avLst/>
        </a:prstGeom>
        <a:solidFill>
          <a:srgbClr val="00CC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455512</xdr:colOff>
      <xdr:row>10</xdr:row>
      <xdr:rowOff>136072</xdr:rowOff>
    </xdr:from>
    <xdr:to>
      <xdr:col>26</xdr:col>
      <xdr:colOff>317023</xdr:colOff>
      <xdr:row>15</xdr:row>
      <xdr:rowOff>70632</xdr:rowOff>
    </xdr:to>
    <xdr:grpSp>
      <xdr:nvGrpSpPr>
        <xdr:cNvPr id="53" name="Группа 52">
          <a:extLst>
            <a:ext uri="{FF2B5EF4-FFF2-40B4-BE49-F238E27FC236}">
              <a16:creationId xmlns:a16="http://schemas.microsoft.com/office/drawing/2014/main" id="{9128C63A-9545-4D1F-A68C-1CC1D2722E80}"/>
            </a:ext>
          </a:extLst>
        </xdr:cNvPr>
        <xdr:cNvGrpSpPr/>
      </xdr:nvGrpSpPr>
      <xdr:grpSpPr>
        <a:xfrm>
          <a:off x="4741762" y="1768929"/>
          <a:ext cx="11495618" cy="750989"/>
          <a:chOff x="4741762" y="1768929"/>
          <a:chExt cx="11495618" cy="750989"/>
        </a:xfrm>
      </xdr:grpSpPr>
      <xdr:grpSp>
        <xdr:nvGrpSpPr>
          <xdr:cNvPr id="54" name="Группа 53">
            <a:extLst>
              <a:ext uri="{FF2B5EF4-FFF2-40B4-BE49-F238E27FC236}">
                <a16:creationId xmlns:a16="http://schemas.microsoft.com/office/drawing/2014/main" id="{71AE6254-5EB4-781E-358B-82F441308B4A}"/>
              </a:ext>
            </a:extLst>
          </xdr:cNvPr>
          <xdr:cNvGrpSpPr/>
        </xdr:nvGrpSpPr>
        <xdr:grpSpPr>
          <a:xfrm>
            <a:off x="4741762" y="1780090"/>
            <a:ext cx="1297991" cy="739828"/>
            <a:chOff x="4712454" y="1778049"/>
            <a:chExt cx="1289009" cy="729517"/>
          </a:xfrm>
        </xdr:grpSpPr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44667369-B818-37B4-829A-F9BC08CAFAA0}"/>
                </a:ext>
              </a:extLst>
            </xdr:cNvPr>
            <xdr:cNvSpPr txBox="1"/>
          </xdr:nvSpPr>
          <xdr:spPr>
            <a:xfrm>
              <a:off x="4712454" y="2218853"/>
              <a:ext cx="1289009" cy="288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Просрочено</a:t>
              </a:r>
              <a:endParaRPr lang="ru-RU" sz="16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'Сводные таблицы'!E19">
          <xdr:nvSpPr>
            <xdr:cNvPr id="72" name="TextBox 71">
              <a:extLst>
                <a:ext uri="{FF2B5EF4-FFF2-40B4-BE49-F238E27FC236}">
                  <a16:creationId xmlns:a16="http://schemas.microsoft.com/office/drawing/2014/main" id="{6B2A947C-EA58-9D64-3D5E-96B7E740F986}"/>
                </a:ext>
              </a:extLst>
            </xdr:cNvPr>
            <xdr:cNvSpPr txBox="1"/>
          </xdr:nvSpPr>
          <xdr:spPr>
            <a:xfrm>
              <a:off x="5049031" y="1778049"/>
              <a:ext cx="616718" cy="494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16F13DC7-E64D-4458-83EB-02FDDCCD9C0A}" type="TxLink">
                <a:rPr lang="en-US" sz="3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/>
                <a:t>0</a:t>
              </a:fld>
              <a:endParaRPr lang="ru-RU" sz="199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grpSp>
          <xdr:nvGrpSpPr>
            <xdr:cNvPr id="73" name="Группа 72">
              <a:extLst>
                <a:ext uri="{FF2B5EF4-FFF2-40B4-BE49-F238E27FC236}">
                  <a16:creationId xmlns:a16="http://schemas.microsoft.com/office/drawing/2014/main" id="{19EFD119-D332-E26A-71EB-AD07B76EACE7}"/>
                </a:ext>
              </a:extLst>
            </xdr:cNvPr>
            <xdr:cNvGrpSpPr/>
          </xdr:nvGrpSpPr>
          <xdr:grpSpPr>
            <a:xfrm>
              <a:off x="4808370" y="1890339"/>
              <a:ext cx="271364" cy="315992"/>
              <a:chOff x="4339781" y="1920584"/>
              <a:chExt cx="271981" cy="318143"/>
            </a:xfrm>
          </xdr:grpSpPr>
          <xdr:sp macro="" textlink="">
            <xdr:nvSpPr>
              <xdr:cNvPr id="74" name="Овал 73">
                <a:extLst>
                  <a:ext uri="{FF2B5EF4-FFF2-40B4-BE49-F238E27FC236}">
                    <a16:creationId xmlns:a16="http://schemas.microsoft.com/office/drawing/2014/main" id="{292E4AA3-833B-415A-9A51-FC4D32721D0E}"/>
                  </a:ext>
                </a:extLst>
              </xdr:cNvPr>
              <xdr:cNvSpPr/>
            </xdr:nvSpPr>
            <xdr:spPr>
              <a:xfrm>
                <a:off x="4339781" y="1936919"/>
                <a:ext cx="271981" cy="265826"/>
              </a:xfrm>
              <a:prstGeom prst="ellipse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ru-RU" sz="1100"/>
              </a:p>
            </xdr:txBody>
          </xdr:sp>
          <xdr:sp macro="" textlink="">
            <xdr:nvSpPr>
              <xdr:cNvPr id="75" name="TextBox 74">
                <a:extLst>
                  <a:ext uri="{FF2B5EF4-FFF2-40B4-BE49-F238E27FC236}">
                    <a16:creationId xmlns:a16="http://schemas.microsoft.com/office/drawing/2014/main" id="{A4844022-2CC6-36B4-AEF3-2CF202F79FB2}"/>
                  </a:ext>
                </a:extLst>
              </xdr:cNvPr>
              <xdr:cNvSpPr txBox="1"/>
            </xdr:nvSpPr>
            <xdr:spPr>
              <a:xfrm>
                <a:off x="4354481" y="1920584"/>
                <a:ext cx="233773" cy="31814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ru-RU" sz="14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!</a:t>
                </a:r>
                <a:endParaRPr lang="ru-RU" sz="1400" b="1" baseline="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</xdr:grpSp>
      <xdr:grpSp>
        <xdr:nvGrpSpPr>
          <xdr:cNvPr id="55" name="Группа 54">
            <a:extLst>
              <a:ext uri="{FF2B5EF4-FFF2-40B4-BE49-F238E27FC236}">
                <a16:creationId xmlns:a16="http://schemas.microsoft.com/office/drawing/2014/main" id="{D84577D2-8793-6D55-F137-21948F5356DD}"/>
              </a:ext>
            </a:extLst>
          </xdr:cNvPr>
          <xdr:cNvGrpSpPr/>
        </xdr:nvGrpSpPr>
        <xdr:grpSpPr>
          <a:xfrm>
            <a:off x="15170523" y="1768938"/>
            <a:ext cx="1066857" cy="750980"/>
            <a:chOff x="14996642" y="1723954"/>
            <a:chExt cx="1053440" cy="718962"/>
          </a:xfrm>
        </xdr:grpSpPr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0A8A490A-1584-B889-CFB9-17D5BA4ECE6D}"/>
                </a:ext>
              </a:extLst>
            </xdr:cNvPr>
            <xdr:cNvSpPr txBox="1"/>
          </xdr:nvSpPr>
          <xdr:spPr>
            <a:xfrm>
              <a:off x="15280216" y="2149526"/>
              <a:ext cx="699578" cy="293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Всего</a:t>
              </a:r>
              <a:endParaRPr lang="ru-RU" sz="16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'Сводные таблицы'!F19">
          <xdr:nvSpPr>
            <xdr:cNvPr id="69" name="TextBox 68">
              <a:extLst>
                <a:ext uri="{FF2B5EF4-FFF2-40B4-BE49-F238E27FC236}">
                  <a16:creationId xmlns:a16="http://schemas.microsoft.com/office/drawing/2014/main" id="{3906B4B2-1BA9-C777-0E34-B8B34E5E7F2C}"/>
                </a:ext>
              </a:extLst>
            </xdr:cNvPr>
            <xdr:cNvSpPr txBox="1"/>
          </xdr:nvSpPr>
          <xdr:spPr>
            <a:xfrm>
              <a:off x="15209929" y="1723954"/>
              <a:ext cx="840153" cy="501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C82E40F8-650F-4C78-9FCB-0243576A87C3}" type="TxLink">
                <a:rPr lang="en-US" sz="3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/>
                <a:t>0</a:t>
              </a:fld>
              <a:endParaRPr lang="ru-RU" sz="1340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0" name="Овал 69">
              <a:extLst>
                <a:ext uri="{FF2B5EF4-FFF2-40B4-BE49-F238E27FC236}">
                  <a16:creationId xmlns:a16="http://schemas.microsoft.com/office/drawing/2014/main" id="{D243F3CD-E7CC-A019-D1A1-C3386350CFDB}"/>
                </a:ext>
              </a:extLst>
            </xdr:cNvPr>
            <xdr:cNvSpPr/>
          </xdr:nvSpPr>
          <xdr:spPr>
            <a:xfrm>
              <a:off x="14996642" y="1847506"/>
              <a:ext cx="268347" cy="254677"/>
            </a:xfrm>
            <a:prstGeom prst="ellipse">
              <a:avLst/>
            </a:pr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  <xdr:grpSp>
        <xdr:nvGrpSpPr>
          <xdr:cNvPr id="56" name="Группа 55">
            <a:extLst>
              <a:ext uri="{FF2B5EF4-FFF2-40B4-BE49-F238E27FC236}">
                <a16:creationId xmlns:a16="http://schemas.microsoft.com/office/drawing/2014/main" id="{C0B3DFDC-6193-5E37-817E-987BE0EC2A8C}"/>
              </a:ext>
            </a:extLst>
          </xdr:cNvPr>
          <xdr:cNvGrpSpPr/>
        </xdr:nvGrpSpPr>
        <xdr:grpSpPr>
          <a:xfrm>
            <a:off x="7258118" y="1777081"/>
            <a:ext cx="1047193" cy="742837"/>
            <a:chOff x="7211397" y="1775082"/>
            <a:chExt cx="1039946" cy="732484"/>
          </a:xfrm>
        </xdr:grpSpPr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B5E3CA0D-41B1-B43C-C690-CB493C66EC43}"/>
                </a:ext>
              </a:extLst>
            </xdr:cNvPr>
            <xdr:cNvSpPr txBox="1"/>
          </xdr:nvSpPr>
          <xdr:spPr>
            <a:xfrm>
              <a:off x="7287921" y="2213682"/>
              <a:ext cx="963422" cy="293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Открыто</a:t>
              </a:r>
              <a:endParaRPr lang="ru-RU" sz="16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'Сводные таблицы'!D19">
          <xdr:nvSpPr>
            <xdr:cNvPr id="66" name="TextBox 65">
              <a:extLst>
                <a:ext uri="{FF2B5EF4-FFF2-40B4-BE49-F238E27FC236}">
                  <a16:creationId xmlns:a16="http://schemas.microsoft.com/office/drawing/2014/main" id="{1E04B99E-348D-7B57-33AD-29A04736D17C}"/>
                </a:ext>
              </a:extLst>
            </xdr:cNvPr>
            <xdr:cNvSpPr txBox="1"/>
          </xdr:nvSpPr>
          <xdr:spPr>
            <a:xfrm>
              <a:off x="7460131" y="1775082"/>
              <a:ext cx="619002" cy="5029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0B545C1-5665-455F-B69B-94CDA2BB8A14}" type="TxLink">
                <a:rPr lang="en-US" sz="3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/>
                <a:t>0</a:t>
              </a:fld>
              <a:endParaRPr lang="ru-RU" sz="1234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241566C8-0D45-F851-5AD9-B458F7DEFB8A}"/>
                </a:ext>
              </a:extLst>
            </xdr:cNvPr>
            <xdr:cNvSpPr txBox="1"/>
          </xdr:nvSpPr>
          <xdr:spPr>
            <a:xfrm>
              <a:off x="7211397" y="1898154"/>
              <a:ext cx="276457" cy="29253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ru-RU" sz="1200" b="1" baseline="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Х</a:t>
              </a:r>
            </a:p>
          </xdr:txBody>
        </xdr:sp>
      </xdr:grpSp>
      <xdr:grpSp>
        <xdr:nvGrpSpPr>
          <xdr:cNvPr id="57" name="Группа 56">
            <a:extLst>
              <a:ext uri="{FF2B5EF4-FFF2-40B4-BE49-F238E27FC236}">
                <a16:creationId xmlns:a16="http://schemas.microsoft.com/office/drawing/2014/main" id="{7642863E-BA7F-D8F3-E91C-B49A0747DF0F}"/>
              </a:ext>
            </a:extLst>
          </xdr:cNvPr>
          <xdr:cNvGrpSpPr/>
        </xdr:nvGrpSpPr>
        <xdr:grpSpPr>
          <a:xfrm>
            <a:off x="9756415" y="1768940"/>
            <a:ext cx="1155761" cy="750978"/>
            <a:chOff x="9692406" y="1767055"/>
            <a:chExt cx="1147763" cy="740511"/>
          </a:xfrm>
        </xdr:grpSpPr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8541E26E-A9A6-B497-7681-8CC48D735DE9}"/>
                </a:ext>
              </a:extLst>
            </xdr:cNvPr>
            <xdr:cNvSpPr txBox="1"/>
          </xdr:nvSpPr>
          <xdr:spPr>
            <a:xfrm>
              <a:off x="9692406" y="2219251"/>
              <a:ext cx="1147763" cy="288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Устранено</a:t>
              </a:r>
              <a:endParaRPr lang="ru-RU" sz="16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'Сводные таблицы'!C19">
          <xdr:nvSpPr>
            <xdr:cNvPr id="63" name="TextBox 62">
              <a:extLst>
                <a:ext uri="{FF2B5EF4-FFF2-40B4-BE49-F238E27FC236}">
                  <a16:creationId xmlns:a16="http://schemas.microsoft.com/office/drawing/2014/main" id="{A61F0E13-3E82-65A9-6414-7FEDCF75C6B5}"/>
                </a:ext>
              </a:extLst>
            </xdr:cNvPr>
            <xdr:cNvSpPr txBox="1"/>
          </xdr:nvSpPr>
          <xdr:spPr>
            <a:xfrm>
              <a:off x="9955340" y="1767055"/>
              <a:ext cx="621895" cy="519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A1850125-C0A1-4EEE-9394-B86F33AD88C4}" type="TxLink">
                <a:rPr lang="en-US" sz="3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/>
                <a:t>0</a:t>
              </a:fld>
              <a:endParaRPr lang="ru-RU" sz="4000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CBD8E315-2CB1-6BF0-2D64-9367EAD9C842}"/>
                </a:ext>
              </a:extLst>
            </xdr:cNvPr>
            <xdr:cNvSpPr txBox="1"/>
          </xdr:nvSpPr>
          <xdr:spPr>
            <a:xfrm>
              <a:off x="9699395" y="1895347"/>
              <a:ext cx="275135" cy="29241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ru-RU" sz="1400" b="1" baseline="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?</a:t>
              </a:r>
            </a:p>
          </xdr:txBody>
        </xdr:sp>
      </xdr:grpSp>
      <xdr:grpSp>
        <xdr:nvGrpSpPr>
          <xdr:cNvPr id="58" name="Группа 57">
            <a:extLst>
              <a:ext uri="{FF2B5EF4-FFF2-40B4-BE49-F238E27FC236}">
                <a16:creationId xmlns:a16="http://schemas.microsoft.com/office/drawing/2014/main" id="{47F3B7CA-9836-6597-BF23-4DFAF83E0E17}"/>
              </a:ext>
            </a:extLst>
          </xdr:cNvPr>
          <xdr:cNvGrpSpPr/>
        </xdr:nvGrpSpPr>
        <xdr:grpSpPr>
          <a:xfrm>
            <a:off x="12480102" y="1768929"/>
            <a:ext cx="1036673" cy="750989"/>
            <a:chOff x="12336906" y="1723945"/>
            <a:chExt cx="1023464" cy="718971"/>
          </a:xfrm>
        </xdr:grpSpPr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63D9A817-EA25-FA4A-E481-C438F0FE95B3}"/>
                </a:ext>
              </a:extLst>
            </xdr:cNvPr>
            <xdr:cNvSpPr txBox="1"/>
          </xdr:nvSpPr>
          <xdr:spPr>
            <a:xfrm>
              <a:off x="12414197" y="2149517"/>
              <a:ext cx="946173" cy="293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ru-RU" sz="1600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Закрыто</a:t>
              </a:r>
              <a:endParaRPr lang="ru-RU" sz="16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'Сводные таблицы'!B19">
          <xdr:nvSpPr>
            <xdr:cNvPr id="60" name="TextBox 59">
              <a:extLst>
                <a:ext uri="{FF2B5EF4-FFF2-40B4-BE49-F238E27FC236}">
                  <a16:creationId xmlns:a16="http://schemas.microsoft.com/office/drawing/2014/main" id="{78D06FC9-526E-6E1A-FAA2-957819892ECC}"/>
                </a:ext>
              </a:extLst>
            </xdr:cNvPr>
            <xdr:cNvSpPr txBox="1"/>
          </xdr:nvSpPr>
          <xdr:spPr>
            <a:xfrm>
              <a:off x="12579570" y="1723945"/>
              <a:ext cx="618445" cy="501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CCDEC106-B427-472B-8760-0FAF13ED8FEA}" type="TxLink">
                <a:rPr lang="en-US" sz="3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/>
                <a:t>0</a:t>
              </a:fld>
              <a:endParaRPr lang="ru-RU" sz="496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9BB9DD74-B6DC-F8A2-09DC-B5404E439BEC}"/>
                </a:ext>
              </a:extLst>
            </xdr:cNvPr>
            <xdr:cNvSpPr txBox="1"/>
          </xdr:nvSpPr>
          <xdr:spPr>
            <a:xfrm>
              <a:off x="12336906" y="1825163"/>
              <a:ext cx="276937" cy="28405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ru-RU" sz="1800" b="1" baseline="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+</a:t>
              </a:r>
            </a:p>
          </xdr:txBody>
        </xdr:sp>
      </xdr:grpSp>
    </xdr:grpSp>
    <xdr:clientData/>
  </xdr:twoCellAnchor>
  <xdr:twoCellAnchor>
    <xdr:from>
      <xdr:col>0</xdr:col>
      <xdr:colOff>4261</xdr:colOff>
      <xdr:row>2</xdr:row>
      <xdr:rowOff>150158</xdr:rowOff>
    </xdr:from>
    <xdr:to>
      <xdr:col>5</xdr:col>
      <xdr:colOff>164993</xdr:colOff>
      <xdr:row>7</xdr:row>
      <xdr:rowOff>107156</xdr:rowOff>
    </xdr:to>
    <xdr:sp macro="" textlink="">
      <xdr:nvSpPr>
        <xdr:cNvPr id="79" name="Прямоугольник: скругленные верхние углы 78">
          <a:extLst>
            <a:ext uri="{FF2B5EF4-FFF2-40B4-BE49-F238E27FC236}">
              <a16:creationId xmlns:a16="http://schemas.microsoft.com/office/drawing/2014/main" id="{99BA8656-C58F-344C-37D4-029F6CC6EE6D}"/>
            </a:ext>
          </a:extLst>
        </xdr:cNvPr>
        <xdr:cNvSpPr/>
      </xdr:nvSpPr>
      <xdr:spPr>
        <a:xfrm>
          <a:off x="4261" y="463923"/>
          <a:ext cx="3186320" cy="741409"/>
        </a:xfrm>
        <a:prstGeom prst="round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</a:t>
          </a:r>
          <a:endParaRPr lang="ru-RU" sz="1100"/>
        </a:p>
      </xdr:txBody>
    </xdr:sp>
    <xdr:clientData/>
  </xdr:twoCellAnchor>
  <xdr:twoCellAnchor>
    <xdr:from>
      <xdr:col>0</xdr:col>
      <xdr:colOff>2568</xdr:colOff>
      <xdr:row>7</xdr:row>
      <xdr:rowOff>0</xdr:rowOff>
    </xdr:from>
    <xdr:to>
      <xdr:col>5</xdr:col>
      <xdr:colOff>166687</xdr:colOff>
      <xdr:row>51</xdr:row>
      <xdr:rowOff>11905</xdr:rowOff>
    </xdr:to>
    <xdr:sp macro="" textlink="">
      <xdr:nvSpPr>
        <xdr:cNvPr id="80" name="Прямоугольник: скругленные верхние углы 79">
          <a:extLst>
            <a:ext uri="{FF2B5EF4-FFF2-40B4-BE49-F238E27FC236}">
              <a16:creationId xmlns:a16="http://schemas.microsoft.com/office/drawing/2014/main" id="{27592DD0-A158-57DE-50BB-A9A393108F2C}"/>
            </a:ext>
          </a:extLst>
        </xdr:cNvPr>
        <xdr:cNvSpPr/>
      </xdr:nvSpPr>
      <xdr:spPr>
        <a:xfrm>
          <a:off x="2568" y="1098176"/>
          <a:ext cx="3189707" cy="6914729"/>
        </a:xfrm>
        <a:prstGeom prst="round2SameRect">
          <a:avLst>
            <a:gd name="adj1" fmla="val 0"/>
            <a:gd name="adj2" fmla="val 0"/>
          </a:avLst>
        </a:prstGeom>
        <a:solidFill>
          <a:schemeClr val="bg1">
            <a:alpha val="68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  <a:r>
            <a:rPr lang="ru-RU" sz="1100"/>
            <a:t>  </a:t>
          </a:r>
        </a:p>
      </xdr:txBody>
    </xdr:sp>
    <xdr:clientData/>
  </xdr:twoCellAnchor>
  <xdr:twoCellAnchor>
    <xdr:from>
      <xdr:col>1</xdr:col>
      <xdr:colOff>421492</xdr:colOff>
      <xdr:row>4</xdr:row>
      <xdr:rowOff>76728</xdr:rowOff>
    </xdr:from>
    <xdr:to>
      <xdr:col>3</xdr:col>
      <xdr:colOff>352879</xdr:colOff>
      <xdr:row>6</xdr:row>
      <xdr:rowOff>83342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EBE9F80-D9F3-05EC-2816-94AB069CB073}"/>
            </a:ext>
          </a:extLst>
        </xdr:cNvPr>
        <xdr:cNvSpPr txBox="1"/>
      </xdr:nvSpPr>
      <xdr:spPr>
        <a:xfrm>
          <a:off x="1026610" y="704257"/>
          <a:ext cx="1141622" cy="3203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>
              <a:latin typeface="Arial" panose="020B0604020202020204" pitchFamily="34" charset="0"/>
              <a:cs typeface="Arial" panose="020B0604020202020204" pitchFamily="34" charset="0"/>
            </a:rPr>
            <a:t>Фильтры</a:t>
          </a:r>
          <a:endParaRPr lang="ru-RU" sz="1600" b="1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538720</xdr:colOff>
      <xdr:row>26</xdr:row>
      <xdr:rowOff>91685</xdr:rowOff>
    </xdr:from>
    <xdr:to>
      <xdr:col>20</xdr:col>
      <xdr:colOff>244310</xdr:colOff>
      <xdr:row>49</xdr:row>
      <xdr:rowOff>39730</xdr:rowOff>
    </xdr:to>
    <xdr:graphicFrame macro="">
      <xdr:nvGraphicFramePr>
        <xdr:cNvPr id="87" name="Диаграмма 86">
          <a:extLst>
            <a:ext uri="{FF2B5EF4-FFF2-40B4-BE49-F238E27FC236}">
              <a16:creationId xmlns:a16="http://schemas.microsoft.com/office/drawing/2014/main" id="{555091C8-8BE0-484A-9415-3B5FF4FC9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516779</xdr:colOff>
      <xdr:row>25</xdr:row>
      <xdr:rowOff>99325</xdr:rowOff>
    </xdr:from>
    <xdr:to>
      <xdr:col>35</xdr:col>
      <xdr:colOff>561603</xdr:colOff>
      <xdr:row>50</xdr:row>
      <xdr:rowOff>32088</xdr:rowOff>
    </xdr:to>
    <xdr:graphicFrame macro="">
      <xdr:nvGraphicFramePr>
        <xdr:cNvPr id="88" name="Диаграмма 87">
          <a:extLst>
            <a:ext uri="{FF2B5EF4-FFF2-40B4-BE49-F238E27FC236}">
              <a16:creationId xmlns:a16="http://schemas.microsoft.com/office/drawing/2014/main" id="{8C3FB753-AA0E-46F8-AC50-EFBEABE1C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364689</xdr:colOff>
      <xdr:row>80</xdr:row>
      <xdr:rowOff>140715</xdr:rowOff>
    </xdr:from>
    <xdr:to>
      <xdr:col>36</xdr:col>
      <xdr:colOff>101373</xdr:colOff>
      <xdr:row>104</xdr:row>
      <xdr:rowOff>82443</xdr:rowOff>
    </xdr:to>
    <xdr:graphicFrame macro="">
      <xdr:nvGraphicFramePr>
        <xdr:cNvPr id="89" name="Диаграмма 88">
          <a:extLst>
            <a:ext uri="{FF2B5EF4-FFF2-40B4-BE49-F238E27FC236}">
              <a16:creationId xmlns:a16="http://schemas.microsoft.com/office/drawing/2014/main" id="{8573CEA5-439F-444E-8A47-9B82A477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160193</xdr:colOff>
      <xdr:row>53</xdr:row>
      <xdr:rowOff>138953</xdr:rowOff>
    </xdr:from>
    <xdr:to>
      <xdr:col>21</xdr:col>
      <xdr:colOff>10516</xdr:colOff>
      <xdr:row>78</xdr:row>
      <xdr:rowOff>44824</xdr:rowOff>
    </xdr:to>
    <xdr:graphicFrame macro="">
      <xdr:nvGraphicFramePr>
        <xdr:cNvPr id="90" name="Диаграмма 89">
          <a:extLst>
            <a:ext uri="{FF2B5EF4-FFF2-40B4-BE49-F238E27FC236}">
              <a16:creationId xmlns:a16="http://schemas.microsoft.com/office/drawing/2014/main" id="{164F0E8C-200E-4061-BBB8-D6E13BF8C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184316</xdr:colOff>
      <xdr:row>81</xdr:row>
      <xdr:rowOff>13854</xdr:rowOff>
    </xdr:from>
    <xdr:to>
      <xdr:col>20</xdr:col>
      <xdr:colOff>598715</xdr:colOff>
      <xdr:row>104</xdr:row>
      <xdr:rowOff>53440</xdr:rowOff>
    </xdr:to>
    <xdr:graphicFrame macro="">
      <xdr:nvGraphicFramePr>
        <xdr:cNvPr id="91" name="Диаграмма 90">
          <a:extLst>
            <a:ext uri="{FF2B5EF4-FFF2-40B4-BE49-F238E27FC236}">
              <a16:creationId xmlns:a16="http://schemas.microsoft.com/office/drawing/2014/main" id="{C13437F3-E1CA-47E9-A2F4-A3EFEA5C9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443323</xdr:colOff>
      <xdr:row>109</xdr:row>
      <xdr:rowOff>27214</xdr:rowOff>
    </xdr:from>
    <xdr:to>
      <xdr:col>36</xdr:col>
      <xdr:colOff>22739</xdr:colOff>
      <xdr:row>134</xdr:row>
      <xdr:rowOff>138546</xdr:rowOff>
    </xdr:to>
    <xdr:graphicFrame macro="">
      <xdr:nvGraphicFramePr>
        <xdr:cNvPr id="92" name="Диаграмма 91">
          <a:extLst>
            <a:ext uri="{FF2B5EF4-FFF2-40B4-BE49-F238E27FC236}">
              <a16:creationId xmlns:a16="http://schemas.microsoft.com/office/drawing/2014/main" id="{174C3C54-ACF2-430A-8845-7D8163844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421529</xdr:colOff>
      <xdr:row>54</xdr:row>
      <xdr:rowOff>125906</xdr:rowOff>
    </xdr:from>
    <xdr:to>
      <xdr:col>36</xdr:col>
      <xdr:colOff>44533</xdr:colOff>
      <xdr:row>77</xdr:row>
      <xdr:rowOff>57871</xdr:rowOff>
    </xdr:to>
    <xdr:graphicFrame macro="">
      <xdr:nvGraphicFramePr>
        <xdr:cNvPr id="93" name="Диаграмма 92">
          <a:extLst>
            <a:ext uri="{FF2B5EF4-FFF2-40B4-BE49-F238E27FC236}">
              <a16:creationId xmlns:a16="http://schemas.microsoft.com/office/drawing/2014/main" id="{95E4D723-FC96-4484-A8B7-E03B6D837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391515</xdr:colOff>
      <xdr:row>109</xdr:row>
      <xdr:rowOff>121591</xdr:rowOff>
    </xdr:from>
    <xdr:to>
      <xdr:col>20</xdr:col>
      <xdr:colOff>391515</xdr:colOff>
      <xdr:row>134</xdr:row>
      <xdr:rowOff>44169</xdr:rowOff>
    </xdr:to>
    <xdr:graphicFrame macro="">
      <xdr:nvGraphicFramePr>
        <xdr:cNvPr id="94" name="Диаграмма 93">
          <a:extLst>
            <a:ext uri="{FF2B5EF4-FFF2-40B4-BE49-F238E27FC236}">
              <a16:creationId xmlns:a16="http://schemas.microsoft.com/office/drawing/2014/main" id="{51F61748-616F-4F44-8CEC-8BD5D8744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122615</xdr:colOff>
      <xdr:row>9</xdr:row>
      <xdr:rowOff>11205</xdr:rowOff>
    </xdr:from>
    <xdr:to>
      <xdr:col>5</xdr:col>
      <xdr:colOff>46640</xdr:colOff>
      <xdr:row>18</xdr:row>
      <xdr:rowOff>33618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7" name="Статус устранения">
              <a:extLst>
                <a:ext uri="{FF2B5EF4-FFF2-40B4-BE49-F238E27FC236}">
                  <a16:creationId xmlns:a16="http://schemas.microsoft.com/office/drawing/2014/main" id="{B22CA8E8-0E95-4269-8714-23663D0D00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атус устранен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15" y="1480776"/>
              <a:ext cx="2985632" cy="1491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148244</xdr:colOff>
      <xdr:row>19</xdr:row>
      <xdr:rowOff>52103</xdr:rowOff>
    </xdr:from>
    <xdr:to>
      <xdr:col>5</xdr:col>
      <xdr:colOff>21010</xdr:colOff>
      <xdr:row>33</xdr:row>
      <xdr:rowOff>27215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8" name="Ответственная  организация">
              <a:extLst>
                <a:ext uri="{FF2B5EF4-FFF2-40B4-BE49-F238E27FC236}">
                  <a16:creationId xmlns:a16="http://schemas.microsoft.com/office/drawing/2014/main" id="{451D89E4-316E-4DDB-958A-207AC1E89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тветственная  организац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244" y="3154532"/>
              <a:ext cx="2934373" cy="2261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129801</xdr:colOff>
      <xdr:row>34</xdr:row>
      <xdr:rowOff>18910</xdr:rowOff>
    </xdr:from>
    <xdr:to>
      <xdr:col>5</xdr:col>
      <xdr:colOff>39453</xdr:colOff>
      <xdr:row>50</xdr:row>
      <xdr:rowOff>52528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9" name="Метки">
              <a:extLst>
                <a:ext uri="{FF2B5EF4-FFF2-40B4-BE49-F238E27FC236}">
                  <a16:creationId xmlns:a16="http://schemas.microsoft.com/office/drawing/2014/main" id="{A668D573-7501-4AA4-9B78-1CAADD99D9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тк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01" y="5570624"/>
              <a:ext cx="2971259" cy="2646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14</xdr:col>
      <xdr:colOff>403276</xdr:colOff>
      <xdr:row>4</xdr:row>
      <xdr:rowOff>78221</xdr:rowOff>
    </xdr:from>
    <xdr:to>
      <xdr:col>16</xdr:col>
      <xdr:colOff>421821</xdr:colOff>
      <xdr:row>6</xdr:row>
      <xdr:rowOff>95928</xdr:rowOff>
    </xdr:to>
    <xdr:sp macro="" textlink="'Сводные таблицы'!B1">
      <xdr:nvSpPr>
        <xdr:cNvPr id="14" name="TextBox 13">
          <a:extLst>
            <a:ext uri="{FF2B5EF4-FFF2-40B4-BE49-F238E27FC236}">
              <a16:creationId xmlns:a16="http://schemas.microsoft.com/office/drawing/2014/main" id="{E2E127BB-FFBE-494A-8DEE-B9EA650C9641}"/>
            </a:ext>
          </a:extLst>
        </xdr:cNvPr>
        <xdr:cNvSpPr txBox="1"/>
      </xdr:nvSpPr>
      <xdr:spPr>
        <a:xfrm>
          <a:off x="8975776" y="731364"/>
          <a:ext cx="1243188" cy="344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7AAD1E6-F7BE-4144-9EBC-01D121A9A768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pPr/>
            <a:t>27.12.2023</a:t>
          </a:fld>
          <a:endParaRPr lang="ru-RU" sz="3200" b="1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5288.500463194447" createdVersion="8" refreshedVersion="8" minRefreshableVersion="3" recordCount="5" xr:uid="{7AA88756-D6D0-4287-A8FF-95F06CA462F8}">
  <cacheSource type="worksheet">
    <worksheetSource name="данные"/>
  </cacheSource>
  <cacheFields count="18">
    <cacheField name="№ п/п" numFmtId="0">
      <sharedItems containsMixedTypes="1" containsNumber="1" containsInteger="1" minValue="3" maxValue="5"/>
    </cacheField>
    <cacheField name="№ замечания" numFmtId="0">
      <sharedItems containsBlank="1"/>
    </cacheField>
    <cacheField name="Замечание" numFmtId="0">
      <sharedItems containsNonDate="0" containsString="0" containsBlank="1"/>
    </cacheField>
    <cacheField name="Ответственная  организация" numFmtId="0">
      <sharedItems containsNonDate="0" containsBlank="1" count="9">
        <m/>
        <s v="ООО Новострой" u="1"/>
        <s v="Абракадабра" u="1"/>
        <s v="ООО &quot;Форт Комплект&quot;" u="1"/>
        <s v="ООО &quot;Алвин - окна&quot;" u="1"/>
        <s v="&quot;Олимп&quot;" u="1"/>
        <s v="ООО СК &quot;Волгатрансстрой 999&quot;" u="1"/>
        <s v="ООО &quot;Проминжиниринг&quot;" u="1"/>
        <s v="ООО &quot;Инженерика&quot;" u="1"/>
      </sharedItems>
    </cacheField>
    <cacheField name="Вид работ" numFmtId="0">
      <sharedItems containsNonDate="0" containsBlank="1" count="11">
        <m/>
        <s v="Кирпичная кладка" u="1"/>
        <s v="Электрика" u="1"/>
        <s v="ВК и ОВ" u="1"/>
        <s v="Фасад" u="1"/>
        <s v="Благоустройство" u="1"/>
        <s v="Отделка МОП" u="1"/>
        <s v="Оконные и дверные конструкции из ПВХ" u="1"/>
        <s v="Прочее" u="1"/>
        <s v="Наружные инженерные сети" u="1"/>
        <s v="Кровля" u="1"/>
      </sharedItems>
    </cacheField>
    <cacheField name="Дата выдачи замечания" numFmtId="14">
      <sharedItems containsNonDate="0" containsDate="1" containsString="0" containsBlank="1" minDate="2023-04-04T00:00:00" maxDate="2023-09-28T00:00:00" count="69">
        <m/>
        <d v="2023-04-04T00:00:00" u="1"/>
        <d v="2023-04-05T00:00:00" u="1"/>
        <d v="2023-04-06T00:00:00" u="1"/>
        <d v="2023-04-07T00:00:00" u="1"/>
        <d v="2023-04-24T00:00:00" u="1"/>
        <d v="2023-04-25T00:00:00" u="1"/>
        <d v="2023-04-26T00:00:00" u="1"/>
        <d v="2023-04-27T00:00:00" u="1"/>
        <d v="2023-04-28T00:00:00" u="1"/>
        <d v="2023-05-03T00:00:00" u="1"/>
        <d v="2023-05-04T00:00:00" u="1"/>
        <d v="2023-05-10T00:00:00" u="1"/>
        <d v="2023-05-11T00:00:00" u="1"/>
        <d v="2023-05-12T00:00:00" u="1"/>
        <d v="2023-05-16T00:00:00" u="1"/>
        <d v="2023-05-17T00:00:00" u="1"/>
        <d v="2023-05-19T00:00:00" u="1"/>
        <d v="2023-05-23T00:00:00" u="1"/>
        <d v="2023-05-24T00:00:00" u="1"/>
        <d v="2023-05-26T00:00:00" u="1"/>
        <d v="2023-05-29T00:00:00" u="1"/>
        <d v="2023-05-31T00:00:00" u="1"/>
        <d v="2023-06-01T00:00:00" u="1"/>
        <d v="2023-06-02T00:00:00" u="1"/>
        <d v="2023-06-06T00:00:00" u="1"/>
        <d v="2023-06-07T00:00:00" u="1"/>
        <d v="2023-06-14T00:00:00" u="1"/>
        <d v="2023-06-15T00:00:00" u="1"/>
        <d v="2023-06-16T00:00:00" u="1"/>
        <d v="2023-06-19T00:00:00" u="1"/>
        <d v="2023-06-21T00:00:00" u="1"/>
        <d v="2023-06-23T00:00:00" u="1"/>
        <d v="2023-06-27T00:00:00" u="1"/>
        <d v="2023-06-28T00:00:00" u="1"/>
        <d v="2023-07-04T00:00:00" u="1"/>
        <d v="2023-07-05T00:00:00" u="1"/>
        <d v="2023-07-06T00:00:00" u="1"/>
        <d v="2023-07-07T00:00:00" u="1"/>
        <d v="2023-07-11T00:00:00" u="1"/>
        <d v="2023-07-13T00:00:00" u="1"/>
        <d v="2023-07-14T00:00:00" u="1"/>
        <d v="2023-07-19T00:00:00" u="1"/>
        <d v="2023-07-20T00:00:00" u="1"/>
        <d v="2023-07-21T00:00:00" u="1"/>
        <d v="2023-07-24T00:00:00" u="1"/>
        <d v="2023-08-01T00:00:00" u="1"/>
        <d v="2023-08-04T00:00:00" u="1"/>
        <d v="2023-08-10T00:00:00" u="1"/>
        <d v="2023-08-11T00:00:00" u="1"/>
        <d v="2023-08-15T00:00:00" u="1"/>
        <d v="2023-08-18T00:00:00" u="1"/>
        <d v="2023-08-25T00:00:00" u="1"/>
        <d v="2023-08-28T00:00:00" u="1"/>
        <d v="2023-08-29T00:00:00" u="1"/>
        <d v="2023-08-30T00:00:00" u="1"/>
        <d v="2023-09-01T00:00:00" u="1"/>
        <d v="2023-09-04T00:00:00" u="1"/>
        <d v="2023-09-05T00:00:00" u="1"/>
        <d v="2023-09-07T00:00:00" u="1"/>
        <d v="2023-09-08T00:00:00" u="1"/>
        <d v="2023-09-11T00:00:00" u="1"/>
        <d v="2023-09-12T00:00:00" u="1"/>
        <d v="2023-09-13T00:00:00" u="1"/>
        <d v="2023-09-14T00:00:00" u="1"/>
        <d v="2023-09-15T00:00:00" u="1"/>
        <d v="2023-09-20T00:00:00" u="1"/>
        <d v="2023-09-21T00:00:00" u="1"/>
        <d v="2023-09-27T00:00:00" u="1"/>
      </sharedItems>
    </cacheField>
    <cacheField name="Требуемый  срок  устранения замечания" numFmtId="14">
      <sharedItems containsNonDate="0" containsString="0" containsBlank="1"/>
    </cacheField>
    <cacheField name="Количество переносов по срокам устранения" numFmtId="0">
      <sharedItems containsNonDate="0" containsString="0" containsBlank="1"/>
    </cacheField>
    <cacheField name="Дата фактического  устранения" numFmtId="14">
      <sharedItems containsNonDate="0" containsString="0" containsBlank="1"/>
    </cacheField>
    <cacheField name="Статус устранения" numFmtId="0">
      <sharedItems containsNonDate="0" containsBlank="1" count="5">
        <m/>
        <s v="Закрыто" u="1"/>
        <s v="Устранено" u="1"/>
        <s v="Открыто" u="1"/>
        <s v="Просрочено" u="1"/>
      </sharedItems>
    </cacheField>
    <cacheField name="Секция" numFmtId="0">
      <sharedItems containsNonDate="0" containsString="0" containsBlank="1"/>
    </cacheField>
    <cacheField name="Локация" numFmtId="0">
      <sharedItems containsNonDate="0" containsBlank="1" count="10">
        <m/>
        <s v="1 этаж" u="1"/>
        <s v="Типовой этаж" u="1"/>
        <s v="Подвал" u="1"/>
        <s v="2 этаж" u="1"/>
        <s v="Кровля" u="1"/>
        <s v="Технологический чердак" u="1"/>
        <s v="Фасад" u="1"/>
        <s v="Благоустройство" u="1"/>
        <s v="Наружные инженерные сети" u="1"/>
      </sharedItems>
    </cacheField>
    <cacheField name="Метки" numFmtId="0">
      <sharedItems containsNonDate="0" containsBlank="1" count="9">
        <m/>
        <s v="Отклонение от проектных решений, повторное замечание" u="1"/>
        <s v="повторное замечание" u="1"/>
        <s v="Отклонение от проектных решений" u="1"/>
        <s v="Нарушение технологии производства работ" u="1"/>
        <s v="Критично" u="1"/>
        <s v="Нарушение ОТ и ПБ" u="1"/>
        <s v="Ошибка в проекте" u="1"/>
        <s v="Входной контроль" u="1"/>
      </sharedItems>
    </cacheField>
    <cacheField name="Выдано предписание" numFmtId="0">
      <sharedItems containsNonDate="0" containsBlank="1" count="2">
        <m/>
        <s v="да" u="1"/>
      </sharedItems>
    </cacheField>
    <cacheField name="Время устранения замечания" numFmtId="0">
      <sharedItems containsBlank="1"/>
    </cacheField>
    <cacheField name="Представитель  ответственной  организации" numFmtId="0">
      <sharedItems containsNonDate="0" containsBlank="1" count="18">
        <m/>
        <s v="Шишкин Юрий Григорьевич" u="1"/>
        <s v="Антропов Михаил Александрович" u="1"/>
        <s v="Шкодин Иван Иванович" u="1"/>
        <s v="Ноздряков Павел Владимирович" u="1"/>
        <s v="Нефедов Александр Владимирович" u="1"/>
        <s v="Луговцов Иван Леонидович" u="1"/>
        <s v="Савостин Алексей Юрьевич" u="1"/>
        <s v="Журавлев Евгений" u="1"/>
        <s v="Солтанов Максим Аллахгулуович" u="1"/>
        <s v="Корсков Александр Анатольевич" u="1"/>
        <s v="Майоров Александр Сергеевич" u="1"/>
        <s v="Чугунов Станислав Сергеевич" u="1"/>
        <s v="Левин Вадим Александрович" u="1"/>
        <s v="Басов Алексей Алексеевич" u="1"/>
        <s v="Букаев Роман Владимирович" u="1"/>
        <s v="Касаткин Евгений Валентинович" u="1"/>
        <s v="Языкин Игорь Александрович" u="1"/>
      </sharedItems>
    </cacheField>
    <cacheField name="Представитель организации выдавший  предписание" numFmtId="0">
      <sharedItems containsNonDate="0" containsBlank="1" count="4">
        <m/>
        <s v="Седышев Александр Викторович" u="1"/>
        <s v="Администратор" u="1"/>
        <s v="Мурюкин Герман Борисович" u="1"/>
      </sharedItems>
    </cacheField>
    <cacheField name="Представитель организации снявший  предписание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723488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1"/>
    <s v="1"/>
    <m/>
    <x v="0"/>
    <x v="0"/>
    <x v="0"/>
    <m/>
    <m/>
    <m/>
    <x v="0"/>
    <m/>
    <x v="0"/>
    <x v="0"/>
    <x v="0"/>
    <m/>
    <x v="0"/>
    <x v="0"/>
    <m/>
  </r>
  <r>
    <s v="2"/>
    <s v="2"/>
    <m/>
    <x v="0"/>
    <x v="0"/>
    <x v="0"/>
    <m/>
    <m/>
    <m/>
    <x v="0"/>
    <m/>
    <x v="0"/>
    <x v="0"/>
    <x v="0"/>
    <m/>
    <x v="0"/>
    <x v="0"/>
    <m/>
  </r>
  <r>
    <n v="3"/>
    <m/>
    <m/>
    <x v="0"/>
    <x v="0"/>
    <x v="0"/>
    <m/>
    <m/>
    <m/>
    <x v="0"/>
    <m/>
    <x v="0"/>
    <x v="0"/>
    <x v="0"/>
    <s v=" "/>
    <x v="0"/>
    <x v="0"/>
    <m/>
  </r>
  <r>
    <n v="4"/>
    <m/>
    <m/>
    <x v="0"/>
    <x v="0"/>
    <x v="0"/>
    <m/>
    <m/>
    <m/>
    <x v="0"/>
    <m/>
    <x v="0"/>
    <x v="0"/>
    <x v="0"/>
    <s v=" "/>
    <x v="0"/>
    <x v="0"/>
    <m/>
  </r>
  <r>
    <n v="5"/>
    <m/>
    <m/>
    <x v="0"/>
    <x v="0"/>
    <x v="0"/>
    <m/>
    <m/>
    <m/>
    <x v="0"/>
    <m/>
    <x v="0"/>
    <x v="0"/>
    <x v="0"/>
    <s v=" 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1E696-9D78-4AD3-AE77-77D31B206D17}" name="по локациям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F6:AG8" firstHeaderRow="1" firstDataRow="2" firstDataCol="1"/>
  <pivotFields count="18">
    <pivotField showAll="0"/>
    <pivotField showAll="0"/>
    <pivotField dataField="1" showAll="0"/>
    <pivotField showAll="0">
      <items count="10">
        <item m="1" x="5"/>
        <item m="1" x="2"/>
        <item m="1" x="4"/>
        <item m="1" x="8"/>
        <item m="1" x="7"/>
        <item m="1" x="3"/>
        <item m="1" x="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m="1" x="1"/>
        <item m="1" x="2"/>
        <item m="1" x="3"/>
        <item m="1" x="4"/>
        <item x="0"/>
        <item t="default"/>
      </items>
    </pivotField>
    <pivotField showAll="0"/>
    <pivotField axis="axisRow" showAll="0">
      <items count="11">
        <item m="1" x="3"/>
        <item m="1" x="1"/>
        <item m="1" x="4"/>
        <item m="1" x="2"/>
        <item m="1" x="6"/>
        <item m="1" x="5"/>
        <item m="1" x="7"/>
        <item m="1" x="9"/>
        <item m="1" x="8"/>
        <item h="1" x="0"/>
        <item t="default"/>
      </items>
    </pivotField>
    <pivotField showAll="0">
      <items count="10">
        <item m="1" x="8"/>
        <item m="1" x="5"/>
        <item m="1" x="6"/>
        <item m="1" x="4"/>
        <item m="1" x="3"/>
        <item m="1" x="1"/>
        <item m="1" x="7"/>
        <item m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1">
    <i t="grand">
      <x/>
    </i>
  </rowItems>
  <colFields count="1">
    <field x="9"/>
  </colFields>
  <colItems count="1">
    <i t="grand">
      <x/>
    </i>
  </colItems>
  <dataFields count="1">
    <dataField name="Количество по полю Замечание" fld="2" subtotal="count" baseField="0" baseItem="0"/>
  </dataFields>
  <chartFormats count="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B5774-DD7D-4B5C-9726-8CCF3A699F81}" name="Сводная таблица18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M7:AN8" firstHeaderRow="1" firstDataRow="1" firstDataCol="1"/>
  <pivotFields count="18">
    <pivotField showAll="0"/>
    <pivotField showAll="0"/>
    <pivotField dataField="1" showAll="0"/>
    <pivotField showAll="0">
      <items count="10">
        <item m="1" x="5"/>
        <item m="1" x="2"/>
        <item m="1" x="4"/>
        <item m="1" x="8"/>
        <item m="1" x="7"/>
        <item m="1" x="3"/>
        <item m="1" x="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m="1" x="1"/>
        <item m="1" x="3"/>
        <item m="1" x="4"/>
        <item m="1" x="2"/>
        <item x="0"/>
        <item t="default"/>
      </items>
    </pivotField>
    <pivotField showAll="0"/>
    <pivotField showAll="0"/>
    <pivotField showAll="0">
      <items count="10">
        <item m="1" x="8"/>
        <item m="1" x="5"/>
        <item m="1" x="6"/>
        <item m="1" x="4"/>
        <item m="1" x="3"/>
        <item m="1" x="1"/>
        <item m="1" x="7"/>
        <item m="1" x="2"/>
        <item x="0"/>
        <item t="default"/>
      </items>
    </pivotField>
    <pivotField showAll="0"/>
    <pivotField showAll="0"/>
    <pivotField showAll="0"/>
    <pivotField axis="axisRow" showAll="0">
      <items count="5">
        <item m="1" x="2"/>
        <item m="1" x="3"/>
        <item m="1" x="1"/>
        <item h="1" x="0"/>
        <item t="default"/>
      </items>
    </pivotField>
    <pivotField showAll="0"/>
  </pivotFields>
  <rowFields count="1">
    <field x="16"/>
  </rowFields>
  <rowItems count="1">
    <i t="grand">
      <x/>
    </i>
  </rowItems>
  <colItems count="1">
    <i/>
  </colItems>
  <dataFields count="1">
    <dataField name="Количество по полю Замечание"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DB855-5042-4F95-9722-7402C4CCD426}" name="Рейтинг организаций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I6:K9" firstHeaderRow="1" firstDataRow="2" firstDataCol="1"/>
  <pivotFields count="18">
    <pivotField showAll="0"/>
    <pivotField showAll="0"/>
    <pivotField dataField="1" showAll="0"/>
    <pivotField axis="axisRow" showAll="0" defaultSubtotal="0">
      <items count="9">
        <item m="1" x="5"/>
        <item m="1" x="4"/>
        <item m="1" x="8"/>
        <item m="1" x="7"/>
        <item m="1" x="3"/>
        <item m="1" x="1"/>
        <item m="1" x="6"/>
        <item x="0"/>
        <item m="1" x="2"/>
      </items>
    </pivotField>
    <pivotField showAll="0"/>
    <pivotField showAll="0"/>
    <pivotField showAll="0"/>
    <pivotField showAll="0"/>
    <pivotField showAll="0"/>
    <pivotField axis="axisCol" showAll="0">
      <items count="6">
        <item m="1" x="1"/>
        <item m="1" x="3"/>
        <item m="1" x="2"/>
        <item m="1" x="4"/>
        <item x="0"/>
        <item t="default"/>
      </items>
    </pivotField>
    <pivotField showAll="0"/>
    <pivotField showAll="0"/>
    <pivotField showAll="0">
      <items count="10">
        <item m="1" x="8"/>
        <item m="1" x="5"/>
        <item m="1" x="6"/>
        <item m="1" x="4"/>
        <item m="1" x="3"/>
        <item m="1" x="1"/>
        <item m="1" x="7"/>
        <item m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2">
    <i>
      <x v="7"/>
    </i>
    <i t="grand">
      <x/>
    </i>
  </rowItems>
  <colFields count="1">
    <field x="9"/>
  </colFields>
  <colItems count="2">
    <i>
      <x v="4"/>
    </i>
    <i t="grand">
      <x/>
    </i>
  </colItems>
  <dataFields count="1">
    <dataField name="Количество по полю Замечание" fld="2" subtotal="count" baseField="0" baseItem="0"/>
  </dataFields>
  <chartFormats count="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2F8D8-92DE-4821-8951-54D82F1E57B8}" name="% повторных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H7:BI8" firstHeaderRow="1" firstDataRow="1" firstDataCol="1"/>
  <pivotFields count="18">
    <pivotField showAll="0"/>
    <pivotField showAll="0"/>
    <pivotField dataField="1" showAll="0"/>
    <pivotField showAll="0">
      <items count="10">
        <item m="1" x="5"/>
        <item m="1" x="2"/>
        <item m="1" x="4"/>
        <item m="1" x="8"/>
        <item m="1" x="7"/>
        <item m="1" x="3"/>
        <item m="1" x="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m="1" x="1"/>
        <item m="1" x="3"/>
        <item m="1" x="4"/>
        <item m="1" x="2"/>
        <item x="0"/>
        <item t="default"/>
      </items>
    </pivotField>
    <pivotField showAll="0"/>
    <pivotField showAll="0"/>
    <pivotField axis="axisRow" showAll="0">
      <items count="10">
        <item h="1" m="1" x="8"/>
        <item h="1" m="1" x="5"/>
        <item h="1" m="1" x="6"/>
        <item h="1" m="1" x="4"/>
        <item h="1" m="1" x="3"/>
        <item m="1" x="1"/>
        <item h="1" m="1" x="7"/>
        <item m="1" x="2"/>
        <item h="1" x="0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">
    <i t="grand">
      <x/>
    </i>
  </rowItems>
  <colItems count="1">
    <i/>
  </colItems>
  <dataFields count="1">
    <dataField name="Количество по полю Замечание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29D74-F2BA-469B-ADAB-7DD08A519007}" name="Сводная таблица27" cacheId="22" applyNumberFormats="0" applyBorderFormats="0" applyFontFormats="0" applyPatternFormats="0" applyAlignmentFormats="0" applyWidthHeightFormats="1" dataCaption="Значения" showMissing="0" updatedVersion="8" minRefreshableVersion="3" useAutoFormatting="1" itemPrintTitles="1" createdVersion="8" indent="0" outline="1" outlineData="1" multipleFieldFilters="0">
  <location ref="AF28:AF29" firstHeaderRow="1" firstDataRow="1" firstDataCol="0"/>
  <pivotFields count="18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Количество по полю Замечание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FDE66-07D7-4B66-8045-913BCF43FB6C}" name="По видам работ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Y6:AA9" firstHeaderRow="1" firstDataRow="2" firstDataCol="1"/>
  <pivotFields count="18">
    <pivotField showAll="0"/>
    <pivotField showAll="0"/>
    <pivotField dataField="1" showAll="0"/>
    <pivotField showAll="0">
      <items count="10">
        <item m="1" x="5"/>
        <item m="1" x="2"/>
        <item m="1" x="4"/>
        <item m="1" x="8"/>
        <item m="1" x="7"/>
        <item m="1" x="3"/>
        <item m="1" x="1"/>
        <item m="1" x="6"/>
        <item x="0"/>
        <item t="default"/>
      </items>
    </pivotField>
    <pivotField axis="axisRow" showAll="0" measureFilter="1" sortType="ascending">
      <items count="12">
        <item m="1" x="5"/>
        <item m="1" x="3"/>
        <item m="1" x="1"/>
        <item m="1" x="10"/>
        <item m="1" x="9"/>
        <item m="1" x="7"/>
        <item m="1" x="6"/>
        <item m="1" x="8"/>
        <item m="1" x="4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6">
        <item m="1" x="1"/>
        <item m="1" x="2"/>
        <item m="1" x="3"/>
        <item m="1" x="4"/>
        <item x="0"/>
        <item t="default"/>
      </items>
    </pivotField>
    <pivotField showAll="0"/>
    <pivotField showAll="0"/>
    <pivotField showAll="0">
      <items count="10">
        <item m="1" x="8"/>
        <item m="1" x="5"/>
        <item m="1" x="6"/>
        <item m="1" x="4"/>
        <item m="1" x="3"/>
        <item m="1" x="1"/>
        <item m="1" x="7"/>
        <item m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2">
    <i>
      <x v="10"/>
    </i>
    <i t="grand">
      <x/>
    </i>
  </rowItems>
  <colFields count="1">
    <field x="9"/>
  </colFields>
  <colItems count="2">
    <i>
      <x v="4"/>
    </i>
    <i t="grand">
      <x/>
    </i>
  </colItems>
  <dataFields count="1">
    <dataField name="Количество по полю Замечание" fld="2" subtotal="count" baseField="0" baseItem="0"/>
  </dataFields>
  <chartFormats count="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9E554-D1E0-42F1-8601-8C7A905519A8}" name="По исполнителям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Q6:S9" firstHeaderRow="1" firstDataRow="2" firstDataCol="1"/>
  <pivotFields count="18">
    <pivotField showAll="0"/>
    <pivotField showAll="0"/>
    <pivotField dataField="1" showAll="0"/>
    <pivotField showAll="0">
      <items count="10">
        <item m="1" x="5"/>
        <item m="1" x="2"/>
        <item m="1" x="4"/>
        <item m="1" x="8"/>
        <item m="1" x="7"/>
        <item m="1" x="3"/>
        <item m="1" x="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m="1" x="1"/>
        <item m="1" x="3"/>
        <item m="1" x="4"/>
        <item m="1" x="2"/>
        <item x="0"/>
        <item t="default"/>
      </items>
    </pivotField>
    <pivotField showAll="0"/>
    <pivotField showAll="0"/>
    <pivotField showAll="0">
      <items count="10">
        <item m="1" x="8"/>
        <item m="1" x="5"/>
        <item m="1" x="6"/>
        <item m="1" x="4"/>
        <item m="1" x="3"/>
        <item m="1" x="1"/>
        <item m="1" x="7"/>
        <item m="1" x="2"/>
        <item x="0"/>
        <item t="default"/>
      </items>
    </pivotField>
    <pivotField showAll="0"/>
    <pivotField showAll="0"/>
    <pivotField axis="axisRow" showAll="0" measureFilter="1" sortType="ascending">
      <items count="19">
        <item m="1" x="2"/>
        <item m="1" x="14"/>
        <item m="1" x="15"/>
        <item m="1" x="8"/>
        <item m="1" x="16"/>
        <item m="1" x="10"/>
        <item m="1" x="13"/>
        <item m="1" x="6"/>
        <item m="1" x="11"/>
        <item m="1" x="5"/>
        <item m="1" x="4"/>
        <item m="1" x="7"/>
        <item m="1" x="9"/>
        <item m="1" x="12"/>
        <item m="1" x="1"/>
        <item m="1" x="3"/>
        <item m="1" x="1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5"/>
  </rowFields>
  <rowItems count="2">
    <i>
      <x v="17"/>
    </i>
    <i t="grand">
      <x/>
    </i>
  </rowItems>
  <colFields count="1">
    <field x="9"/>
  </colFields>
  <colItems count="2">
    <i>
      <x v="4"/>
    </i>
    <i t="grand">
      <x/>
    </i>
  </colItems>
  <dataFields count="1">
    <dataField name="Количество по полю Замечание" fld="2" subtotal="count" baseField="0" baseItem="0"/>
  </dataFields>
  <chartFormats count="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5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A3B84-1ABE-4E22-A444-390F08A4983A}" name="Сводная таблица23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B7:BC8" firstHeaderRow="1" firstDataRow="1" firstDataCol="1"/>
  <pivotFields count="18">
    <pivotField showAll="0"/>
    <pivotField showAll="0"/>
    <pivotField showAll="0"/>
    <pivotField showAll="0">
      <items count="10">
        <item m="1" x="5"/>
        <item m="1" x="2"/>
        <item m="1" x="4"/>
        <item m="1" x="8"/>
        <item m="1" x="7"/>
        <item m="1" x="3"/>
        <item m="1" x="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m="1" x="1"/>
        <item m="1" x="3"/>
        <item m="1" x="4"/>
        <item m="1" x="2"/>
        <item x="0"/>
        <item t="default"/>
      </items>
    </pivotField>
    <pivotField showAll="0"/>
    <pivotField showAll="0"/>
    <pivotField showAll="0">
      <items count="10">
        <item m="1" x="8"/>
        <item m="1" x="5"/>
        <item m="1" x="6"/>
        <item m="1" x="4"/>
        <item m="1" x="3"/>
        <item m="1" x="1"/>
        <item m="1" x="7"/>
        <item m="1" x="2"/>
        <item x="0"/>
        <item t="default"/>
      </items>
    </pivotField>
    <pivotField axis="axisRow" dataField="1" showAll="0">
      <items count="3">
        <item m="1" x="1"/>
        <item h="1" x="0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1">
    <i t="grand">
      <x/>
    </i>
  </rowItems>
  <colItems count="1">
    <i/>
  </colItems>
  <dataFields count="1">
    <dataField name="Количество по полю Выдано предписание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F8C46-FCFB-45A5-A8DC-723BB87CC6A7}" name="По меткам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Q7:AS10" firstHeaderRow="1" firstDataRow="2" firstDataCol="1"/>
  <pivotFields count="18">
    <pivotField showAll="0"/>
    <pivotField showAll="0"/>
    <pivotField dataField="1" showAll="0"/>
    <pivotField showAll="0">
      <items count="10">
        <item m="1" x="5"/>
        <item m="1" x="2"/>
        <item m="1" x="4"/>
        <item m="1" x="8"/>
        <item m="1" x="7"/>
        <item m="1" x="3"/>
        <item m="1" x="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m="1" x="1"/>
        <item m="1" x="2"/>
        <item m="1" x="3"/>
        <item m="1" x="4"/>
        <item x="0"/>
        <item t="default"/>
      </items>
    </pivotField>
    <pivotField showAll="0"/>
    <pivotField showAll="0"/>
    <pivotField axis="axisRow" showAll="0" sortType="descending">
      <items count="10">
        <item m="1" x="8"/>
        <item m="1" x="5"/>
        <item m="1" x="6"/>
        <item m="1" x="4"/>
        <item m="1" x="3"/>
        <item m="1" x="7"/>
        <item x="0"/>
        <item m="1" x="1"/>
        <item m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2"/>
  </rowFields>
  <rowItems count="2">
    <i>
      <x v="6"/>
    </i>
    <i t="grand">
      <x/>
    </i>
  </rowItems>
  <colFields count="1">
    <field x="9"/>
  </colFields>
  <colItems count="2">
    <i>
      <x v="4"/>
    </i>
    <i t="grand">
      <x/>
    </i>
  </colItems>
  <dataFields count="1">
    <dataField name="Количество по полю Замечание" fld="2" subtotal="count" baseField="0" baseItem="0"/>
  </dataFields>
  <chartFormats count="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1965B-DB1D-43BB-AACD-AAA791995A2B}" name="Критично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Y7:AZ9" firstHeaderRow="1" firstDataRow="1" firstDataCol="1"/>
  <pivotFields count="18">
    <pivotField showAll="0"/>
    <pivotField showAll="0"/>
    <pivotField dataField="1" showAll="0"/>
    <pivotField showAll="0">
      <items count="10">
        <item m="1" x="5"/>
        <item m="1" x="2"/>
        <item m="1" x="4"/>
        <item m="1" x="8"/>
        <item m="1" x="7"/>
        <item m="1" x="3"/>
        <item m="1" x="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m="1" x="1"/>
        <item m="1" x="3"/>
        <item m="1" x="4"/>
        <item m="1" x="2"/>
        <item x="0"/>
        <item t="default"/>
      </items>
    </pivotField>
    <pivotField showAll="0"/>
    <pivotField showAll="0"/>
    <pivotField axis="axisRow" showAll="0">
      <items count="10">
        <item m="1" x="8"/>
        <item m="1" x="5"/>
        <item m="1" x="6"/>
        <item m="1" x="4"/>
        <item m="1" x="3"/>
        <item m="1" x="7"/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2">
    <i>
      <x v="6"/>
    </i>
    <i t="grand">
      <x/>
    </i>
  </rowItems>
  <colItems count="1">
    <i/>
  </colItems>
  <dataFields count="1">
    <dataField name="Количество по полю Замечание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F4E5F-90C7-443B-84F0-C39193AACF79}" name="Динамика замечаний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6:G9" firstHeaderRow="1" firstDataRow="2" firstDataCol="1"/>
  <pivotFields count="18">
    <pivotField showAll="0"/>
    <pivotField showAll="0"/>
    <pivotField dataField="1" showAll="0"/>
    <pivotField showAll="0">
      <items count="10">
        <item m="1" x="5"/>
        <item m="1" x="2"/>
        <item m="1" x="4"/>
        <item m="1" x="8"/>
        <item m="1" x="7"/>
        <item m="1" x="3"/>
        <item m="1" x="1"/>
        <item m="1" x="6"/>
        <item x="0"/>
        <item t="default"/>
      </items>
    </pivotField>
    <pivotField showAll="0"/>
    <pivotField axis="axisRow" showAll="0">
      <items count="7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x="0"/>
        <item t="default"/>
      </items>
    </pivotField>
    <pivotField showAll="0"/>
    <pivotField showAll="0"/>
    <pivotField showAll="0"/>
    <pivotField axis="axisCol">
      <items count="6">
        <item m="1" x="1"/>
        <item m="1" x="2"/>
        <item m="1" x="3"/>
        <item m="1" x="4"/>
        <item x="0"/>
        <item t="default"/>
      </items>
    </pivotField>
    <pivotField showAll="0"/>
    <pivotField showAll="0"/>
    <pivotField showAll="0">
      <items count="10">
        <item m="1" x="8"/>
        <item m="1" x="5"/>
        <item m="1" x="6"/>
        <item m="1" x="4"/>
        <item m="1" x="3"/>
        <item m="1" x="1"/>
        <item m="1" x="7"/>
        <item m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">
    <i>
      <x v="68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Замечание" fld="2" subtotal="count" baseField="0" baseItem="0"/>
  </dataFields>
  <chartFormats count="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6C4CF-F144-47C4-9049-EF6BDF7DC450}" name="Сводная таблица25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BE7:BF9" firstHeaderRow="1" firstDataRow="1" firstDataCol="1"/>
  <pivotFields count="18">
    <pivotField showAll="0"/>
    <pivotField showAll="0"/>
    <pivotField showAll="0"/>
    <pivotField axis="axisRow" showAll="0" sortType="descending">
      <items count="10">
        <item m="1" x="5"/>
        <item m="1" x="4"/>
        <item m="1" x="8"/>
        <item m="1" x="7"/>
        <item m="1" x="3"/>
        <item m="1" x="1"/>
        <item m="1" x="6"/>
        <item x="0"/>
        <item m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6">
        <item m="1" x="1"/>
        <item m="1" x="3"/>
        <item m="1" x="4"/>
        <item m="1" x="2"/>
        <item x="0"/>
        <item t="default"/>
      </items>
    </pivotField>
    <pivotField showAll="0"/>
    <pivotField showAll="0"/>
    <pivotField showAll="0">
      <items count="10">
        <item m="1" x="8"/>
        <item m="1" x="5"/>
        <item m="1" x="6"/>
        <item m="1" x="4"/>
        <item m="1" x="3"/>
        <item m="1" x="1"/>
        <item m="1" x="7"/>
        <item m="1"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2">
    <i>
      <x v="7"/>
    </i>
    <i t="grand">
      <x/>
    </i>
  </rowItems>
  <colItems count="1">
    <i/>
  </colItems>
  <dataFields count="1">
    <dataField name="Среднее по полю Время устранения замечания" fld="14" subtotal="average" baseField="3" baseItem="0" numFmtId="165"/>
  </dataFields>
  <formats count="1">
    <format dxfId="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татус_устранения" xr10:uid="{82DA3F22-3E58-441E-95E1-4D26D2A34A71}" sourceName="Статус устранения">
  <pivotTables>
    <pivotTable tabId="6" name="Рейтинг организаций"/>
    <pivotTable tabId="6" name="Динамика замечаний"/>
    <pivotTable tabId="6" name="Критично"/>
    <pivotTable tabId="6" name="По видам работ"/>
    <pivotTable tabId="6" name="По исполнителям"/>
    <pivotTable tabId="6" name="по локациям"/>
    <pivotTable tabId="6" name="По меткам"/>
    <pivotTable tabId="6" name="Сводная таблица18"/>
    <pivotTable tabId="6" name="Сводная таблица23"/>
    <pivotTable tabId="6" name="Сводная таблица25"/>
    <pivotTable tabId="6" name="% повторных"/>
  </pivotTables>
  <data>
    <tabular pivotCacheId="72348862" showMissing="0">
      <items count="5">
        <i x="0" s="1"/>
        <i x="1" s="1" nd="1"/>
        <i x="3" s="1" nd="1"/>
        <i x="4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Ответственная__организация" xr10:uid="{45946627-7160-442F-B0AB-9BAD5ED0C7F5}" sourceName="Ответственная  организация">
  <pivotTables>
    <pivotTable tabId="6" name="Рейтинг организаций"/>
    <pivotTable tabId="6" name="Динамика замечаний"/>
    <pivotTable tabId="6" name="Критично"/>
    <pivotTable tabId="6" name="По видам работ"/>
    <pivotTable tabId="6" name="По исполнителям"/>
    <pivotTable tabId="6" name="по локациям"/>
    <pivotTable tabId="6" name="По меткам"/>
    <pivotTable tabId="6" name="Сводная таблица18"/>
    <pivotTable tabId="6" name="Сводная таблица23"/>
    <pivotTable tabId="6" name="Сводная таблица25"/>
    <pivotTable tabId="6" name="% повторных"/>
  </pivotTables>
  <data>
    <tabular pivotCacheId="72348862">
      <items count="9">
        <i x="0" s="1"/>
        <i x="5" s="1" nd="1"/>
        <i x="2" s="1" nd="1"/>
        <i x="4" s="1" nd="1"/>
        <i x="8" s="1" nd="1"/>
        <i x="7" s="1" nd="1"/>
        <i x="3" s="1" nd="1"/>
        <i x="1" s="1" nd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тки" xr10:uid="{9B7490EE-7CE7-4A73-A06C-47C06D8FC250}" sourceName="Метки">
  <pivotTables>
    <pivotTable tabId="6" name="По меткам"/>
    <pivotTable tabId="6" name="Динамика замечаний"/>
    <pivotTable tabId="6" name="Критично"/>
    <pivotTable tabId="6" name="По видам работ"/>
    <pivotTable tabId="6" name="По исполнителям"/>
    <pivotTable tabId="6" name="по локациям"/>
    <pivotTable tabId="6" name="Рейтинг организаций"/>
    <pivotTable tabId="6" name="Сводная таблица18"/>
    <pivotTable tabId="6" name="Сводная таблица23"/>
    <pivotTable tabId="6" name="Сводная таблица25"/>
  </pivotTables>
  <data>
    <tabular pivotCacheId="72348862">
      <items count="9">
        <i x="0" s="1"/>
        <i x="8" s="1" nd="1"/>
        <i x="5" s="1" nd="1"/>
        <i x="6" s="1" nd="1"/>
        <i x="4" s="1" nd="1"/>
        <i x="3" s="1" nd="1"/>
        <i x="1" s="1" nd="1"/>
        <i x="7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татус устранения" xr10:uid="{DF35D3C9-87DF-4951-9201-D2D570927310}" cache="Срез_Статус_устранения" caption="Статус устранения" style="Срез 12" rowHeight="225425"/>
  <slicer name="Ответственная  организация" xr10:uid="{5D56110E-EA6D-45DC-B5CE-17ACEDFBFB44}" cache="Срез_Ответственная__организация" caption="Ответственная  организация" style="Срез 12" rowHeight="225425"/>
  <slicer name="Метки" xr10:uid="{69260C71-DDDE-4B89-AB33-EB7F463021F5}" cache="Срез_Метки" caption="Метки" style="Срез 12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25EFDB-3EC8-4565-804F-25027942720B}" name="Данные" displayName="Данные" ref="A1:R6" totalsRowShown="0" headerRowDxfId="22" dataDxfId="21">
  <autoFilter ref="A1:R6" xr:uid="{A825EFDB-3EC8-4565-804F-25027942720B}"/>
  <tableColumns count="18">
    <tableColumn id="1" xr3:uid="{BFE840E3-48FB-49AF-AAE1-ED3F5585725A}" name="№ п/п" dataDxfId="20"/>
    <tableColumn id="2" xr3:uid="{ED945B63-4867-4FA3-A7D5-5DC64640C7F5}" name="№ замечания" dataDxfId="19"/>
    <tableColumn id="3" xr3:uid="{9E12BC5F-E092-4C3A-B112-20C236B559DB}" name="Замечание" dataDxfId="18"/>
    <tableColumn id="4" xr3:uid="{F0A3AE67-2686-43BB-A5D5-87FC2AAC0848}" name="Ответственная  организация" dataDxfId="17"/>
    <tableColumn id="5" xr3:uid="{B916AC32-88DF-4A27-92AD-2928AA175FF8}" name="Вид работ" dataDxfId="16"/>
    <tableColumn id="6" xr3:uid="{4184CAD8-E8A2-4B58-96F5-0620973CA67B}" name="Дата выдачи замечания" dataDxfId="15"/>
    <tableColumn id="7" xr3:uid="{13E8A96B-CF62-4FED-8503-45EA8C178781}" name="Требуемый  срок  устранения замечания" dataDxfId="14"/>
    <tableColumn id="8" xr3:uid="{ED968266-366F-43DE-95DF-25C612704B0E}" name="Количество переносов по срокам устранения" dataDxfId="13"/>
    <tableColumn id="9" xr3:uid="{52D05896-B49B-4E63-B435-461BAE7D3E14}" name="Дата фактического  устранения" dataDxfId="12"/>
    <tableColumn id="10" xr3:uid="{63DA0603-5E9E-4822-AA87-683719A02EE5}" name="Статус устранения" dataDxfId="11"/>
    <tableColumn id="11" xr3:uid="{B1E2596A-E338-4B63-A6BD-6DB0901E29A0}" name="Секция" dataDxfId="10"/>
    <tableColumn id="12" xr3:uid="{72E2AB3C-84A3-44FA-9C8D-1A9CC7CC771A}" name="Локация" dataDxfId="9"/>
    <tableColumn id="13" xr3:uid="{A0341B09-2540-451A-B6FA-61B54606AE54}" name="Метки" dataDxfId="8"/>
    <tableColumn id="15" xr3:uid="{CBF55A4C-E4BD-48FD-8FDD-86175C3DB26F}" name="Выдано предписание" dataDxfId="7"/>
    <tableColumn id="16" xr3:uid="{81B219C8-D258-4B4A-9FE9-5A7FF5581D87}" name="Время устранения замечания" dataDxfId="6">
      <calculatedColumnFormula>IF(ISBLANK(Данные!I2)," ",Данные!I2-Данные!$F2)</calculatedColumnFormula>
    </tableColumn>
    <tableColumn id="17" xr3:uid="{E0E30073-F51B-4CB8-B8E8-AD4FE222598B}" name="Представитель  ответственной  организации" dataDxfId="5"/>
    <tableColumn id="18" xr3:uid="{D681F327-4B3C-46A8-BEE4-82C58366BFEB}" name="Представитель организации выдавший  предписание" dataDxfId="4"/>
    <tableColumn id="19" xr3:uid="{B02C630E-BE66-46BF-B26F-F2637F2963CC}" name="Представитель организации снявший  предписание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F33B-C6E5-4D86-AF8A-7A8A83173F0F}">
  <sheetPr>
    <pageSetUpPr fitToPage="1"/>
  </sheetPr>
  <dimension ref="A1:W6"/>
  <sheetViews>
    <sheetView tabSelected="1" zoomScale="70" zoomScaleNormal="70" zoomScalePageLayoutView="55" workbookViewId="0">
      <selection activeCell="C3" sqref="C3"/>
    </sheetView>
  </sheetViews>
  <sheetFormatPr defaultRowHeight="12.75" x14ac:dyDescent="0.2"/>
  <cols>
    <col min="1" max="1" width="7.7109375" style="2" customWidth="1"/>
    <col min="2" max="2" width="15.28515625" style="2" customWidth="1"/>
    <col min="3" max="3" width="60.7109375" style="2" customWidth="1"/>
    <col min="4" max="4" width="24.42578125" style="2" customWidth="1"/>
    <col min="5" max="5" width="24.28515625" style="2" customWidth="1"/>
    <col min="6" max="6" width="20.28515625" style="6" customWidth="1"/>
    <col min="7" max="7" width="22.140625" style="6" customWidth="1"/>
    <col min="8" max="8" width="20.140625" style="2" customWidth="1"/>
    <col min="9" max="9" width="17.42578125" style="6" customWidth="1"/>
    <col min="10" max="10" width="21" style="2" customWidth="1"/>
    <col min="11" max="11" width="25.28515625" style="2" customWidth="1"/>
    <col min="12" max="12" width="25.5703125" style="2" customWidth="1"/>
    <col min="13" max="13" width="32.42578125" style="2" customWidth="1"/>
    <col min="14" max="14" width="27.140625" style="2" customWidth="1"/>
    <col min="15" max="15" width="38" style="2" customWidth="1"/>
    <col min="16" max="16" width="53.5703125" style="2" customWidth="1"/>
    <col min="17" max="17" width="64.85546875" style="2" customWidth="1"/>
    <col min="18" max="18" width="62.85546875" style="2" customWidth="1"/>
    <col min="19" max="16384" width="9.140625" style="2"/>
  </cols>
  <sheetData>
    <row r="1" spans="1:23" s="1" customFormat="1" ht="75" customHeight="1" x14ac:dyDescent="0.2">
      <c r="A1" s="16" t="s">
        <v>0</v>
      </c>
      <c r="B1" s="17" t="s">
        <v>6</v>
      </c>
      <c r="C1" s="18" t="s">
        <v>1</v>
      </c>
      <c r="D1" s="18" t="s">
        <v>2</v>
      </c>
      <c r="E1" s="18" t="s">
        <v>20</v>
      </c>
      <c r="F1" s="19" t="s">
        <v>21</v>
      </c>
      <c r="G1" s="19" t="s">
        <v>22</v>
      </c>
      <c r="H1" s="20" t="s">
        <v>23</v>
      </c>
      <c r="I1" s="19" t="s">
        <v>24</v>
      </c>
      <c r="J1" s="18" t="s">
        <v>25</v>
      </c>
      <c r="K1" s="18" t="s">
        <v>28</v>
      </c>
      <c r="L1" s="18" t="s">
        <v>26</v>
      </c>
      <c r="M1" s="22" t="s">
        <v>17</v>
      </c>
      <c r="N1" s="22" t="s">
        <v>18</v>
      </c>
      <c r="O1" s="20" t="s">
        <v>27</v>
      </c>
      <c r="P1" s="18" t="s">
        <v>3</v>
      </c>
      <c r="Q1" s="18" t="s">
        <v>4</v>
      </c>
      <c r="R1" s="18" t="s">
        <v>5</v>
      </c>
      <c r="W1" s="24"/>
    </row>
    <row r="2" spans="1:23" ht="233.25" customHeight="1" x14ac:dyDescent="0.25">
      <c r="A2" s="10" t="s">
        <v>7</v>
      </c>
      <c r="B2" s="11" t="s">
        <v>7</v>
      </c>
      <c r="C2" s="11"/>
      <c r="D2" s="11"/>
      <c r="E2" s="11"/>
      <c r="F2" s="21"/>
      <c r="G2" s="21"/>
      <c r="H2" s="11"/>
      <c r="I2" s="12"/>
      <c r="J2" s="11"/>
      <c r="K2" s="11"/>
      <c r="L2" s="11"/>
      <c r="M2" s="3"/>
      <c r="N2" s="7"/>
      <c r="O2" s="13"/>
      <c r="P2" s="11"/>
      <c r="Q2" s="11"/>
      <c r="R2" s="11"/>
    </row>
    <row r="3" spans="1:23" ht="235.5" customHeight="1" x14ac:dyDescent="0.25">
      <c r="A3" s="10" t="s">
        <v>8</v>
      </c>
      <c r="B3" s="14" t="s">
        <v>8</v>
      </c>
      <c r="C3" s="14"/>
      <c r="D3" s="14"/>
      <c r="E3" s="14"/>
      <c r="F3" s="15"/>
      <c r="G3" s="15"/>
      <c r="H3" s="14"/>
      <c r="I3" s="15"/>
      <c r="J3" s="14"/>
      <c r="K3" s="14"/>
      <c r="L3" s="14"/>
      <c r="M3" s="3"/>
      <c r="N3" s="3"/>
      <c r="O3" s="13"/>
      <c r="P3" s="14"/>
      <c r="Q3" s="14"/>
      <c r="R3" s="14"/>
    </row>
    <row r="4" spans="1:23" x14ac:dyDescent="0.2">
      <c r="A4">
        <v>3</v>
      </c>
      <c r="B4"/>
      <c r="C4"/>
      <c r="D4"/>
      <c r="E4"/>
      <c r="F4" s="29"/>
      <c r="G4" s="29"/>
      <c r="H4"/>
      <c r="I4" s="29"/>
      <c r="J4"/>
      <c r="K4"/>
      <c r="L4"/>
      <c r="M4"/>
      <c r="N4"/>
      <c r="O4" t="str">
        <f>IF(ISBLANK(Данные!I4)," ",Данные!I4-Данные!$F4)</f>
        <v xml:space="preserve"> </v>
      </c>
      <c r="P4"/>
      <c r="Q4"/>
      <c r="R4"/>
    </row>
    <row r="5" spans="1:23" x14ac:dyDescent="0.2">
      <c r="A5">
        <v>4</v>
      </c>
      <c r="B5"/>
      <c r="C5"/>
      <c r="D5"/>
      <c r="E5"/>
      <c r="F5" s="29"/>
      <c r="G5" s="29"/>
      <c r="H5"/>
      <c r="I5" s="29"/>
      <c r="J5"/>
      <c r="K5"/>
      <c r="L5"/>
      <c r="M5"/>
      <c r="N5"/>
      <c r="O5" t="str">
        <f>IF(ISBLANK(Данные!I5)," ",Данные!I5-Данные!$F5)</f>
        <v xml:space="preserve"> </v>
      </c>
      <c r="P5"/>
      <c r="Q5"/>
      <c r="R5"/>
    </row>
    <row r="6" spans="1:23" x14ac:dyDescent="0.2">
      <c r="A6">
        <v>5</v>
      </c>
      <c r="B6"/>
      <c r="C6"/>
      <c r="D6"/>
      <c r="E6"/>
      <c r="F6" s="29"/>
      <c r="G6" s="29"/>
      <c r="H6"/>
      <c r="I6" s="29"/>
      <c r="J6"/>
      <c r="K6"/>
      <c r="L6"/>
      <c r="M6"/>
      <c r="N6"/>
      <c r="O6" t="str">
        <f>IF(ISBLANK(Данные!I6)," ",Данные!I6-Данные!$F6)</f>
        <v xml:space="preserve"> </v>
      </c>
      <c r="P6"/>
      <c r="Q6"/>
      <c r="R6"/>
    </row>
  </sheetData>
  <phoneticPr fontId="7" type="noConversion"/>
  <printOptions gridLines="1"/>
  <pageMargins left="0.7" right="0.7" top="0.75" bottom="0.75" header="0.51180555555555496" footer="0.51180555555555496"/>
  <pageSetup paperSize="8" scale="35" firstPageNumber="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7C40-FAA5-465A-AC62-DD181063A12D}">
  <dimension ref="A1:BI29"/>
  <sheetViews>
    <sheetView zoomScale="85" zoomScaleNormal="85" workbookViewId="0">
      <selection activeCell="A5" sqref="A5"/>
    </sheetView>
  </sheetViews>
  <sheetFormatPr defaultRowHeight="12.75" x14ac:dyDescent="0.2"/>
  <cols>
    <col min="1" max="1" width="32.28515625" bestFit="1" customWidth="1"/>
    <col min="2" max="2" width="22.140625" bestFit="1" customWidth="1"/>
    <col min="3" max="3" width="11" bestFit="1" customWidth="1"/>
    <col min="4" max="4" width="9" bestFit="1" customWidth="1"/>
    <col min="5" max="5" width="12.7109375" bestFit="1" customWidth="1"/>
    <col min="6" max="6" width="7.7109375" bestFit="1" customWidth="1"/>
    <col min="7" max="7" width="12.140625" bestFit="1" customWidth="1"/>
    <col min="8" max="8" width="11.7109375" bestFit="1" customWidth="1"/>
    <col min="9" max="9" width="32.28515625" bestFit="1" customWidth="1"/>
    <col min="10" max="10" width="22.140625" bestFit="1" customWidth="1"/>
    <col min="11" max="15" width="12.140625" bestFit="1" customWidth="1"/>
    <col min="16" max="16" width="32.7109375" bestFit="1" customWidth="1"/>
    <col min="17" max="17" width="32.28515625" bestFit="1" customWidth="1"/>
    <col min="18" max="18" width="22.140625" bestFit="1" customWidth="1"/>
    <col min="19" max="22" width="12.140625" bestFit="1" customWidth="1"/>
    <col min="23" max="23" width="32.28515625" bestFit="1" customWidth="1"/>
    <col min="24" max="24" width="22.140625" bestFit="1" customWidth="1"/>
    <col min="25" max="25" width="32.28515625" bestFit="1" customWidth="1"/>
    <col min="26" max="26" width="22.140625" bestFit="1" customWidth="1"/>
    <col min="27" max="30" width="12.140625" bestFit="1" customWidth="1"/>
    <col min="31" max="31" width="18.28515625" bestFit="1" customWidth="1"/>
    <col min="32" max="32" width="32.28515625" bestFit="1" customWidth="1"/>
    <col min="33" max="33" width="22.140625" bestFit="1" customWidth="1"/>
    <col min="34" max="35" width="12.140625" bestFit="1" customWidth="1"/>
    <col min="36" max="36" width="12.7109375" bestFit="1" customWidth="1"/>
    <col min="37" max="38" width="12.140625" bestFit="1" customWidth="1"/>
    <col min="39" max="39" width="18.28515625" bestFit="1" customWidth="1"/>
    <col min="40" max="40" width="32.28515625" bestFit="1" customWidth="1"/>
    <col min="41" max="42" width="10.140625" bestFit="1" customWidth="1"/>
    <col min="43" max="43" width="32.28515625" bestFit="1" customWidth="1"/>
    <col min="44" max="44" width="22.140625" bestFit="1" customWidth="1"/>
    <col min="45" max="49" width="12.140625" bestFit="1" customWidth="1"/>
    <col min="50" max="50" width="10.140625" bestFit="1" customWidth="1"/>
    <col min="51" max="51" width="18.28515625" bestFit="1" customWidth="1"/>
    <col min="52" max="52" width="32.28515625" bestFit="1" customWidth="1"/>
    <col min="53" max="53" width="10.140625" bestFit="1" customWidth="1"/>
    <col min="54" max="54" width="18.28515625" bestFit="1" customWidth="1"/>
    <col min="55" max="55" width="42.85546875" bestFit="1" customWidth="1"/>
    <col min="56" max="56" width="45" bestFit="1" customWidth="1"/>
    <col min="57" max="57" width="18.28515625" bestFit="1" customWidth="1"/>
    <col min="58" max="58" width="47.7109375" bestFit="1" customWidth="1"/>
    <col min="59" max="60" width="18.28515625" bestFit="1" customWidth="1"/>
    <col min="61" max="61" width="32.28515625" bestFit="1" customWidth="1"/>
    <col min="62" max="62" width="20.7109375" bestFit="1" customWidth="1"/>
    <col min="63" max="63" width="36.5703125" bestFit="1" customWidth="1"/>
    <col min="64" max="64" width="19.5703125" bestFit="1" customWidth="1"/>
    <col min="65" max="65" width="16" bestFit="1" customWidth="1"/>
    <col min="66" max="66" width="24.140625" bestFit="1" customWidth="1"/>
    <col min="67" max="67" width="19.85546875" bestFit="1" customWidth="1"/>
    <col min="68" max="68" width="8.85546875" bestFit="1" customWidth="1"/>
    <col min="69" max="69" width="22.28515625" bestFit="1" customWidth="1"/>
    <col min="70" max="70" width="11.7109375" bestFit="1" customWidth="1"/>
  </cols>
  <sheetData>
    <row r="1" spans="1:61" x14ac:dyDescent="0.2">
      <c r="A1" s="26" t="s">
        <v>30</v>
      </c>
      <c r="B1" s="25">
        <v>45287</v>
      </c>
    </row>
    <row r="3" spans="1:61" x14ac:dyDescent="0.2">
      <c r="I3" t="s">
        <v>41</v>
      </c>
      <c r="Q3" t="s">
        <v>40</v>
      </c>
      <c r="Y3" t="s">
        <v>20</v>
      </c>
    </row>
    <row r="4" spans="1:61" x14ac:dyDescent="0.2">
      <c r="A4" t="s">
        <v>42</v>
      </c>
      <c r="AF4" t="s">
        <v>39</v>
      </c>
      <c r="AY4" t="s">
        <v>17</v>
      </c>
    </row>
    <row r="5" spans="1:61" x14ac:dyDescent="0.2">
      <c r="AM5" s="27" t="s">
        <v>33</v>
      </c>
      <c r="AQ5" s="27" t="s">
        <v>32</v>
      </c>
      <c r="BB5" s="27" t="s">
        <v>34</v>
      </c>
      <c r="BE5" s="27" t="s">
        <v>35</v>
      </c>
    </row>
    <row r="6" spans="1:61" x14ac:dyDescent="0.2">
      <c r="A6" s="4" t="s">
        <v>11</v>
      </c>
      <c r="B6" s="4" t="s">
        <v>12</v>
      </c>
      <c r="I6" s="4" t="s">
        <v>11</v>
      </c>
      <c r="J6" s="4" t="s">
        <v>12</v>
      </c>
      <c r="Q6" s="4" t="s">
        <v>11</v>
      </c>
      <c r="R6" s="4" t="s">
        <v>12</v>
      </c>
      <c r="Y6" s="4" t="s">
        <v>11</v>
      </c>
      <c r="Z6" s="4" t="s">
        <v>12</v>
      </c>
      <c r="AF6" s="4" t="s">
        <v>11</v>
      </c>
      <c r="AG6" s="4" t="s">
        <v>12</v>
      </c>
    </row>
    <row r="7" spans="1:61" x14ac:dyDescent="0.2">
      <c r="A7" s="4" t="s">
        <v>9</v>
      </c>
      <c r="B7" t="s">
        <v>13</v>
      </c>
      <c r="C7" t="s">
        <v>15</v>
      </c>
      <c r="D7" t="s">
        <v>14</v>
      </c>
      <c r="E7" t="s">
        <v>16</v>
      </c>
      <c r="F7" t="s">
        <v>31</v>
      </c>
      <c r="G7" t="s">
        <v>10</v>
      </c>
      <c r="I7" s="4" t="s">
        <v>9</v>
      </c>
      <c r="J7" t="s">
        <v>31</v>
      </c>
      <c r="K7" t="s">
        <v>10</v>
      </c>
      <c r="Q7" s="4" t="s">
        <v>9</v>
      </c>
      <c r="R7" t="s">
        <v>31</v>
      </c>
      <c r="S7" t="s">
        <v>10</v>
      </c>
      <c r="Y7" s="4" t="s">
        <v>9</v>
      </c>
      <c r="Z7" t="s">
        <v>31</v>
      </c>
      <c r="AA7" t="s">
        <v>10</v>
      </c>
      <c r="AF7" s="4" t="s">
        <v>9</v>
      </c>
      <c r="AG7" t="s">
        <v>10</v>
      </c>
      <c r="AM7" s="4" t="s">
        <v>9</v>
      </c>
      <c r="AN7" t="s">
        <v>11</v>
      </c>
      <c r="AQ7" s="4" t="s">
        <v>11</v>
      </c>
      <c r="AR7" s="4" t="s">
        <v>12</v>
      </c>
      <c r="AY7" s="4" t="s">
        <v>9</v>
      </c>
      <c r="AZ7" t="s">
        <v>11</v>
      </c>
      <c r="BB7" s="4" t="s">
        <v>9</v>
      </c>
      <c r="BC7" t="s">
        <v>19</v>
      </c>
      <c r="BE7" s="4" t="s">
        <v>9</v>
      </c>
      <c r="BF7" t="s">
        <v>29</v>
      </c>
      <c r="BH7" s="4" t="s">
        <v>9</v>
      </c>
      <c r="BI7" t="s">
        <v>11</v>
      </c>
    </row>
    <row r="8" spans="1:61" x14ac:dyDescent="0.2">
      <c r="A8" s="5" t="s">
        <v>31</v>
      </c>
      <c r="B8" s="30"/>
      <c r="C8" s="30"/>
      <c r="D8" s="30"/>
      <c r="E8" s="30"/>
      <c r="F8" s="30"/>
      <c r="G8" s="30"/>
      <c r="I8" s="5" t="s">
        <v>31</v>
      </c>
      <c r="J8" s="30"/>
      <c r="K8" s="30"/>
      <c r="Q8" s="5" t="s">
        <v>31</v>
      </c>
      <c r="R8" s="30"/>
      <c r="S8" s="30"/>
      <c r="Y8" s="5" t="s">
        <v>31</v>
      </c>
      <c r="Z8" s="30"/>
      <c r="AA8" s="30"/>
      <c r="AF8" s="5" t="s">
        <v>10</v>
      </c>
      <c r="AG8" s="30"/>
      <c r="AM8" s="5" t="s">
        <v>10</v>
      </c>
      <c r="AN8" s="30"/>
      <c r="AQ8" s="4" t="s">
        <v>9</v>
      </c>
      <c r="AR8" t="s">
        <v>31</v>
      </c>
      <c r="AS8" t="s">
        <v>10</v>
      </c>
      <c r="AY8" s="5" t="s">
        <v>31</v>
      </c>
      <c r="AZ8" s="30"/>
      <c r="BB8" s="5" t="s">
        <v>10</v>
      </c>
      <c r="BC8" s="30"/>
      <c r="BE8" s="5" t="s">
        <v>31</v>
      </c>
      <c r="BF8" s="9" t="e">
        <v>#DIV/0!</v>
      </c>
      <c r="BH8" s="5" t="s">
        <v>10</v>
      </c>
      <c r="BI8" s="30"/>
    </row>
    <row r="9" spans="1:61" x14ac:dyDescent="0.2">
      <c r="A9" s="5" t="s">
        <v>10</v>
      </c>
      <c r="B9" s="30"/>
      <c r="C9" s="30"/>
      <c r="D9" s="30"/>
      <c r="E9" s="30"/>
      <c r="F9" s="30"/>
      <c r="G9" s="30"/>
      <c r="H9" s="8"/>
      <c r="I9" s="5" t="s">
        <v>10</v>
      </c>
      <c r="J9" s="30"/>
      <c r="K9" s="30"/>
      <c r="Q9" s="5" t="s">
        <v>10</v>
      </c>
      <c r="R9" s="30"/>
      <c r="S9" s="30"/>
      <c r="Y9" s="5" t="s">
        <v>10</v>
      </c>
      <c r="Z9" s="30"/>
      <c r="AA9" s="30"/>
      <c r="AQ9" s="5" t="s">
        <v>31</v>
      </c>
      <c r="AR9" s="30"/>
      <c r="AS9" s="30"/>
      <c r="AY9" s="5" t="s">
        <v>10</v>
      </c>
      <c r="AZ9" s="30"/>
      <c r="BE9" s="5" t="s">
        <v>10</v>
      </c>
      <c r="BF9" s="9" t="e">
        <v>#DIV/0!</v>
      </c>
    </row>
    <row r="10" spans="1:61" x14ac:dyDescent="0.2">
      <c r="AQ10" s="5" t="s">
        <v>10</v>
      </c>
      <c r="AR10" s="30"/>
      <c r="AS10" s="30"/>
    </row>
    <row r="13" spans="1:61" x14ac:dyDescent="0.2">
      <c r="BC13">
        <f>IFERROR(GETPIVOTDATA("Выдано предписание",$BB$7),0)</f>
        <v>0</v>
      </c>
      <c r="BI13">
        <f>IFERROR(GETPIVOTDATA("Замечание",$BH$7),0)</f>
        <v>0</v>
      </c>
    </row>
    <row r="14" spans="1:61" x14ac:dyDescent="0.2">
      <c r="BH14" s="28" t="s">
        <v>36</v>
      </c>
      <c r="BI14" s="23" t="e">
        <f>BI13/GETPIVOTDATA("Замечание",$AF$28)</f>
        <v>#DIV/0!</v>
      </c>
    </row>
    <row r="19" spans="2:58" x14ac:dyDescent="0.2">
      <c r="B19">
        <f>IFERROR(GETPIVOTDATA("Замечание",$A$6,"Статус устранения","Закрыто"),0)</f>
        <v>0</v>
      </c>
      <c r="C19">
        <f>IFERROR(GETPIVOTDATA("Замечание",$A$6,"Статус устранения","Устранено"),0)</f>
        <v>0</v>
      </c>
      <c r="D19">
        <f>IFERROR(GETPIVOTDATA("Замечание",$A$6,"Статус устранения","Открыто"),0)</f>
        <v>0</v>
      </c>
      <c r="E19">
        <f>IFERROR(GETPIVOTDATA("Замечание",$A$6,"Статус устранения","Просрочено"),0)</f>
        <v>0</v>
      </c>
      <c r="F19">
        <f>IFERROR(GETPIVOTDATA("Замечание",$A$6),0)</f>
        <v>0</v>
      </c>
      <c r="BE19" s="27" t="s">
        <v>37</v>
      </c>
      <c r="BF19" s="9">
        <f>IFERROR(GETPIVOTDATA("Время устранения замечания",$BE$7),0)</f>
        <v>0</v>
      </c>
    </row>
    <row r="21" spans="2:58" x14ac:dyDescent="0.2">
      <c r="AY21" t="s">
        <v>38</v>
      </c>
      <c r="AZ21">
        <f>IFERROR(GETPIVOTDATA("Замечание",$AY$7,"Метки","Критично"),0)</f>
        <v>0</v>
      </c>
    </row>
    <row r="28" spans="2:58" x14ac:dyDescent="0.2">
      <c r="AF28" t="s">
        <v>11</v>
      </c>
    </row>
    <row r="29" spans="2:58" x14ac:dyDescent="0.2">
      <c r="AF29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1B52-63D2-4956-9E71-231DFBA81D75}">
  <sheetPr>
    <pageSetUpPr fitToPage="1"/>
  </sheetPr>
  <dimension ref="A1"/>
  <sheetViews>
    <sheetView showGridLines="0" showRowColHeaders="0" view="pageBreakPreview" zoomScale="70" zoomScaleNormal="90" zoomScaleSheetLayoutView="70" zoomScalePageLayoutView="40" workbookViewId="0">
      <selection activeCell="AN17" sqref="AN17"/>
    </sheetView>
  </sheetViews>
  <sheetFormatPr defaultRowHeight="12.75" x14ac:dyDescent="0.2"/>
  <sheetData/>
  <pageMargins left="0.7" right="0.7" top="0.75" bottom="0.75" header="0.3" footer="0.3"/>
  <pageSetup paperSize="8" scale="58" fitToHeight="0" orientation="landscape" r:id="rId1"/>
  <rowBreaks count="1" manualBreakCount="1">
    <brk id="78" max="16383" man="1"/>
  </rowBreaks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W 1 L V w w y z L a j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Y z l m F G G a Z A J h N K b b 7 A m N N n + m P C M r Q + W M V t S D c 7 I J M E 8 v 7 A H 1 B L A w Q U A A I A C A D N b U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1 L V y i K R 7 g O A A A A E Q A A A B M A H A B G b 3 J t d W x h c y 9 T Z W N 0 a W 9 u M S 5 t I K I Y A C i g F A A A A A A A A A A A A A A A A A A A A A A A A A A A A C t O T S 7 J z M 9 T C I b Q h t Y A U E s B A i 0 A F A A C A A g A z W 1 L V w w y z L a j A A A A 9 g A A A B I A A A A A A A A A A A A A A A A A A A A A A E N v b m Z p Z y 9 Q Y W N r Y W d l L n h t b F B L A Q I t A B Q A A g A I A M 1 t S 1 c P y u m r p A A A A O k A A A A T A A A A A A A A A A A A A A A A A O 8 A A A B b Q 2 9 u d G V u d F 9 U e X B l c 1 0 u e G 1 s U E s B A i 0 A F A A C A A g A z W 1 L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4 c Y b H q 4 d B L p u 4 a 4 C f D 3 Q A A A A A A A g A A A A A A E G Y A A A A B A A A g A A A A V l T T V W N p M + r n 8 M s m L D H s B z q a p 8 L H K w s M 8 F J j 9 6 i s u I g A A A A A D o A A A A A C A A A g A A A A X N 0 s g C U C r x R 0 K a G G g R g v j r T 4 q Y 1 t d u J x W e d S 8 b W j z K p Q A A A A H d s + 9 9 Z 9 V S H 3 Q R d 2 1 E 4 K j O T B i v J P J X X / F v 6 d O p 6 S w v b f q Z X 2 C M V n k W H h J c 0 L Y H v 0 2 v / 2 s e O F C s X 0 + M t d K a h v T j m t z Y u T e L 3 t 3 U M J x B f j w t Z A A A A A I e y P W j x r E H 6 Q 6 c T S t L P w r a U 7 4 Z z K m 0 n h y l l 4 i v 0 c D t d n J J L E 1 F x h n g 3 b r a H i J 3 c v M q a M B f S A a W 8 T 9 a A p X y V F C Q = = < / D a t a M a s h u p > 
</file>

<file path=customXml/itemProps1.xml><?xml version="1.0" encoding="utf-8"?>
<ds:datastoreItem xmlns:ds="http://schemas.openxmlformats.org/officeDocument/2006/customXml" ds:itemID="{C43B1694-B938-4D07-B1F5-F6FC2DDD7B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Данные</vt:lpstr>
      <vt:lpstr>Сводные таблицы</vt:lpstr>
      <vt:lpstr>Дашборд</vt:lpstr>
      <vt:lpstr>Данные!Область_печати</vt:lpstr>
      <vt:lpstr>Дашборд!Область_печати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Силаков Витя</cp:lastModifiedBy>
  <cp:revision>1</cp:revision>
  <cp:lastPrinted>2023-10-11T11:15:48Z</cp:lastPrinted>
  <dcterms:created xsi:type="dcterms:W3CDTF">2013-04-07T11:09:21Z</dcterms:created>
  <dcterms:modified xsi:type="dcterms:W3CDTF">2023-12-28T10:01:04Z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