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oops\OneDrive\Documents\Arbeit\MEI\Hybrid Charge controller\"/>
    </mc:Choice>
  </mc:AlternateContent>
  <bookViews>
    <workbookView xWindow="0" yWindow="0" windowWidth="20520" windowHeight="9465"/>
  </bookViews>
  <sheets>
    <sheet name="Tabelle1" sheetId="1" r:id="rId1"/>
  </sheets>
  <definedNames>
    <definedName name="IBV">Tabelle1!$B$5:$B$10</definedName>
    <definedName name="OBV">Tabelle1!$C$5:$C$10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F24" i="1"/>
  <c r="B24" i="1"/>
  <c r="F21" i="1"/>
  <c r="D21" i="1"/>
  <c r="B21" i="1"/>
  <c r="C23" i="1"/>
  <c r="E20" i="1"/>
  <c r="G20" i="1"/>
  <c r="F20" i="1"/>
  <c r="D23" i="1"/>
  <c r="D20" i="1"/>
  <c r="G23" i="1"/>
  <c r="F23" i="1"/>
  <c r="E23" i="1"/>
  <c r="B23" i="1"/>
  <c r="C20" i="1"/>
  <c r="B20" i="1"/>
  <c r="B27" i="1" l="1"/>
</calcChain>
</file>

<file path=xl/sharedStrings.xml><?xml version="1.0" encoding="utf-8"?>
<sst xmlns="http://schemas.openxmlformats.org/spreadsheetml/2006/main" count="31" uniqueCount="16">
  <si>
    <t>Battery Voltage</t>
  </si>
  <si>
    <t>Battery</t>
  </si>
  <si>
    <t>PV</t>
  </si>
  <si>
    <t>LOAD</t>
  </si>
  <si>
    <t>Voltage</t>
  </si>
  <si>
    <t>Input</t>
  </si>
  <si>
    <t>Output</t>
  </si>
  <si>
    <t>Current</t>
  </si>
  <si>
    <t>Battery Current</t>
  </si>
  <si>
    <t>PV Voltage</t>
  </si>
  <si>
    <t>PV Current</t>
  </si>
  <si>
    <t>LOAD Voltage</t>
  </si>
  <si>
    <t>LOAD Current</t>
  </si>
  <si>
    <t>INPUT</t>
  </si>
  <si>
    <t>OUTPUT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</si>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</sst>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thin">
        <color auto="1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7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0" xfId="0" applyFill="1" applyAlignment="1">
      <alignment horizontal="left"/>
    </xf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4" borderId="1" xfId="0" applyNumberFormat="1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6" xfId="0" applyFont="1" applyFill="1" applyBorder="1" applyAlignment="1">
      <alignment horizontal="center" vertical="center" textRotation="90"/>
    </xf>
    <xf numFmtId="0" fontId="1" fillId="9" borderId="2" xfId="0" applyFont="1" applyFill="1" applyBorder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textRotation="90"/>
    </xf>
    <xf numFmtId="0" fontId="0" fillId="9" borderId="5" xfId="0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 vertical="center" textRotation="90"/>
    </xf>
    <xf numFmtId="0" fontId="0" fillId="9" borderId="6" xfId="0" applyFill="1" applyBorder="1" applyAlignment="1">
      <alignment horizontal="center" vertical="center" textRotation="90"/>
    </xf>
    <xf numFmtId="0" fontId="1" fillId="9" borderId="17" xfId="0" applyFont="1" applyFill="1" applyBorder="1" applyAlignment="1">
      <alignment horizontal="center" vertical="center" textRotation="90"/>
    </xf>
    <xf numFmtId="0" fontId="0" fillId="9" borderId="13" xfId="0" applyFill="1" applyBorder="1" applyAlignment="1">
      <alignment horizontal="center" vertical="center" textRotation="90"/>
    </xf>
    <xf numFmtId="0" fontId="0" fillId="9" borderId="18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Voltage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Tabelle1!$C$5:$C$10</c:f>
              <c:numCache>
                <c:formatCode>General</c:formatCode>
                <c:ptCount val="6"/>
                <c:pt idx="0">
                  <c:v>679</c:v>
                </c:pt>
                <c:pt idx="1">
                  <c:v>600</c:v>
                </c:pt>
                <c:pt idx="2">
                  <c:v>525.6</c:v>
                </c:pt>
                <c:pt idx="3">
                  <c:v>735.98</c:v>
                </c:pt>
              </c:numCache>
            </c:numRef>
          </c:xVal>
          <c:yVal>
            <c:numRef>
              <c:f>Tabelle1!$B$5:$B$10</c:f>
              <c:numCache>
                <c:formatCode>General</c:formatCode>
                <c:ptCount val="6"/>
                <c:pt idx="0">
                  <c:v>13360</c:v>
                </c:pt>
                <c:pt idx="1">
                  <c:v>11800</c:v>
                </c:pt>
                <c:pt idx="2">
                  <c:v>10320</c:v>
                </c:pt>
                <c:pt idx="3">
                  <c:v>14470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0-4BCB-91A4-9E3A4B01C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Battery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Voltage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Tabelle1!$C$13:$C$17</c:f>
              <c:numCache>
                <c:formatCode>General</c:formatCode>
                <c:ptCount val="5"/>
                <c:pt idx="0">
                  <c:v>487.85</c:v>
                </c:pt>
                <c:pt idx="1">
                  <c:v>504.6</c:v>
                </c:pt>
                <c:pt idx="2">
                  <c:v>485.83</c:v>
                </c:pt>
                <c:pt idx="3">
                  <c:v>679.4</c:v>
                </c:pt>
              </c:numCache>
            </c:numRef>
          </c:xVal>
          <c:yVal>
            <c:numRef>
              <c:f>Tabelle1!$B$13:$B$17</c:f>
              <c:numCache>
                <c:formatCode>General</c:formatCode>
                <c:ptCount val="5"/>
                <c:pt idx="0">
                  <c:v>31</c:v>
                </c:pt>
                <c:pt idx="1">
                  <c:v>289</c:v>
                </c:pt>
                <c:pt idx="2">
                  <c:v>-5</c:v>
                </c:pt>
                <c:pt idx="3">
                  <c:v>3010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0-46D8-91D9-F3BD31593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Tabelle1!$E$5:$E$10</c:f>
              <c:numCache>
                <c:formatCode>General</c:formatCode>
                <c:ptCount val="6"/>
                <c:pt idx="0">
                  <c:v>516.91999999999996</c:v>
                </c:pt>
                <c:pt idx="1">
                  <c:v>596.83000000000004</c:v>
                </c:pt>
                <c:pt idx="2">
                  <c:v>728.75</c:v>
                </c:pt>
              </c:numCache>
            </c:numRef>
          </c:xVal>
          <c:yVal>
            <c:numRef>
              <c:f>Tabelle1!$D$5:$D$10</c:f>
              <c:numCache>
                <c:formatCode>General</c:formatCode>
                <c:ptCount val="6"/>
                <c:pt idx="0">
                  <c:v>10560</c:v>
                </c:pt>
                <c:pt idx="1">
                  <c:v>12140</c:v>
                </c:pt>
                <c:pt idx="2">
                  <c:v>14750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70-412B-87D0-593ECD333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Voltage</a:t>
            </a:r>
          </a:p>
        </c:rich>
      </c:tx>
      <c:layout>
        <c:manualLayout>
          <c:xMode val="edge"/>
          <c:yMode val="edge"/>
          <c:x val="0.34379377200965455"/>
          <c:y val="5.0250659787206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Tabelle1!$G$5:$G$10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Tabelle1!$F$5:$F$10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4E-48E7-A906-1512E1CB1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</a:t>
            </a:r>
            <a:r>
              <a:rPr lang="en-US" sz="1400" b="0" i="0" u="none" strike="noStrike" baseline="0">
                <a:effectLst/>
              </a:rPr>
              <a:t>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Tabelle1!$E$13:$E$17</c:f>
              <c:numCache>
                <c:formatCode>General</c:formatCode>
                <c:ptCount val="5"/>
                <c:pt idx="0">
                  <c:v>492.9</c:v>
                </c:pt>
                <c:pt idx="1">
                  <c:v>495.18</c:v>
                </c:pt>
                <c:pt idx="2">
                  <c:v>513.5</c:v>
                </c:pt>
              </c:numCache>
            </c:numRef>
          </c:xVal>
          <c:yVal>
            <c:numRef>
              <c:f>Tabelle1!$D$13:$D$17</c:f>
              <c:numCache>
                <c:formatCode>General</c:formatCode>
                <c:ptCount val="5"/>
                <c:pt idx="0">
                  <c:v>0</c:v>
                </c:pt>
                <c:pt idx="1">
                  <c:v>31.9</c:v>
                </c:pt>
                <c:pt idx="2">
                  <c:v>326.39999999999998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F9-4164-AC4C-E5A24681C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</a:t>
            </a:r>
            <a:r>
              <a:rPr lang="en-US" sz="1400" b="0" i="0" u="none" strike="noStrike" baseline="0">
                <a:effectLst/>
              </a:rPr>
              <a:t>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967096930663719"/>
          <c:y val="0.22093671977937193"/>
          <c:w val="0.80051491017379284"/>
          <c:h val="0.61753914841305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Tabelle1!$G$13:$G$17</c:f>
              <c:numCache>
                <c:formatCode>General</c:formatCode>
                <c:ptCount val="5"/>
                <c:pt idx="0">
                  <c:v>495.35</c:v>
                </c:pt>
                <c:pt idx="1">
                  <c:v>477.9</c:v>
                </c:pt>
                <c:pt idx="2">
                  <c:v>316.60000000000002</c:v>
                </c:pt>
                <c:pt idx="3">
                  <c:v>375.7</c:v>
                </c:pt>
                <c:pt idx="4">
                  <c:v>428.4</c:v>
                </c:pt>
              </c:numCache>
            </c:numRef>
          </c:xVal>
          <c:yVal>
            <c:numRef>
              <c:f>Tabelle1!$F$13:$F$17</c:f>
              <c:numCache>
                <c:formatCode>General</c:formatCode>
                <c:ptCount val="5"/>
                <c:pt idx="0">
                  <c:v>0</c:v>
                </c:pt>
                <c:pt idx="1">
                  <c:v>290</c:v>
                </c:pt>
                <c:pt idx="2">
                  <c:v>2960</c:v>
                </c:pt>
                <c:pt idx="3">
                  <c:v>1990</c:v>
                </c:pt>
                <c:pt idx="4">
                  <c:v>1120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49-483D-81D7-F84A97EA4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08312"/>
        <c:axId val="329308968"/>
      </c:scatterChart>
      <c:valAx>
        <c:axId val="329308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968"/>
        <c:crosses val="autoZero"/>
        <c:crossBetween val="midCat"/>
      </c:valAx>
      <c:valAx>
        <c:axId val="329308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0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100010</xdr:colOff>
      <xdr:row>0</xdr:row>
      <xdr:rowOff>88244</xdr:rowOff>
    </xdr:from>
    <xdr:to>
      <xdr:col>12</xdr:col>
      <xdr:colOff>80960</xdr:colOff>
      <xdr:row>10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157160</xdr:colOff>
      <xdr:row>0</xdr:row>
      <xdr:rowOff>85723</xdr:rowOff>
    </xdr:from>
    <xdr:to>
      <xdr:col>17</xdr:col>
      <xdr:colOff>138110</xdr:colOff>
      <xdr:row>10</xdr:row>
      <xdr:rowOff>45104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867EF65F-694A-40F9-A7C8-31B2CFB37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104773</xdr:colOff>
      <xdr:row>10</xdr:row>
      <xdr:rowOff>100013</xdr:rowOff>
    </xdr:from>
    <xdr:to>
      <xdr:col>12</xdr:col>
      <xdr:colOff>85723</xdr:colOff>
      <xdr:row>20</xdr:row>
      <xdr:rowOff>1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82FCAED2-F9A8-447D-AE80-15DAA42AD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95247</xdr:colOff>
      <xdr:row>20</xdr:row>
      <xdr:rowOff>85724</xdr:rowOff>
    </xdr:from>
    <xdr:to>
      <xdr:col>12</xdr:col>
      <xdr:colOff>76197</xdr:colOff>
      <xdr:row>29</xdr:row>
      <xdr:rowOff>157161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C8A9C1E2-A9FE-4791-B2D4-9A21D6170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161923</xdr:colOff>
      <xdr:row>10</xdr:row>
      <xdr:rowOff>100012</xdr:rowOff>
    </xdr:from>
    <xdr:to>
      <xdr:col>17</xdr:col>
      <xdr:colOff>142873</xdr:colOff>
      <xdr:row>20</xdr:row>
      <xdr:rowOff>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C9D129A2-800D-464D-B701-F5836CF2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161923</xdr:colOff>
      <xdr:row>20</xdr:row>
      <xdr:rowOff>100012</xdr:rowOff>
    </xdr:from>
    <xdr:to>
      <xdr:col>17</xdr:col>
      <xdr:colOff>142873</xdr:colOff>
      <xdr:row>29</xdr:row>
      <xdr:rowOff>171449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3D8C57FF-CB41-4C7B-8B27-48981AB4F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10" zoomScale="130" zoomScaleNormal="130" workbookViewId="0">
      <selection activeCell="G23" sqref="G23"/>
    </sheetView>
  </sheetViews>
  <sheetFormatPr baseColWidth="10" defaultRowHeight="14.25" x14ac:dyDescent="0.45"/>
  <cols>
    <col min="1" max="1" width="7.3984375" style="4" bestFit="1" customWidth="1"/>
    <col min="2" max="7" width="10.9296875" customWidth="1"/>
    <col min="8" max="20" width="10.6640625" style="4"/>
  </cols>
  <sheetData>
    <row r="1" spans="1:7" s="4" customFormat="1" x14ac:dyDescent="0.45"/>
    <row r="2" spans="1:7" x14ac:dyDescent="0.45">
      <c r="B2" s="14" t="s">
        <v>1</v>
      </c>
      <c r="C2" s="14"/>
      <c r="D2" s="15" t="s">
        <v>2</v>
      </c>
      <c r="E2" s="15"/>
      <c r="F2" s="13" t="s">
        <v>3</v>
      </c>
      <c r="G2" s="13"/>
    </row>
    <row r="3" spans="1:7" x14ac:dyDescent="0.45">
      <c r="B3" s="14" t="s">
        <v>4</v>
      </c>
      <c r="C3" s="14"/>
      <c r="D3" s="15" t="s">
        <v>4</v>
      </c>
      <c r="E3" s="15"/>
      <c r="F3" s="13" t="s">
        <v>4</v>
      </c>
      <c r="G3" s="13"/>
    </row>
    <row r="4" spans="1:7" x14ac:dyDescent="0.45">
      <c r="B4" s="5" t="s">
        <v>5</v>
      </c>
      <c r="C4" s="5" t="s">
        <v>6</v>
      </c>
      <c r="D4" s="7" t="s">
        <v>5</v>
      </c>
      <c r="E4" s="7" t="s">
        <v>6</v>
      </c>
      <c r="F4" s="8" t="s">
        <v>5</v>
      </c>
      <c r="G4" s="8" t="s">
        <v>6</v>
      </c>
    </row>
    <row r="5" spans="1:7" x14ac:dyDescent="0.45">
      <c r="A5" s="20" t="s">
        <v>13</v>
      </c>
      <c r="B5" s="1">
        <v>13360</v>
      </c>
      <c r="C5" s="1">
        <v>679</v>
      </c>
      <c r="D5" s="2">
        <v>10560</v>
      </c>
      <c r="E5" s="2">
        <v>516.91999999999996</v>
      </c>
      <c r="F5" s="3">
        <v>1</v>
      </c>
      <c r="G5" s="3">
        <v>1</v>
      </c>
    </row>
    <row r="6" spans="1:7" x14ac:dyDescent="0.45">
      <c r="A6" s="21"/>
      <c r="B6" s="1">
        <v>11800</v>
      </c>
      <c r="C6" s="1">
        <v>600</v>
      </c>
      <c r="D6" s="2">
        <v>12140</v>
      </c>
      <c r="E6" s="2">
        <v>596.83000000000004</v>
      </c>
      <c r="F6" s="3">
        <v>0</v>
      </c>
      <c r="G6" s="3">
        <v>0</v>
      </c>
    </row>
    <row r="7" spans="1:7" x14ac:dyDescent="0.45">
      <c r="A7" s="21"/>
      <c r="B7" s="1">
        <v>10320</v>
      </c>
      <c r="C7" s="1">
        <v>525.6</v>
      </c>
      <c r="D7" s="2">
        <v>14750</v>
      </c>
      <c r="E7" s="2">
        <v>728.75</v>
      </c>
      <c r="F7" s="3"/>
      <c r="G7" s="3"/>
    </row>
    <row r="8" spans="1:7" x14ac:dyDescent="0.45">
      <c r="A8" s="21"/>
      <c r="B8" s="1">
        <v>14470</v>
      </c>
      <c r="C8" s="1">
        <v>735.98</v>
      </c>
      <c r="D8" s="2"/>
      <c r="E8" s="2"/>
      <c r="F8" s="3"/>
      <c r="G8" s="3"/>
    </row>
    <row r="9" spans="1:7" x14ac:dyDescent="0.45">
      <c r="A9" s="21"/>
      <c r="B9" s="1"/>
      <c r="C9" s="1"/>
      <c r="D9" s="2"/>
      <c r="E9" s="2"/>
      <c r="F9" s="3"/>
      <c r="G9" s="3"/>
    </row>
    <row r="10" spans="1:7" x14ac:dyDescent="0.45">
      <c r="A10" s="22"/>
      <c r="B10" s="1"/>
      <c r="C10" s="1"/>
      <c r="D10" s="2"/>
      <c r="E10" s="2"/>
      <c r="F10" s="3"/>
      <c r="G10" s="3"/>
    </row>
    <row r="11" spans="1:7" x14ac:dyDescent="0.45">
      <c r="B11" s="40" t="s">
        <v>7</v>
      </c>
      <c r="C11" s="40"/>
      <c r="D11" s="15" t="s">
        <v>7</v>
      </c>
      <c r="E11" s="15"/>
      <c r="F11" s="13" t="s">
        <v>7</v>
      </c>
      <c r="G11" s="13"/>
    </row>
    <row r="12" spans="1:7" x14ac:dyDescent="0.45">
      <c r="B12" s="6" t="s">
        <v>5</v>
      </c>
      <c r="C12" s="6" t="s">
        <v>6</v>
      </c>
      <c r="D12" s="7" t="s">
        <v>5</v>
      </c>
      <c r="E12" s="7" t="s">
        <v>6</v>
      </c>
      <c r="F12" s="8" t="s">
        <v>5</v>
      </c>
      <c r="G12" s="8" t="s">
        <v>6</v>
      </c>
    </row>
    <row r="13" spans="1:7" x14ac:dyDescent="0.45">
      <c r="A13" s="17" t="s">
        <v>13</v>
      </c>
      <c r="B13" s="1">
        <v>31</v>
      </c>
      <c r="C13" s="1">
        <v>487.85</v>
      </c>
      <c r="D13" s="2">
        <v>0</v>
      </c>
      <c r="E13" s="2">
        <v>492.9</v>
      </c>
      <c r="F13" s="3">
        <v>0</v>
      </c>
      <c r="G13" s="3">
        <v>495.35</v>
      </c>
    </row>
    <row r="14" spans="1:7" x14ac:dyDescent="0.45">
      <c r="A14" s="23"/>
      <c r="B14" s="1">
        <v>289</v>
      </c>
      <c r="C14" s="1">
        <v>504.6</v>
      </c>
      <c r="D14" s="2">
        <v>31.9</v>
      </c>
      <c r="E14" s="2">
        <v>495.18</v>
      </c>
      <c r="F14" s="3">
        <v>290</v>
      </c>
      <c r="G14" s="3">
        <v>477.9</v>
      </c>
    </row>
    <row r="15" spans="1:7" x14ac:dyDescent="0.45">
      <c r="A15" s="23"/>
      <c r="B15" s="1">
        <v>-5</v>
      </c>
      <c r="C15" s="1">
        <v>485.83</v>
      </c>
      <c r="D15" s="2">
        <v>326.39999999999998</v>
      </c>
      <c r="E15" s="2">
        <v>513.5</v>
      </c>
      <c r="F15" s="3">
        <v>2960</v>
      </c>
      <c r="G15" s="3">
        <v>316.60000000000002</v>
      </c>
    </row>
    <row r="16" spans="1:7" x14ac:dyDescent="0.45">
      <c r="A16" s="23"/>
      <c r="B16" s="1">
        <v>3010</v>
      </c>
      <c r="C16" s="1">
        <v>679.4</v>
      </c>
      <c r="D16" s="2"/>
      <c r="E16" s="2"/>
      <c r="F16" s="3">
        <v>1990</v>
      </c>
      <c r="G16" s="3">
        <v>375.7</v>
      </c>
    </row>
    <row r="17" spans="1:7" x14ac:dyDescent="0.45">
      <c r="A17" s="24"/>
      <c r="B17" s="1"/>
      <c r="C17" s="1"/>
      <c r="D17" s="2"/>
      <c r="E17" s="2"/>
      <c r="F17" s="3">
        <v>1120</v>
      </c>
      <c r="G17" s="3">
        <v>428.4</v>
      </c>
    </row>
    <row r="18" spans="1:7" s="4" customFormat="1" x14ac:dyDescent="0.45"/>
    <row r="19" spans="1:7" ht="14.25" customHeight="1" x14ac:dyDescent="0.45">
      <c r="A19" s="17" t="s">
        <v>15</v>
      </c>
      <c r="B19" s="14" t="s">
        <v>0</v>
      </c>
      <c r="C19" s="14"/>
      <c r="D19" s="15" t="s">
        <v>9</v>
      </c>
      <c r="E19" s="15"/>
      <c r="F19" s="13" t="s">
        <v>11</v>
      </c>
      <c r="G19" s="13"/>
    </row>
    <row r="20" spans="1:7" x14ac:dyDescent="0.45">
      <c r="A20" s="18"/>
      <c r="B20" s="11">
        <f>SLOPE(IBV,OBV)</f>
        <v>19.733285438863255</v>
      </c>
      <c r="C20" s="11">
        <f>INTERCEPT(IBV,OBV)</f>
        <v>-45.997580066801675</v>
      </c>
      <c r="D20" s="10">
        <f>SLOPE(D5:D10,E5:E10)</f>
        <v>19.780482512875817</v>
      </c>
      <c r="E20" s="10">
        <f>INTERCEPT(D5:D10,E5:E10)</f>
        <v>334.82032334210271</v>
      </c>
      <c r="F20" s="12">
        <f>SLOPE(F5:F10,G5:G10)</f>
        <v>1</v>
      </c>
      <c r="G20" s="12">
        <f>INTERCEPT(F5:F10,G5:G10)</f>
        <v>0</v>
      </c>
    </row>
    <row r="21" spans="1:7" x14ac:dyDescent="0.45">
      <c r="A21" s="18"/>
      <c r="B21" s="38">
        <f>RSQ(IBV,OBV)</f>
        <v>0.99998236753567238</v>
      </c>
      <c r="C21" s="38"/>
      <c r="D21" s="37">
        <f>RSQ(D5:D10,E5:E10)</f>
        <v>0.99999997187543732</v>
      </c>
      <c r="E21" s="37"/>
      <c r="F21" s="16">
        <f>RSQ(F5:F10,G5:G10)</f>
        <v>0.99999999999999956</v>
      </c>
      <c r="G21" s="16"/>
    </row>
    <row r="22" spans="1:7" x14ac:dyDescent="0.45">
      <c r="A22" s="18"/>
      <c r="B22" s="14" t="s">
        <v>8</v>
      </c>
      <c r="C22" s="14"/>
      <c r="D22" s="15" t="s">
        <v>10</v>
      </c>
      <c r="E22" s="15"/>
      <c r="F22" s="13" t="s">
        <v>12</v>
      </c>
      <c r="G22" s="13"/>
    </row>
    <row r="23" spans="1:7" x14ac:dyDescent="0.45">
      <c r="A23" s="18"/>
      <c r="B23" s="11">
        <f>SLOPE(B13:B17,C13:C17)</f>
        <v>15.564705295685176</v>
      </c>
      <c r="C23" s="11">
        <f>INTERCEPT(B13:B17,C13:C17)</f>
        <v>-7564.6633305984979</v>
      </c>
      <c r="D23" s="10">
        <f>SLOPE(D13:D17,E13:E17)</f>
        <v>15.933243489643221</v>
      </c>
      <c r="E23" s="10">
        <f>INTERCEPT(D13:D17,E13:E17)</f>
        <v>-7855.5799197261558</v>
      </c>
      <c r="F23" s="12">
        <f>SLOPE(F13:F17,G13:G17)</f>
        <v>-16.568771088228708</v>
      </c>
      <c r="G23" s="12">
        <f>INTERCEPT(F13:F17,G13:G17)</f>
        <v>8210.8356440393</v>
      </c>
    </row>
    <row r="24" spans="1:7" x14ac:dyDescent="0.45">
      <c r="A24" s="19"/>
      <c r="B24" s="39">
        <f>RSQ(B12:B17,C12:C17)</f>
        <v>0.99999835184489438</v>
      </c>
      <c r="C24" s="39"/>
      <c r="D24" s="37">
        <f t="shared" ref="D24" si="0">RSQ(D12:D17,E12:E17)</f>
        <v>0.99984707593704047</v>
      </c>
      <c r="E24" s="37"/>
      <c r="F24" s="16">
        <f t="shared" ref="F24" si="1">RSQ(F12:F17,G12:G17)</f>
        <v>0.99998084489262329</v>
      </c>
      <c r="G24" s="16"/>
    </row>
    <row r="25" spans="1:7" s="4" customFormat="1" x14ac:dyDescent="0.45"/>
    <row r="26" spans="1:7" s="4" customFormat="1" ht="14.65" thickBot="1" x14ac:dyDescent="0.5"/>
    <row r="27" spans="1:7" ht="14.25" customHeight="1" x14ac:dyDescent="0.45">
      <c r="A27" s="25" t="s">
        <v>14</v>
      </c>
      <c r="B27" s="28" t="str">
        <f>"batterysensor.setcalibration("&amp;ROUND(B20,4)&amp;", "&amp;ROUND(C20,4)&amp;", "&amp;ROUND(B23,4)&amp;", "&amp;ROUND(C23,4)&amp;");
pvsensor.setcalibration("&amp;ROUND(D20,4)&amp;", "&amp;ROUND(E20,4)&amp;", "&amp;ROUND(D23,4)&amp;", "&amp;ROUND(E23,4)&amp;");
ldsensor.setcalibration("&amp;ROUND(F20,4)&amp;", "&amp;ROUND(G20,4)&amp;", "&amp;ROUND(F23,4)&amp;", "&amp;ROUND(G23,4)&amp;");"</f>
        <v>batterysensor.setcalibration(19.7333, -45.9976, 15.5647, -7564.6633);
pvsensor.setcalibration(19.7805, 334.8203, 15.9332, -7855.5799);
ldsensor.setcalibration(1, 0, -16.5688, 8210.8356);</v>
      </c>
      <c r="C27" s="29"/>
      <c r="D27" s="29"/>
      <c r="E27" s="29"/>
      <c r="F27" s="29"/>
      <c r="G27" s="30"/>
    </row>
    <row r="28" spans="1:7" x14ac:dyDescent="0.45">
      <c r="A28" s="26"/>
      <c r="B28" s="31"/>
      <c r="C28" s="32"/>
      <c r="D28" s="32"/>
      <c r="E28" s="32"/>
      <c r="F28" s="32"/>
      <c r="G28" s="33"/>
    </row>
    <row r="29" spans="1:7" x14ac:dyDescent="0.45">
      <c r="A29" s="26"/>
      <c r="B29" s="31"/>
      <c r="C29" s="32"/>
      <c r="D29" s="32"/>
      <c r="E29" s="32"/>
      <c r="F29" s="32"/>
      <c r="G29" s="33"/>
    </row>
    <row r="30" spans="1:7" ht="14.65" thickBot="1" x14ac:dyDescent="0.5">
      <c r="A30" s="27"/>
      <c r="B30" s="34"/>
      <c r="C30" s="35"/>
      <c r="D30" s="35"/>
      <c r="E30" s="35"/>
      <c r="F30" s="35"/>
      <c r="G30" s="36"/>
    </row>
    <row r="31" spans="1:7" s="4" customFormat="1" x14ac:dyDescent="0.45"/>
    <row r="32" spans="1:7" s="4" customFormat="1" x14ac:dyDescent="0.45"/>
    <row r="33" spans="8:8" s="4" customFormat="1" x14ac:dyDescent="0.45"/>
    <row r="34" spans="8:8" s="4" customFormat="1" x14ac:dyDescent="0.45">
      <c r="H34" s="9"/>
    </row>
    <row r="35" spans="8:8" s="4" customFormat="1" x14ac:dyDescent="0.45"/>
    <row r="36" spans="8:8" s="4" customFormat="1" x14ac:dyDescent="0.45"/>
  </sheetData>
  <mergeCells count="26">
    <mergeCell ref="F24:G24"/>
    <mergeCell ref="A19:A24"/>
    <mergeCell ref="A5:A10"/>
    <mergeCell ref="A13:A17"/>
    <mergeCell ref="A27:A30"/>
    <mergeCell ref="B27:G30"/>
    <mergeCell ref="D21:E21"/>
    <mergeCell ref="B21:C21"/>
    <mergeCell ref="F21:G21"/>
    <mergeCell ref="B24:C24"/>
    <mergeCell ref="D24:E24"/>
    <mergeCell ref="B11:C11"/>
    <mergeCell ref="D11:E11"/>
    <mergeCell ref="F11:G11"/>
    <mergeCell ref="B19:C19"/>
    <mergeCell ref="D19:E19"/>
    <mergeCell ref="F19:G19"/>
    <mergeCell ref="B22:C22"/>
    <mergeCell ref="D22:E22"/>
    <mergeCell ref="F22:G22"/>
    <mergeCell ref="B2:C2"/>
    <mergeCell ref="D2:E2"/>
    <mergeCell ref="F2:G2"/>
    <mergeCell ref="B3:C3"/>
    <mergeCell ref="D3:E3"/>
    <mergeCell ref="F3:G3"/>
  </mergeCells>
  <pageMargins left="0.7" right="0.7" top="0.78740157499999996" bottom="0.78740157499999996" header="0.3" footer="0.3"/>
  <pageSetup paperSize="9" orientation="portrait" horizontalDpi="300" verticalDpi="300" r:id="rId1"/>
  <ignoredErrors>
    <ignoredError sqref="E20:F20 C23:D23 E23:F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IBV</vt:lpstr>
      <vt:lpstr>OBV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Koops</dc:creator>
  <cp:lastModifiedBy>Tobias Koops</cp:lastModifiedBy>
  <dcterms:created xsi:type="dcterms:W3CDTF">2016-10-21T10:15:44Z</dcterms:created>
  <dcterms:modified xsi:type="dcterms:W3CDTF">2017-07-06T12:50:10Z</dcterms:modified>
</cp:coreProperties>
</file>