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dule" sheetId="1" r:id="rId3"/>
    <sheet state="visible" name="Help" sheetId="2" r:id="rId4"/>
    <sheet state="visible" name="©" sheetId="3" r:id="rId5"/>
  </sheets>
  <definedNames>
    <definedName name="valuevx">Schedule!$A$1</definedName>
  </definedNames>
  <calcPr/>
</workbook>
</file>

<file path=xl/sharedStrings.xml><?xml version="1.0" encoding="utf-8"?>
<sst xmlns="http://schemas.openxmlformats.org/spreadsheetml/2006/main" count="62" uniqueCount="51">
  <si>
    <t>Loan Amortization Schedule</t>
  </si>
  <si>
    <t>© 2008 Vertex42 LLC</t>
  </si>
  <si>
    <t>Loan Inputs</t>
  </si>
  <si>
    <t>[42]</t>
  </si>
  <si>
    <t>Loan Amount</t>
  </si>
  <si>
    <t>Term of Loan in Years</t>
  </si>
  <si>
    <t>Annual Interest Rate</t>
  </si>
  <si>
    <t>Compound Periods</t>
  </si>
  <si>
    <t>Periods (Payments) Per Year</t>
  </si>
  <si>
    <t>Summary of Results</t>
  </si>
  <si>
    <t>Monthly Payment</t>
  </si>
  <si>
    <t>Number of Payments</t>
  </si>
  <si>
    <t>Rate Per Period</t>
  </si>
  <si>
    <t>Total Payment</t>
  </si>
  <si>
    <t>Total Interest</t>
  </si>
  <si>
    <t>Yearly Amortization Schedule</t>
  </si>
  <si>
    <t>Year</t>
  </si>
  <si>
    <t>Cumulative Interest</t>
  </si>
  <si>
    <t>Cumulative Principal</t>
  </si>
  <si>
    <t>Balance</t>
  </si>
  <si>
    <t>Cumulative Payments</t>
  </si>
  <si>
    <t>Yearly Payments</t>
  </si>
  <si>
    <t>Yearly Interest</t>
  </si>
  <si>
    <t>Caution: This calculator is for educational and informational use only. The results are only estimates.</t>
  </si>
  <si>
    <t>Help</t>
  </si>
  <si>
    <t>This calculator is only for educational purposes. The results are only estimates. The calculate does not include rounding, fees, missed payments, and other factors that may be important when making loan decisions. Please consult a qualified professional regarding financial decisions.</t>
  </si>
  <si>
    <t>INPUTS</t>
  </si>
  <si>
    <t>The amount that you have borrowed.</t>
  </si>
  <si>
    <t>Term of Loan (in Years)</t>
  </si>
  <si>
    <t>Mortgage loans usually have 15 or 30-year terms. Auto loans are usually between 2 and 5 years. For a 6-month term, enter =6/12 or 0.5.</t>
  </si>
  <si>
    <t>This is the rate quoted by the lender. US mortgages are usually quoted based on a monthly compound period. Canadian mortgages are usually quoted based on a semi-annually compound period. Note that this value is NOT the same as "APR".</t>
  </si>
  <si>
    <t>This spreadsheet assumes a fixed annual interest rate.</t>
  </si>
  <si>
    <t>The number of times per year that the quoted annual interest rate is compounded. US mortgage rates are quoted based on a monthly compound period (enter 12 for US mortgages). Canadian mortgage rates are quotes based on a semi-annual compound period (enter 2 for Canadian mortgages).</t>
  </si>
  <si>
    <t>If you aren't sure what to put for the compount period, make it the same as the Deposits Per Year.</t>
  </si>
  <si>
    <t>Used to specify the number of payments made per year.</t>
  </si>
  <si>
    <t>Annually</t>
  </si>
  <si>
    <t>Semi-Annually</t>
  </si>
  <si>
    <t>Quarterly</t>
  </si>
  <si>
    <t>Monthly</t>
  </si>
  <si>
    <t>Semi-Monthly</t>
  </si>
  <si>
    <t>Bi-Weekly</t>
  </si>
  <si>
    <t>Weekly</t>
  </si>
  <si>
    <t>RESULTS</t>
  </si>
  <si>
    <t>This is the amount that is paid each period, including both principal and interest (PI).</t>
  </si>
  <si>
    <t>The total number of payments made over the life of the loan (assuming no extra payments on the principal).</t>
  </si>
  <si>
    <t>When the Compound Period is the same as the number of Periods Per Year, then the Rate Per Period is just the Annual Interest Rate divided by the number of Periods Per Year. However, for mortgages, where the Annual Interest Rate is quoted as mentioned above, the calculation for the Rate Per Period is a bit more complicated.</t>
  </si>
  <si>
    <t>Total Payments</t>
  </si>
  <si>
    <t>The total payments (principal + interest) made over the life of the loan (assuming no missed payments and no extra payments).</t>
  </si>
  <si>
    <t>The total interest paid over the life of the loan.</t>
  </si>
  <si>
    <t>By Vertex42.com</t>
  </si>
  <si>
    <t>This template is copyrighted. Do not submit copies or modifications of this template to the Google Docs template gallery. Thank you.</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</si>
</sst>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00)"/>
    <numFmt numFmtId="165" formatCode="$#,##0.00;[red]($#,##0.00)"/>
    <numFmt numFmtId="166" formatCode="0.000%"/>
    <numFmt numFmtId="167" formatCode="$#,##0;($#,##0)"/>
    <numFmt numFmtId="168" formatCode="#,##0.00;(#,##0.00)"/>
  </numFmts>
  <fonts count="20">
    <font>
      <sz val="10.0"/>
      <color rgb="FF000000"/>
      <name val="Arial"/>
    </font>
    <font>
      <b/>
      <sz val="14.0"/>
      <color rgb="FFFFFFFF"/>
      <name val="Trebuchet MS"/>
    </font>
    <font>
      <sz val="8.0"/>
      <color rgb="FF969696"/>
      <name val="Trebuchet MS"/>
    </font>
    <font>
      <u/>
      <color rgb="FF0000FF"/>
    </font>
    <font/>
    <font>
      <sz val="10.0"/>
      <color rgb="FF000000"/>
      <name val="Trebuchet MS"/>
    </font>
    <font>
      <u/>
      <sz val="10.0"/>
      <color rgb="FF0000FF"/>
      <name val="Trebuchet MS"/>
    </font>
    <font>
      <sz val="10.0"/>
      <name val="Trebuchet MS"/>
    </font>
    <font>
      <b/>
      <sz val="12.0"/>
      <color rgb="FF000000"/>
      <name val="Trebuchet MS"/>
    </font>
    <font>
      <sz val="10.0"/>
      <color rgb="FFFFFFFF"/>
      <name val="Trebuchet MS"/>
    </font>
    <font>
      <b/>
      <sz val="10.0"/>
      <color rgb="FFFFFFFF"/>
      <name val="Trebuchet MS"/>
    </font>
    <font>
      <sz val="9.0"/>
      <color rgb="FF000000"/>
      <name val="Trebuchet MS"/>
    </font>
    <font>
      <b/>
      <sz val="12.0"/>
      <color rgb="FF000000"/>
      <name val="Arial"/>
    </font>
    <font>
      <sz val="8.0"/>
      <color rgb="FF000000"/>
      <name val="Arial"/>
    </font>
    <font>
      <sz val="8.0"/>
      <color rgb="FF000000"/>
      <name val="Tahoma"/>
    </font>
    <font>
      <sz val="10.0"/>
      <color rgb="FF000000"/>
      <name val="Tahoma"/>
    </font>
    <font>
      <b/>
      <sz val="12.0"/>
      <color rgb="FF000000"/>
      <name val="Tahoma"/>
    </font>
    <font>
      <b/>
      <sz val="10.0"/>
      <color rgb="FF000000"/>
      <name val="Tahoma"/>
    </font>
    <font>
      <b/>
      <u/>
      <sz val="12.0"/>
      <color rgb="FF0000FF"/>
    </font>
    <font>
      <u/>
      <color rgb="FF0000FF"/>
    </font>
  </fonts>
  <fills count="7">
    <fill>
      <patternFill patternType="none"/>
    </fill>
    <fill>
      <patternFill patternType="lightGray"/>
    </fill>
    <fill>
      <patternFill patternType="solid">
        <fgColor rgb="FF23414F"/>
        <bgColor rgb="FF23414F"/>
      </patternFill>
    </fill>
    <fill>
      <patternFill patternType="solid">
        <fgColor rgb="FF83B3C9"/>
        <bgColor rgb="FF83B3C9"/>
      </patternFill>
    </fill>
    <fill>
      <patternFill patternType="solid">
        <fgColor rgb="FFE4EFF3"/>
        <bgColor rgb="FFE4EFF3"/>
      </patternFill>
    </fill>
    <fill>
      <patternFill patternType="solid">
        <fgColor rgb="FFF0F0F0"/>
        <bgColor rgb="FFF0F0F0"/>
      </patternFill>
    </fill>
    <fill>
      <patternFill patternType="solid">
        <fgColor rgb="FF346378"/>
        <bgColor rgb="FF346378"/>
      </patternFill>
    </fill>
  </fills>
  <borders count="11">
    <border/>
    <border>
      <bottom style="thin">
        <color rgb="FF000000"/>
      </bottom>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C0C0C0"/>
      </left>
      <right style="thin">
        <color rgb="FFC0C0C0"/>
      </right>
      <top style="thin">
        <color rgb="FF000000"/>
      </top>
      <bottom style="thin">
        <color rgb="FFC0C0C0"/>
      </bottom>
    </border>
    <border>
      <left style="thin">
        <color rgb="FFC0C0C0"/>
      </left>
    </border>
    <border>
      <left style="thin">
        <color rgb="FFC0C0C0"/>
      </left>
      <right style="thin">
        <color rgb="FFC0C0C0"/>
      </right>
      <top style="thin">
        <color rgb="FFC0C0C0"/>
      </top>
      <bottom style="thin">
        <color rgb="FFC0C0C0"/>
      </bottom>
    </border>
    <border>
      <top style="thin">
        <color rgb="FFC0C0C0"/>
      </top>
    </border>
  </borders>
  <cellStyleXfs count="1">
    <xf borderId="0" fillId="0" fontId="0" numFmtId="0" applyAlignment="1" applyFont="1"/>
  </cellStyleXfs>
  <cellXfs count="56">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0"/>
    </xf>
    <xf borderId="0" fillId="2" fontId="2" numFmtId="0" xfId="0" applyAlignment="1" applyFont="1">
      <alignment horizontal="right" readingOrder="0" shrinkToFit="0" vertical="center" wrapText="0"/>
    </xf>
    <xf borderId="0" fillId="0" fontId="3" numFmtId="0" xfId="0" applyAlignment="1" applyFont="1">
      <alignment horizontal="left" shrinkToFit="0" vertical="bottom" wrapText="0"/>
    </xf>
    <xf borderId="0" fillId="0" fontId="4" numFmtId="0" xfId="0" applyAlignment="1" applyFont="1">
      <alignment horizontal="left" shrinkToFit="0" vertical="bottom" wrapText="0"/>
    </xf>
    <xf borderId="0" fillId="0" fontId="5" numFmtId="0" xfId="0" applyAlignment="1" applyFont="1">
      <alignment shrinkToFit="0" vertical="bottom" wrapText="0"/>
    </xf>
    <xf borderId="0" fillId="0" fontId="6" numFmtId="0" xfId="0" applyAlignment="1" applyFont="1">
      <alignment horizontal="center" shrinkToFit="0" vertical="bottom" wrapText="0"/>
    </xf>
    <xf borderId="0" fillId="0" fontId="7" numFmtId="0" xfId="0" applyAlignment="1" applyFont="1">
      <alignment shrinkToFit="0" vertical="bottom" wrapText="0"/>
    </xf>
    <xf borderId="1" fillId="3" fontId="8" numFmtId="0" xfId="0" applyAlignment="1" applyBorder="1" applyFill="1" applyFont="1">
      <alignment horizontal="center" readingOrder="0" shrinkToFit="0" vertical="center" wrapText="0"/>
    </xf>
    <xf borderId="1" fillId="0" fontId="4" numFmtId="0" xfId="0" applyAlignment="1" applyBorder="1" applyFont="1">
      <alignment shrinkToFit="0" wrapText="1"/>
    </xf>
    <xf borderId="0" fillId="0" fontId="9" numFmtId="0" xfId="0" applyAlignment="1" applyFont="1">
      <alignment readingOrder="0" shrinkToFit="0" vertical="bottom" wrapText="0"/>
    </xf>
    <xf borderId="2" fillId="4" fontId="5" numFmtId="0" xfId="0" applyAlignment="1" applyBorder="1" applyFill="1" applyFont="1">
      <alignment horizontal="right" readingOrder="0" shrinkToFit="0" vertical="center" wrapText="0"/>
    </xf>
    <xf borderId="2" fillId="0" fontId="4" numFmtId="0" xfId="0" applyAlignment="1" applyBorder="1" applyFont="1">
      <alignment shrinkToFit="0" wrapText="1"/>
    </xf>
    <xf borderId="3" fillId="0" fontId="4" numFmtId="0" xfId="0" applyAlignment="1" applyBorder="1" applyFont="1">
      <alignment shrinkToFit="0" wrapText="1"/>
    </xf>
    <xf borderId="4" fillId="0" fontId="5" numFmtId="164" xfId="0" applyAlignment="1" applyBorder="1" applyFont="1" applyNumberFormat="1">
      <alignment horizontal="right" readingOrder="0" shrinkToFit="0" vertical="center" wrapText="0"/>
    </xf>
    <xf borderId="5" fillId="0" fontId="5" numFmtId="0" xfId="0" applyAlignment="1" applyBorder="1" applyFont="1">
      <alignment shrinkToFit="0" vertical="bottom" wrapText="0"/>
    </xf>
    <xf borderId="0" fillId="4" fontId="5" numFmtId="0" xfId="0" applyAlignment="1" applyFont="1">
      <alignment horizontal="right" readingOrder="0" shrinkToFit="0" vertical="center" wrapText="0"/>
    </xf>
    <xf borderId="6" fillId="0" fontId="4" numFmtId="0" xfId="0" applyAlignment="1" applyBorder="1" applyFont="1">
      <alignment shrinkToFit="0" wrapText="1"/>
    </xf>
    <xf borderId="4" fillId="0" fontId="5" numFmtId="0" xfId="0" applyAlignment="1" applyBorder="1" applyFont="1">
      <alignment horizontal="center" readingOrder="0" shrinkToFit="0" vertical="bottom" wrapText="0"/>
    </xf>
    <xf borderId="4" fillId="0" fontId="5" numFmtId="10" xfId="0" applyAlignment="1" applyBorder="1" applyFont="1" applyNumberFormat="1">
      <alignment horizontal="right" readingOrder="0" shrinkToFit="0" vertical="bottom" wrapText="0"/>
    </xf>
    <xf borderId="4" fillId="0" fontId="5" numFmtId="0" xfId="0" applyAlignment="1" applyBorder="1" applyFont="1">
      <alignment horizontal="center" readingOrder="0" shrinkToFit="0" vertical="bottom" wrapText="0"/>
    </xf>
    <xf borderId="2" fillId="4" fontId="5" numFmtId="0" xfId="0" applyAlignment="1" applyBorder="1" applyFont="1">
      <alignment horizontal="right" readingOrder="0" shrinkToFit="0" vertical="bottom" wrapText="0"/>
    </xf>
    <xf borderId="7" fillId="5" fontId="5" numFmtId="165" xfId="0" applyAlignment="1" applyBorder="1" applyFill="1" applyFont="1" applyNumberFormat="1">
      <alignment horizontal="right" shrinkToFit="0" vertical="center" wrapText="0"/>
    </xf>
    <xf borderId="8" fillId="0" fontId="5" numFmtId="0" xfId="0" applyAlignment="1" applyBorder="1" applyFont="1">
      <alignment shrinkToFit="0" vertical="bottom" wrapText="0"/>
    </xf>
    <xf borderId="0" fillId="4" fontId="5" numFmtId="0" xfId="0" applyAlignment="1" applyFont="1">
      <alignment horizontal="right" readingOrder="0" shrinkToFit="0" vertical="bottom" wrapText="0"/>
    </xf>
    <xf borderId="9" fillId="5" fontId="5" numFmtId="1" xfId="0" applyAlignment="1" applyBorder="1" applyFont="1" applyNumberFormat="1">
      <alignment horizontal="center" shrinkToFit="0" vertical="center" wrapText="0"/>
    </xf>
    <xf borderId="9" fillId="5" fontId="5" numFmtId="166" xfId="0" applyAlignment="1" applyBorder="1" applyFont="1" applyNumberFormat="1">
      <alignment horizontal="center" shrinkToFit="0" vertical="center" wrapText="0"/>
    </xf>
    <xf borderId="9" fillId="5" fontId="5" numFmtId="164" xfId="0" applyAlignment="1" applyBorder="1" applyFont="1" applyNumberFormat="1">
      <alignment horizontal="right" shrinkToFit="0" vertical="center" wrapText="0"/>
    </xf>
    <xf borderId="8" fillId="0" fontId="9" numFmtId="0" xfId="0" applyAlignment="1" applyBorder="1" applyFont="1">
      <alignment horizontal="right" readingOrder="0" shrinkToFit="0" vertical="bottom" wrapText="0"/>
    </xf>
    <xf borderId="10" fillId="0" fontId="5" numFmtId="0" xfId="0" applyAlignment="1" applyBorder="1" applyFont="1">
      <alignment shrinkToFit="0" vertical="bottom" wrapText="0"/>
    </xf>
    <xf borderId="0" fillId="0" fontId="8" numFmtId="0" xfId="0" applyAlignment="1" applyFont="1">
      <alignment horizontal="center" readingOrder="0" shrinkToFit="0" vertical="bottom" wrapText="0"/>
    </xf>
    <xf borderId="0" fillId="6" fontId="1" numFmtId="0" xfId="0" applyAlignment="1" applyFill="1" applyFont="1">
      <alignment horizontal="center" readingOrder="0" shrinkToFit="0" vertical="bottom" wrapText="0"/>
    </xf>
    <xf borderId="0" fillId="6" fontId="10" numFmtId="0" xfId="0" applyAlignment="1" applyFont="1">
      <alignment horizontal="right" readingOrder="0" shrinkToFit="0" vertical="bottom" wrapText="1"/>
    </xf>
    <xf borderId="0" fillId="6" fontId="1" numFmtId="0" xfId="0" applyAlignment="1" applyFont="1">
      <alignment horizontal="right" readingOrder="0" shrinkToFit="0" vertical="bottom" wrapText="1"/>
    </xf>
    <xf borderId="0" fillId="5" fontId="11" numFmtId="0" xfId="0" applyAlignment="1" applyFont="1">
      <alignment horizontal="center" shrinkToFit="0" vertical="bottom" wrapText="0"/>
    </xf>
    <xf borderId="0" fillId="5" fontId="11" numFmtId="167" xfId="0" applyAlignment="1" applyFont="1" applyNumberFormat="1">
      <alignment shrinkToFit="0" vertical="bottom" wrapText="0"/>
    </xf>
    <xf borderId="0" fillId="0" fontId="11" numFmtId="0" xfId="0" applyAlignment="1" applyFont="1">
      <alignment horizontal="center" readingOrder="0" shrinkToFit="0" vertical="bottom" wrapText="0"/>
    </xf>
    <xf borderId="0" fillId="0" fontId="11" numFmtId="4" xfId="0" applyAlignment="1" applyFont="1" applyNumberFormat="1">
      <alignment horizontal="right" shrinkToFit="0" vertical="bottom" wrapText="0"/>
    </xf>
    <xf borderId="0" fillId="0" fontId="11" numFmtId="168" xfId="0" applyAlignment="1" applyFont="1" applyNumberFormat="1">
      <alignment shrinkToFit="0" vertical="bottom" wrapText="0"/>
    </xf>
    <xf borderId="0" fillId="0" fontId="5" numFmtId="4" xfId="0" applyAlignment="1" applyFont="1" applyNumberFormat="1">
      <alignment shrinkToFit="0" vertical="bottom" wrapText="0"/>
    </xf>
    <xf borderId="0" fillId="0" fontId="11" numFmtId="0" xfId="0" applyAlignment="1" applyFont="1">
      <alignment horizontal="center" shrinkToFit="0" vertical="bottom" wrapText="0"/>
    </xf>
    <xf borderId="0" fillId="5" fontId="5" numFmtId="0" xfId="0" applyAlignment="1" applyFont="1">
      <alignment horizontal="center" readingOrder="0" shrinkToFit="0" vertical="bottom" wrapText="0"/>
    </xf>
    <xf borderId="1" fillId="5" fontId="12" numFmtId="0" xfId="0" applyAlignment="1" applyBorder="1" applyFont="1">
      <alignment horizontal="left" readingOrder="0" shrinkToFit="0" vertical="bottom" wrapText="0"/>
    </xf>
    <xf borderId="1" fillId="5" fontId="12" numFmtId="0" xfId="0" applyAlignment="1" applyBorder="1" applyFont="1">
      <alignment horizontal="left" shrinkToFit="0" vertical="bottom" wrapText="0"/>
    </xf>
    <xf borderId="1" fillId="5" fontId="13" numFmtId="0" xfId="0" applyAlignment="1" applyBorder="1" applyFont="1">
      <alignment horizontal="right" readingOrder="0" shrinkToFit="0" vertical="center" wrapText="0"/>
    </xf>
    <xf borderId="2" fillId="0" fontId="14" numFmtId="0" xfId="0" applyAlignment="1" applyBorder="1" applyFont="1">
      <alignment horizontal="left" readingOrder="0" shrinkToFit="0" vertical="top" wrapText="1"/>
    </xf>
    <xf borderId="0" fillId="0" fontId="15" numFmtId="0" xfId="0" applyAlignment="1" applyFont="1">
      <alignment shrinkToFit="0" vertical="bottom" wrapText="0"/>
    </xf>
    <xf borderId="0" fillId="0" fontId="16" numFmtId="0" xfId="0" applyAlignment="1" applyFont="1">
      <alignment horizontal="left" readingOrder="0" shrinkToFit="0" vertical="bottom" wrapText="0"/>
    </xf>
    <xf borderId="0" fillId="0" fontId="17" numFmtId="0" xfId="0" applyAlignment="1" applyFont="1">
      <alignment horizontal="left" readingOrder="0" shrinkToFit="0" vertical="bottom" wrapText="0"/>
    </xf>
    <xf borderId="0" fillId="0" fontId="15" numFmtId="0" xfId="0" applyAlignment="1" applyFont="1">
      <alignment readingOrder="0" shrinkToFit="0" vertical="top" wrapText="1"/>
    </xf>
    <xf borderId="0" fillId="0" fontId="15" numFmtId="0" xfId="0" applyAlignment="1" applyFont="1">
      <alignment horizontal="center" readingOrder="0" shrinkToFit="0" vertical="bottom" wrapText="0"/>
    </xf>
    <xf borderId="0" fillId="0" fontId="15" numFmtId="0" xfId="0" applyAlignment="1" applyFont="1">
      <alignment readingOrder="0" shrinkToFit="0" vertical="bottom" wrapText="0"/>
    </xf>
    <xf borderId="0" fillId="0" fontId="18" numFmtId="0" xfId="0" applyAlignment="1" applyFont="1">
      <alignment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1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Schedule!$B$18</c:f>
            </c:strRef>
          </c:tx>
          <c:spPr>
            <a:ln cmpd="sng">
              <a:solidFill>
                <a:srgbClr val="4684EE">
                  <a:alpha val="100000"/>
                </a:srgbClr>
              </a:solidFill>
            </a:ln>
          </c:spPr>
          <c:marker>
            <c:symbol val="none"/>
          </c:marker>
          <c:cat>
            <c:strRef>
              <c:f>Schedule!$A$19:$A$49</c:f>
            </c:strRef>
          </c:cat>
          <c:val>
            <c:numRef>
              <c:f>Schedule!$B$19:$B$49</c:f>
              <c:numCache/>
            </c:numRef>
          </c:val>
          <c:smooth val="0"/>
        </c:ser>
        <c:ser>
          <c:idx val="1"/>
          <c:order val="1"/>
          <c:tx>
            <c:strRef>
              <c:f>Schedule!$C$18</c:f>
            </c:strRef>
          </c:tx>
          <c:spPr>
            <a:ln cmpd="sng">
              <a:solidFill>
                <a:srgbClr val="DC3912">
                  <a:alpha val="100000"/>
                </a:srgbClr>
              </a:solidFill>
            </a:ln>
          </c:spPr>
          <c:marker>
            <c:symbol val="none"/>
          </c:marker>
          <c:cat>
            <c:strRef>
              <c:f>Schedule!$A$19:$A$49</c:f>
            </c:strRef>
          </c:cat>
          <c:val>
            <c:numRef>
              <c:f>Schedule!$C$19:$C$49</c:f>
              <c:numCache/>
            </c:numRef>
          </c:val>
          <c:smooth val="0"/>
        </c:ser>
        <c:ser>
          <c:idx val="2"/>
          <c:order val="2"/>
          <c:tx>
            <c:strRef>
              <c:f>Schedule!$D$18</c:f>
            </c:strRef>
          </c:tx>
          <c:spPr>
            <a:ln cmpd="sng">
              <a:solidFill>
                <a:srgbClr val="FF9900">
                  <a:alpha val="100000"/>
                </a:srgbClr>
              </a:solidFill>
            </a:ln>
          </c:spPr>
          <c:marker>
            <c:symbol val="none"/>
          </c:marker>
          <c:cat>
            <c:strRef>
              <c:f>Schedule!$A$19:$A$49</c:f>
            </c:strRef>
          </c:cat>
          <c:val>
            <c:numRef>
              <c:f>Schedule!$D$19:$D$49</c:f>
              <c:numCache/>
            </c:numRef>
          </c:val>
          <c:smooth val="0"/>
        </c:ser>
        <c:axId val="1917932161"/>
        <c:axId val="327388362"/>
      </c:lineChart>
      <c:catAx>
        <c:axId val="191793216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327388362"/>
      </c:catAx>
      <c:valAx>
        <c:axId val="3273883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917932161"/>
      </c:valAx>
    </c:plotArea>
    <c:legend>
      <c:legendPos val="t"/>
      <c:overlay val="0"/>
      <c:txPr>
        <a:bodyPr/>
        <a:lstStyle/>
        <a:p>
          <a:pPr lvl="0">
            <a:defRPr b="0">
              <a:solidFill>
                <a:srgbClr val="000000"/>
              </a:solidFill>
              <a:latin typeface="Roboto"/>
            </a:defRPr>
          </a:pPr>
        </a:p>
      </c:txPr>
    </c:legend>
    <c:plotVisOnly val="0"/>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47625</xdr:colOff>
      <xdr:row>3</xdr:row>
      <xdr:rowOff>57150</xdr:rowOff>
    </xdr:from>
    <xdr:ext cx="3219450" cy="22574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2.75"/>
  <cols>
    <col customWidth="1" min="1" max="1" width="7.63"/>
    <col customWidth="1" min="2" max="2" width="11.5"/>
    <col customWidth="1" min="3" max="3" width="12.38"/>
    <col customWidth="1" min="4" max="4" width="15.25"/>
    <col customWidth="1" min="5" max="5" width="12.38"/>
    <col customWidth="1" min="6" max="8" width="10.5"/>
  </cols>
  <sheetData>
    <row r="1" ht="21.75" customHeight="1">
      <c r="A1" s="1" t="s">
        <v>0</v>
      </c>
      <c r="G1" s="2" t="s">
        <v>1</v>
      </c>
    </row>
    <row r="2" ht="15.0" customHeight="1">
      <c r="A2" s="3" t="str">
        <f>HYPERLINK("https://www.vertex42.com/ExcelTemplates/loan-amortization-schedule.html?utm_campaign=gs&amp;utm_source=loan-amortization-schedule&amp;utm_medium=file","By Vertex42.com")</f>
        <v>By Vertex42.com</v>
      </c>
      <c r="B2" s="4"/>
      <c r="C2" s="4"/>
      <c r="D2" s="5"/>
      <c r="E2" s="5"/>
      <c r="F2" s="5"/>
      <c r="G2" s="5"/>
      <c r="H2" s="6" t="str">
        <f>hyperlink("http://www.vertex42.com/Help/google-docs.html","HELP")</f>
        <v>HELP</v>
      </c>
    </row>
    <row r="3">
      <c r="A3" s="5"/>
      <c r="E3" s="5"/>
      <c r="F3" s="7"/>
      <c r="G3" s="5"/>
      <c r="H3" s="7"/>
    </row>
    <row r="4" ht="18.0" customHeight="1">
      <c r="A4" s="8" t="s">
        <v>2</v>
      </c>
      <c r="B4" s="9"/>
      <c r="C4" s="9"/>
      <c r="D4" s="9"/>
      <c r="E4" s="5"/>
      <c r="F4" s="10" t="s">
        <v>3</v>
      </c>
      <c r="G4" s="5"/>
      <c r="H4" s="5"/>
    </row>
    <row r="5" ht="15.0" customHeight="1">
      <c r="A5" s="11" t="s">
        <v>4</v>
      </c>
      <c r="B5" s="12"/>
      <c r="C5" s="13"/>
      <c r="D5" s="14">
        <v>100000.0</v>
      </c>
      <c r="E5" s="15"/>
      <c r="F5" s="5"/>
      <c r="G5" s="5"/>
      <c r="H5" s="5"/>
    </row>
    <row r="6" ht="15.0" customHeight="1">
      <c r="A6" s="16" t="s">
        <v>5</v>
      </c>
      <c r="C6" s="17"/>
      <c r="D6" s="18">
        <v>25.0</v>
      </c>
      <c r="E6" s="15"/>
      <c r="F6" s="5"/>
      <c r="G6" s="5"/>
      <c r="H6" s="5"/>
    </row>
    <row r="7" ht="15.0" customHeight="1">
      <c r="A7" s="16" t="s">
        <v>6</v>
      </c>
      <c r="C7" s="17"/>
      <c r="D7" s="19">
        <v>0.07</v>
      </c>
      <c r="E7" s="15"/>
      <c r="F7" s="5"/>
      <c r="G7" s="5"/>
      <c r="H7" s="5"/>
    </row>
    <row r="8" ht="15.0" customHeight="1">
      <c r="A8" s="16" t="s">
        <v>7</v>
      </c>
      <c r="C8" s="17"/>
      <c r="D8" s="20">
        <v>12.0</v>
      </c>
      <c r="E8" s="15"/>
      <c r="F8" s="5"/>
      <c r="G8" s="5"/>
      <c r="H8" s="5"/>
    </row>
    <row r="9" ht="15.0" customHeight="1">
      <c r="A9" s="16" t="s">
        <v>8</v>
      </c>
      <c r="C9" s="17"/>
      <c r="D9" s="20">
        <v>12.0</v>
      </c>
      <c r="E9" s="15"/>
      <c r="F9" s="5"/>
      <c r="G9" s="5"/>
      <c r="H9" s="5"/>
    </row>
    <row r="10" ht="18.0" customHeight="1">
      <c r="A10" s="8" t="s">
        <v>9</v>
      </c>
      <c r="B10" s="9"/>
      <c r="C10" s="9"/>
      <c r="D10" s="9"/>
      <c r="E10" s="5"/>
      <c r="F10" s="5"/>
      <c r="G10" s="5"/>
      <c r="H10" s="5"/>
    </row>
    <row r="11" ht="15.0" customHeight="1">
      <c r="A11" s="21" t="s">
        <v>10</v>
      </c>
      <c r="B11" s="12"/>
      <c r="C11" s="12"/>
      <c r="D11" s="22">
        <f>-PMT(D13,D6*D9,D5)</f>
        <v>706.7791973</v>
      </c>
      <c r="E11" s="23"/>
      <c r="F11" s="5"/>
      <c r="G11" s="5"/>
      <c r="H11" s="5"/>
    </row>
    <row r="12" ht="15.0" customHeight="1">
      <c r="A12" s="24" t="s">
        <v>11</v>
      </c>
      <c r="D12" s="25">
        <f>NPER(D13,D11,-D5)</f>
        <v>300</v>
      </c>
      <c r="E12" s="23"/>
      <c r="F12" s="5"/>
      <c r="G12" s="5"/>
      <c r="H12" s="5"/>
    </row>
    <row r="13" ht="15.0" customHeight="1">
      <c r="A13" s="24" t="s">
        <v>12</v>
      </c>
      <c r="D13" s="26">
        <f>((1+D7/D8)^(D8/D9))-1</f>
        <v>0.005833333333</v>
      </c>
      <c r="E13" s="23"/>
      <c r="F13" s="5"/>
      <c r="G13" s="5"/>
      <c r="H13" s="5"/>
    </row>
    <row r="14" ht="15.0" customHeight="1">
      <c r="A14" s="24" t="s">
        <v>13</v>
      </c>
      <c r="D14" s="27">
        <f>D12*D11</f>
        <v>212033.7592</v>
      </c>
      <c r="E14" s="23"/>
      <c r="F14" s="5"/>
      <c r="G14" s="5"/>
      <c r="H14" s="5"/>
    </row>
    <row r="15" ht="15.0" customHeight="1">
      <c r="A15" s="24" t="s">
        <v>14</v>
      </c>
      <c r="D15" s="27">
        <f>D14-D5</f>
        <v>112033.7592</v>
      </c>
      <c r="E15" s="28" t="s">
        <v>3</v>
      </c>
      <c r="F15" s="5"/>
      <c r="G15" s="5"/>
      <c r="H15" s="5"/>
    </row>
    <row r="16" ht="15.0" customHeight="1">
      <c r="A16" s="5"/>
      <c r="B16" s="5"/>
      <c r="C16" s="5"/>
      <c r="D16" s="29"/>
      <c r="E16" s="5"/>
      <c r="F16" s="5"/>
      <c r="G16" s="5"/>
      <c r="H16" s="5"/>
    </row>
    <row r="17" ht="18.0" customHeight="1">
      <c r="A17" s="30" t="s">
        <v>15</v>
      </c>
      <c r="H17" s="5"/>
    </row>
    <row r="18" ht="30.0" customHeight="1">
      <c r="A18" s="31" t="s">
        <v>16</v>
      </c>
      <c r="B18" s="32" t="s">
        <v>17</v>
      </c>
      <c r="C18" s="32" t="s">
        <v>18</v>
      </c>
      <c r="D18" s="33" t="s">
        <v>19</v>
      </c>
      <c r="E18" s="32" t="s">
        <v>20</v>
      </c>
      <c r="F18" s="32" t="s">
        <v>21</v>
      </c>
      <c r="G18" s="32" t="s">
        <v>22</v>
      </c>
      <c r="H18" s="5"/>
    </row>
    <row r="19" ht="15.0" customHeight="1">
      <c r="A19" s="34"/>
      <c r="B19" s="35"/>
      <c r="C19" s="35"/>
      <c r="D19" s="35">
        <f>D5</f>
        <v>100000</v>
      </c>
      <c r="E19" s="35"/>
      <c r="F19" s="35"/>
      <c r="G19" s="35"/>
      <c r="H19" s="5"/>
    </row>
    <row r="20" ht="15.0" customHeight="1">
      <c r="A20" s="36">
        <v>1.0</v>
      </c>
      <c r="B20" s="37">
        <f t="shared" ref="B20:B49" si="1">IF(A20&gt;$D$6,"",E20-C20)</f>
        <v>6951.53697</v>
      </c>
      <c r="C20" s="37">
        <f t="shared" ref="C20:C49" si="2">IF(A20&gt;$D$6,"",$D$5-D20)</f>
        <v>1529.813398</v>
      </c>
      <c r="D20" s="38">
        <f t="shared" ref="D20:D49" si="3">IF(A20&gt;$D$6,"",FV($D$13,$D$9,$D$11,-D19))</f>
        <v>98470.1866</v>
      </c>
      <c r="E20" s="37">
        <f t="shared" ref="E20:E49" si="4">IF(A20&gt;$D$6,"",A20*$D$11*$D$9)</f>
        <v>8481.350367</v>
      </c>
      <c r="F20" s="37">
        <f t="shared" ref="F20:F49" si="5">IF(A20&gt;$D$6,"",D19-D20)</f>
        <v>1529.813398</v>
      </c>
      <c r="G20" s="37">
        <f t="shared" ref="G20:G49" si="6">IF(A20&gt;$D$6,"",E20-E19-F20)</f>
        <v>6951.53697</v>
      </c>
      <c r="H20" s="39"/>
    </row>
    <row r="21" ht="15.0" customHeight="1">
      <c r="A21" s="40">
        <f t="shared" ref="A21:A49" si="7">IF(A20&gt;=$D$6,"",A20+1)</f>
        <v>2</v>
      </c>
      <c r="B21" s="37">
        <f t="shared" si="1"/>
        <v>13792.48361</v>
      </c>
      <c r="C21" s="37">
        <f t="shared" si="2"/>
        <v>3170.217129</v>
      </c>
      <c r="D21" s="38">
        <f t="shared" si="3"/>
        <v>96829.78287</v>
      </c>
      <c r="E21" s="37">
        <f t="shared" si="4"/>
        <v>16962.70073</v>
      </c>
      <c r="F21" s="37">
        <f t="shared" si="5"/>
        <v>1640.403732</v>
      </c>
      <c r="G21" s="37">
        <f t="shared" si="6"/>
        <v>6840.946636</v>
      </c>
      <c r="H21" s="5"/>
    </row>
    <row r="22" ht="15.0" customHeight="1">
      <c r="A22" s="40">
        <f t="shared" si="7"/>
        <v>3</v>
      </c>
      <c r="B22" s="37">
        <f t="shared" si="1"/>
        <v>20514.84532</v>
      </c>
      <c r="C22" s="37">
        <f t="shared" si="2"/>
        <v>4929.205779</v>
      </c>
      <c r="D22" s="38">
        <f t="shared" si="3"/>
        <v>95070.79422</v>
      </c>
      <c r="E22" s="37">
        <f t="shared" si="4"/>
        <v>25444.0511</v>
      </c>
      <c r="F22" s="37">
        <f t="shared" si="5"/>
        <v>1758.98865</v>
      </c>
      <c r="G22" s="37">
        <f t="shared" si="6"/>
        <v>6722.361717</v>
      </c>
      <c r="H22" s="5"/>
    </row>
    <row r="23" ht="15.0" customHeight="1">
      <c r="A23" s="40">
        <f t="shared" si="7"/>
        <v>4</v>
      </c>
      <c r="B23" s="37">
        <f t="shared" si="1"/>
        <v>27110.04961</v>
      </c>
      <c r="C23" s="37">
        <f t="shared" si="2"/>
        <v>6815.351861</v>
      </c>
      <c r="D23" s="38">
        <f t="shared" si="3"/>
        <v>93184.64814</v>
      </c>
      <c r="E23" s="37">
        <f t="shared" si="4"/>
        <v>33925.40147</v>
      </c>
      <c r="F23" s="37">
        <f t="shared" si="5"/>
        <v>1886.146082</v>
      </c>
      <c r="G23" s="37">
        <f t="shared" si="6"/>
        <v>6595.204285</v>
      </c>
      <c r="H23" s="5"/>
    </row>
    <row r="24" ht="15.0" customHeight="1">
      <c r="A24" s="40">
        <f t="shared" si="7"/>
        <v>5</v>
      </c>
      <c r="B24" s="37">
        <f t="shared" si="1"/>
        <v>33568.90424</v>
      </c>
      <c r="C24" s="37">
        <f t="shared" si="2"/>
        <v>8837.847596</v>
      </c>
      <c r="D24" s="38">
        <f t="shared" si="3"/>
        <v>91162.1524</v>
      </c>
      <c r="E24" s="37">
        <f t="shared" si="4"/>
        <v>42406.75184</v>
      </c>
      <c r="F24" s="37">
        <f t="shared" si="5"/>
        <v>2022.495735</v>
      </c>
      <c r="G24" s="37">
        <f t="shared" si="6"/>
        <v>6458.854633</v>
      </c>
      <c r="H24" s="5"/>
    </row>
    <row r="25" ht="15.0" customHeight="1">
      <c r="A25" s="40">
        <f t="shared" si="7"/>
        <v>6</v>
      </c>
      <c r="B25" s="37">
        <f t="shared" si="1"/>
        <v>39881.55249</v>
      </c>
      <c r="C25" s="37">
        <f t="shared" si="2"/>
        <v>11006.54971</v>
      </c>
      <c r="D25" s="38">
        <f t="shared" si="3"/>
        <v>88993.45029</v>
      </c>
      <c r="E25" s="37">
        <f t="shared" si="4"/>
        <v>50888.1022</v>
      </c>
      <c r="F25" s="37">
        <f t="shared" si="5"/>
        <v>2168.702115</v>
      </c>
      <c r="G25" s="37">
        <f t="shared" si="6"/>
        <v>6312.648252</v>
      </c>
      <c r="H25" s="5"/>
    </row>
    <row r="26" ht="15.0" customHeight="1">
      <c r="A26" s="40">
        <f t="shared" si="7"/>
        <v>7</v>
      </c>
      <c r="B26" s="37">
        <f t="shared" si="1"/>
        <v>46037.42509</v>
      </c>
      <c r="C26" s="37">
        <f t="shared" si="2"/>
        <v>13332.02748</v>
      </c>
      <c r="D26" s="38">
        <f t="shared" si="3"/>
        <v>86667.97252</v>
      </c>
      <c r="E26" s="37">
        <f t="shared" si="4"/>
        <v>59369.45257</v>
      </c>
      <c r="F26" s="37">
        <f t="shared" si="5"/>
        <v>2325.477766</v>
      </c>
      <c r="G26" s="37">
        <f t="shared" si="6"/>
        <v>6155.872601</v>
      </c>
      <c r="H26" s="5"/>
    </row>
    <row r="27" ht="15.0" customHeight="1">
      <c r="A27" s="40">
        <f t="shared" si="7"/>
        <v>8</v>
      </c>
      <c r="B27" s="37">
        <f t="shared" si="1"/>
        <v>52025.18872</v>
      </c>
      <c r="C27" s="37">
        <f t="shared" si="2"/>
        <v>15825.61422</v>
      </c>
      <c r="D27" s="38">
        <f t="shared" si="3"/>
        <v>84174.38578</v>
      </c>
      <c r="E27" s="37">
        <f t="shared" si="4"/>
        <v>67850.80294</v>
      </c>
      <c r="F27" s="37">
        <f t="shared" si="5"/>
        <v>2493.586742</v>
      </c>
      <c r="G27" s="37">
        <f t="shared" si="6"/>
        <v>5987.763625</v>
      </c>
      <c r="H27" s="5"/>
    </row>
    <row r="28" ht="15.0" customHeight="1">
      <c r="A28" s="40">
        <f t="shared" si="7"/>
        <v>9</v>
      </c>
      <c r="B28" s="37">
        <f t="shared" si="1"/>
        <v>57832.69076</v>
      </c>
      <c r="C28" s="37">
        <f t="shared" si="2"/>
        <v>18499.46255</v>
      </c>
      <c r="D28" s="38">
        <f t="shared" si="3"/>
        <v>81500.53745</v>
      </c>
      <c r="E28" s="37">
        <f t="shared" si="4"/>
        <v>76332.15331</v>
      </c>
      <c r="F28" s="37">
        <f t="shared" si="5"/>
        <v>2673.848329</v>
      </c>
      <c r="G28" s="37">
        <f t="shared" si="6"/>
        <v>5807.502038</v>
      </c>
      <c r="H28" s="5"/>
    </row>
    <row r="29" ht="15.0" customHeight="1">
      <c r="A29" s="40">
        <f t="shared" si="7"/>
        <v>10</v>
      </c>
      <c r="B29" s="37">
        <f t="shared" si="1"/>
        <v>63446.90008</v>
      </c>
      <c r="C29" s="37">
        <f t="shared" si="2"/>
        <v>21366.60359</v>
      </c>
      <c r="D29" s="38">
        <f t="shared" si="3"/>
        <v>78633.39641</v>
      </c>
      <c r="E29" s="37">
        <f t="shared" si="4"/>
        <v>84813.50367</v>
      </c>
      <c r="F29" s="37">
        <f t="shared" si="5"/>
        <v>2867.141041</v>
      </c>
      <c r="G29" s="37">
        <f t="shared" si="6"/>
        <v>5614.209326</v>
      </c>
      <c r="H29" s="5"/>
    </row>
    <row r="30" ht="15.0" customHeight="1">
      <c r="A30" s="40">
        <f t="shared" si="7"/>
        <v>11</v>
      </c>
      <c r="B30" s="37">
        <f t="shared" si="1"/>
        <v>68853.84355</v>
      </c>
      <c r="C30" s="37">
        <f t="shared" si="2"/>
        <v>24441.01049</v>
      </c>
      <c r="D30" s="38">
        <f t="shared" si="3"/>
        <v>75558.98951</v>
      </c>
      <c r="E30" s="37">
        <f t="shared" si="4"/>
        <v>93294.85404</v>
      </c>
      <c r="F30" s="37">
        <f t="shared" si="5"/>
        <v>3074.406899</v>
      </c>
      <c r="G30" s="37">
        <f t="shared" si="6"/>
        <v>5406.943469</v>
      </c>
      <c r="H30" s="5"/>
    </row>
    <row r="31" ht="15.0" customHeight="1">
      <c r="A31" s="40">
        <f t="shared" si="7"/>
        <v>12</v>
      </c>
      <c r="B31" s="37">
        <f t="shared" si="1"/>
        <v>74038.5379</v>
      </c>
      <c r="C31" s="37">
        <f t="shared" si="2"/>
        <v>27737.66651</v>
      </c>
      <c r="D31" s="38">
        <f t="shared" si="3"/>
        <v>72262.33349</v>
      </c>
      <c r="E31" s="37">
        <f t="shared" si="4"/>
        <v>101776.2044</v>
      </c>
      <c r="F31" s="37">
        <f t="shared" si="5"/>
        <v>3296.656022</v>
      </c>
      <c r="G31" s="37">
        <f t="shared" si="6"/>
        <v>5184.694345</v>
      </c>
      <c r="H31" s="5"/>
    </row>
    <row r="32" ht="15.0" customHeight="1">
      <c r="A32" s="40">
        <f t="shared" si="7"/>
        <v>13</v>
      </c>
      <c r="B32" s="37">
        <f t="shared" si="1"/>
        <v>78984.91671</v>
      </c>
      <c r="C32" s="37">
        <f t="shared" si="2"/>
        <v>31272.63806</v>
      </c>
      <c r="D32" s="38">
        <f t="shared" si="3"/>
        <v>68727.36194</v>
      </c>
      <c r="E32" s="37">
        <f t="shared" si="4"/>
        <v>110257.5548</v>
      </c>
      <c r="F32" s="37">
        <f t="shared" si="5"/>
        <v>3534.971552</v>
      </c>
      <c r="G32" s="37">
        <f t="shared" si="6"/>
        <v>4946.378815</v>
      </c>
      <c r="H32" s="5"/>
    </row>
    <row r="33" ht="15.0" customHeight="1">
      <c r="A33" s="40">
        <f t="shared" si="7"/>
        <v>14</v>
      </c>
      <c r="B33" s="37">
        <f t="shared" si="1"/>
        <v>83675.75215</v>
      </c>
      <c r="C33" s="37">
        <f t="shared" si="2"/>
        <v>35063.15299</v>
      </c>
      <c r="D33" s="38">
        <f t="shared" si="3"/>
        <v>64936.84701</v>
      </c>
      <c r="E33" s="37">
        <f t="shared" si="4"/>
        <v>118738.9051</v>
      </c>
      <c r="F33" s="37">
        <f t="shared" si="5"/>
        <v>3790.514932</v>
      </c>
      <c r="G33" s="37">
        <f t="shared" si="6"/>
        <v>4690.835436</v>
      </c>
      <c r="H33" s="5"/>
    </row>
    <row r="34" ht="15.0" customHeight="1">
      <c r="A34" s="40">
        <f t="shared" si="7"/>
        <v>15</v>
      </c>
      <c r="B34" s="37">
        <f t="shared" si="1"/>
        <v>88092.57095</v>
      </c>
      <c r="C34" s="37">
        <f t="shared" si="2"/>
        <v>39127.68456</v>
      </c>
      <c r="D34" s="38">
        <f t="shared" si="3"/>
        <v>60872.31544</v>
      </c>
      <c r="E34" s="37">
        <f t="shared" si="4"/>
        <v>127220.2555</v>
      </c>
      <c r="F34" s="37">
        <f t="shared" si="5"/>
        <v>4064.531563</v>
      </c>
      <c r="G34" s="37">
        <f t="shared" si="6"/>
        <v>4416.818805</v>
      </c>
      <c r="H34" s="5"/>
    </row>
    <row r="35" ht="15.0" customHeight="1">
      <c r="A35" s="40">
        <f t="shared" si="7"/>
        <v>16</v>
      </c>
      <c r="B35" s="37">
        <f t="shared" si="1"/>
        <v>92215.56444</v>
      </c>
      <c r="C35" s="37">
        <f t="shared" si="2"/>
        <v>43486.04143</v>
      </c>
      <c r="D35" s="38">
        <f t="shared" si="3"/>
        <v>56513.95857</v>
      </c>
      <c r="E35" s="37">
        <f t="shared" si="4"/>
        <v>135701.6059</v>
      </c>
      <c r="F35" s="37">
        <f t="shared" si="5"/>
        <v>4358.356878</v>
      </c>
      <c r="G35" s="37">
        <f t="shared" si="6"/>
        <v>4122.993489</v>
      </c>
      <c r="H35" s="5"/>
    </row>
    <row r="36" ht="15.0" customHeight="1">
      <c r="A36" s="40">
        <f t="shared" si="7"/>
        <v>17</v>
      </c>
      <c r="B36" s="37">
        <f t="shared" si="1"/>
        <v>96023.49196</v>
      </c>
      <c r="C36" s="37">
        <f t="shared" si="2"/>
        <v>48159.46428</v>
      </c>
      <c r="D36" s="38">
        <f t="shared" si="3"/>
        <v>51840.53572</v>
      </c>
      <c r="E36" s="37">
        <f t="shared" si="4"/>
        <v>144182.9562</v>
      </c>
      <c r="F36" s="37">
        <f t="shared" si="5"/>
        <v>4673.422849</v>
      </c>
      <c r="G36" s="37">
        <f t="shared" si="6"/>
        <v>3807.927518</v>
      </c>
      <c r="H36" s="5"/>
    </row>
    <row r="37" ht="15.0" customHeight="1">
      <c r="A37" s="40">
        <f t="shared" si="7"/>
        <v>18</v>
      </c>
      <c r="B37" s="37">
        <f t="shared" si="1"/>
        <v>99493.57736</v>
      </c>
      <c r="C37" s="37">
        <f t="shared" si="2"/>
        <v>53170.72925</v>
      </c>
      <c r="D37" s="38">
        <f t="shared" si="3"/>
        <v>46829.27075</v>
      </c>
      <c r="E37" s="37">
        <f t="shared" si="4"/>
        <v>152664.3066</v>
      </c>
      <c r="F37" s="37">
        <f t="shared" si="5"/>
        <v>5011.264965</v>
      </c>
      <c r="G37" s="37">
        <f t="shared" si="6"/>
        <v>3470.085403</v>
      </c>
      <c r="H37" s="5"/>
    </row>
    <row r="38" ht="15.0" customHeight="1">
      <c r="A38" s="40">
        <f t="shared" si="7"/>
        <v>19</v>
      </c>
      <c r="B38" s="37">
        <f t="shared" si="1"/>
        <v>102601.398</v>
      </c>
      <c r="C38" s="37">
        <f t="shared" si="2"/>
        <v>58544.25896</v>
      </c>
      <c r="D38" s="38">
        <f t="shared" si="3"/>
        <v>41455.74104</v>
      </c>
      <c r="E38" s="37">
        <f t="shared" si="4"/>
        <v>161145.657</v>
      </c>
      <c r="F38" s="37">
        <f t="shared" si="5"/>
        <v>5373.529714</v>
      </c>
      <c r="G38" s="37">
        <f t="shared" si="6"/>
        <v>3107.820653</v>
      </c>
      <c r="H38" s="5"/>
    </row>
    <row r="39" ht="15.0" customHeight="1">
      <c r="A39" s="40">
        <f t="shared" si="7"/>
        <v>20</v>
      </c>
      <c r="B39" s="37">
        <f t="shared" si="1"/>
        <v>105320.7658</v>
      </c>
      <c r="C39" s="37">
        <f t="shared" si="2"/>
        <v>64306.24157</v>
      </c>
      <c r="D39" s="38">
        <f t="shared" si="3"/>
        <v>35693.75843</v>
      </c>
      <c r="E39" s="37">
        <f t="shared" si="4"/>
        <v>169627.0073</v>
      </c>
      <c r="F39" s="37">
        <f t="shared" si="5"/>
        <v>5761.982612</v>
      </c>
      <c r="G39" s="37">
        <f t="shared" si="6"/>
        <v>2719.367756</v>
      </c>
      <c r="H39" s="5"/>
    </row>
    <row r="40" ht="15.0" customHeight="1">
      <c r="A40" s="40">
        <f t="shared" si="7"/>
        <v>21</v>
      </c>
      <c r="B40" s="37">
        <f t="shared" si="1"/>
        <v>107623.5993</v>
      </c>
      <c r="C40" s="37">
        <f t="shared" si="2"/>
        <v>70484.75837</v>
      </c>
      <c r="D40" s="38">
        <f t="shared" si="3"/>
        <v>29515.24163</v>
      </c>
      <c r="E40" s="37">
        <f t="shared" si="4"/>
        <v>178108.3577</v>
      </c>
      <c r="F40" s="37">
        <f t="shared" si="5"/>
        <v>6178.5168</v>
      </c>
      <c r="G40" s="37">
        <f t="shared" si="6"/>
        <v>2302.833567</v>
      </c>
      <c r="H40" s="5"/>
    </row>
    <row r="41" ht="15.0" customHeight="1">
      <c r="A41" s="40">
        <f t="shared" si="7"/>
        <v>22</v>
      </c>
      <c r="B41" s="37">
        <f t="shared" si="1"/>
        <v>109479.7874</v>
      </c>
      <c r="C41" s="37">
        <f t="shared" si="2"/>
        <v>77109.92065</v>
      </c>
      <c r="D41" s="38">
        <f t="shared" si="3"/>
        <v>22890.07935</v>
      </c>
      <c r="E41" s="37">
        <f t="shared" si="4"/>
        <v>186589.7081</v>
      </c>
      <c r="F41" s="37">
        <f t="shared" si="5"/>
        <v>6625.162279</v>
      </c>
      <c r="G41" s="37">
        <f t="shared" si="6"/>
        <v>1856.188088</v>
      </c>
      <c r="H41" s="5"/>
    </row>
    <row r="42" ht="15.0" customHeight="1">
      <c r="A42" s="40">
        <f t="shared" si="7"/>
        <v>23</v>
      </c>
      <c r="B42" s="37">
        <f t="shared" si="1"/>
        <v>110857.042</v>
      </c>
      <c r="C42" s="37">
        <f t="shared" si="2"/>
        <v>84214.01645</v>
      </c>
      <c r="D42" s="38">
        <f t="shared" si="3"/>
        <v>15785.98355</v>
      </c>
      <c r="E42" s="37">
        <f t="shared" si="4"/>
        <v>195071.0584</v>
      </c>
      <c r="F42" s="37">
        <f t="shared" si="5"/>
        <v>7104.095796</v>
      </c>
      <c r="G42" s="37">
        <f t="shared" si="6"/>
        <v>1377.254571</v>
      </c>
      <c r="H42" s="5"/>
    </row>
    <row r="43" ht="15.0" customHeight="1">
      <c r="A43" s="40">
        <f t="shared" si="7"/>
        <v>24</v>
      </c>
      <c r="B43" s="37">
        <f t="shared" si="1"/>
        <v>111720.7409</v>
      </c>
      <c r="C43" s="37">
        <f t="shared" si="2"/>
        <v>91831.6679</v>
      </c>
      <c r="D43" s="38">
        <f t="shared" si="3"/>
        <v>8168.332096</v>
      </c>
      <c r="E43" s="37">
        <f t="shared" si="4"/>
        <v>203552.4088</v>
      </c>
      <c r="F43" s="37">
        <f t="shared" si="5"/>
        <v>7617.651456</v>
      </c>
      <c r="G43" s="37">
        <f t="shared" si="6"/>
        <v>863.6989115</v>
      </c>
      <c r="H43" s="5"/>
    </row>
    <row r="44" ht="15.0" customHeight="1">
      <c r="A44" s="40">
        <f t="shared" si="7"/>
        <v>25</v>
      </c>
      <c r="B44" s="37">
        <f t="shared" si="1"/>
        <v>112033.7592</v>
      </c>
      <c r="C44" s="37">
        <f t="shared" si="2"/>
        <v>100000</v>
      </c>
      <c r="D44" s="38">
        <f t="shared" si="3"/>
        <v>0</v>
      </c>
      <c r="E44" s="37">
        <f t="shared" si="4"/>
        <v>212033.7592</v>
      </c>
      <c r="F44" s="37">
        <f t="shared" si="5"/>
        <v>8168.332096</v>
      </c>
      <c r="G44" s="37">
        <f t="shared" si="6"/>
        <v>313.0182718</v>
      </c>
      <c r="H44" s="5"/>
    </row>
    <row r="45" ht="15.0" customHeight="1">
      <c r="A45" s="40" t="str">
        <f t="shared" si="7"/>
        <v/>
      </c>
      <c r="B45" s="37" t="str">
        <f t="shared" si="1"/>
        <v/>
      </c>
      <c r="C45" s="37" t="str">
        <f t="shared" si="2"/>
        <v/>
      </c>
      <c r="D45" s="38" t="str">
        <f t="shared" si="3"/>
        <v/>
      </c>
      <c r="E45" s="37" t="str">
        <f t="shared" si="4"/>
        <v/>
      </c>
      <c r="F45" s="37" t="str">
        <f t="shared" si="5"/>
        <v/>
      </c>
      <c r="G45" s="37" t="str">
        <f t="shared" si="6"/>
        <v/>
      </c>
      <c r="H45" s="5"/>
    </row>
    <row r="46" ht="15.0" customHeight="1">
      <c r="A46" s="40" t="str">
        <f t="shared" si="7"/>
        <v/>
      </c>
      <c r="B46" s="37" t="str">
        <f t="shared" si="1"/>
        <v/>
      </c>
      <c r="C46" s="37" t="str">
        <f t="shared" si="2"/>
        <v/>
      </c>
      <c r="D46" s="38" t="str">
        <f t="shared" si="3"/>
        <v/>
      </c>
      <c r="E46" s="37" t="str">
        <f t="shared" si="4"/>
        <v/>
      </c>
      <c r="F46" s="37" t="str">
        <f t="shared" si="5"/>
        <v/>
      </c>
      <c r="G46" s="37" t="str">
        <f t="shared" si="6"/>
        <v/>
      </c>
      <c r="H46" s="5"/>
    </row>
    <row r="47" ht="15.0" customHeight="1">
      <c r="A47" s="40" t="str">
        <f t="shared" si="7"/>
        <v/>
      </c>
      <c r="B47" s="37" t="str">
        <f t="shared" si="1"/>
        <v/>
      </c>
      <c r="C47" s="37" t="str">
        <f t="shared" si="2"/>
        <v/>
      </c>
      <c r="D47" s="38" t="str">
        <f t="shared" si="3"/>
        <v/>
      </c>
      <c r="E47" s="37" t="str">
        <f t="shared" si="4"/>
        <v/>
      </c>
      <c r="F47" s="37" t="str">
        <f t="shared" si="5"/>
        <v/>
      </c>
      <c r="G47" s="37" t="str">
        <f t="shared" si="6"/>
        <v/>
      </c>
      <c r="H47" s="5"/>
    </row>
    <row r="48" ht="15.0" customHeight="1">
      <c r="A48" s="40" t="str">
        <f t="shared" si="7"/>
        <v/>
      </c>
      <c r="B48" s="37" t="str">
        <f t="shared" si="1"/>
        <v/>
      </c>
      <c r="C48" s="37" t="str">
        <f t="shared" si="2"/>
        <v/>
      </c>
      <c r="D48" s="38" t="str">
        <f t="shared" si="3"/>
        <v/>
      </c>
      <c r="E48" s="37" t="str">
        <f t="shared" si="4"/>
        <v/>
      </c>
      <c r="F48" s="37" t="str">
        <f t="shared" si="5"/>
        <v/>
      </c>
      <c r="G48" s="37" t="str">
        <f t="shared" si="6"/>
        <v/>
      </c>
      <c r="H48" s="5"/>
    </row>
    <row r="49" ht="15.0" customHeight="1">
      <c r="A49" s="40" t="str">
        <f t="shared" si="7"/>
        <v/>
      </c>
      <c r="B49" s="37" t="str">
        <f t="shared" si="1"/>
        <v/>
      </c>
      <c r="C49" s="37" t="str">
        <f t="shared" si="2"/>
        <v/>
      </c>
      <c r="D49" s="38" t="str">
        <f t="shared" si="3"/>
        <v/>
      </c>
      <c r="E49" s="37" t="str">
        <f t="shared" si="4"/>
        <v/>
      </c>
      <c r="F49" s="37" t="str">
        <f t="shared" si="5"/>
        <v/>
      </c>
      <c r="G49" s="37" t="str">
        <f t="shared" si="6"/>
        <v/>
      </c>
      <c r="H49" s="5"/>
    </row>
    <row r="50" ht="15.0" customHeight="1">
      <c r="A50" s="41" t="s">
        <v>23</v>
      </c>
    </row>
    <row r="51">
      <c r="A51" s="5"/>
      <c r="B51" s="5"/>
      <c r="C51" s="5"/>
      <c r="D51" s="5"/>
      <c r="E51" s="5"/>
      <c r="F51" s="5"/>
      <c r="G51" s="5"/>
      <c r="H51" s="5"/>
    </row>
  </sheetData>
  <mergeCells count="16">
    <mergeCell ref="A1:F1"/>
    <mergeCell ref="G1:H1"/>
    <mergeCell ref="A4:D4"/>
    <mergeCell ref="A5:C5"/>
    <mergeCell ref="A6:C6"/>
    <mergeCell ref="A7:C7"/>
    <mergeCell ref="A8:C8"/>
    <mergeCell ref="A17:G17"/>
    <mergeCell ref="A50:H50"/>
    <mergeCell ref="A9:C9"/>
    <mergeCell ref="A10:D10"/>
    <mergeCell ref="A11:C11"/>
    <mergeCell ref="A12:C12"/>
    <mergeCell ref="A13:C13"/>
    <mergeCell ref="A14:C14"/>
    <mergeCell ref="A15:C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2.75"/>
  <cols>
    <col customWidth="1" min="1" max="1" width="8.63"/>
    <col customWidth="1" min="2" max="2" width="4.88"/>
    <col customWidth="1" min="3" max="3" width="69.38"/>
  </cols>
  <sheetData>
    <row r="1" ht="15.0" customHeight="1">
      <c r="A1" s="42" t="s">
        <v>24</v>
      </c>
      <c r="B1" s="43"/>
      <c r="C1" s="44" t="s">
        <v>1</v>
      </c>
    </row>
    <row r="2" ht="13.5" customHeight="1">
      <c r="A2" s="45" t="s">
        <v>25</v>
      </c>
      <c r="B2" s="12"/>
      <c r="C2" s="12"/>
    </row>
    <row r="3">
      <c r="A3" s="46"/>
      <c r="B3" s="46"/>
      <c r="C3" s="46"/>
    </row>
    <row r="4" ht="15.0" customHeight="1">
      <c r="A4" s="47" t="s">
        <v>26</v>
      </c>
    </row>
    <row r="5">
      <c r="A5" s="46"/>
      <c r="B5" s="48" t="s">
        <v>4</v>
      </c>
    </row>
    <row r="6">
      <c r="A6" s="46"/>
      <c r="B6" s="46"/>
      <c r="C6" s="49" t="s">
        <v>27</v>
      </c>
    </row>
    <row r="7">
      <c r="A7" s="46"/>
      <c r="B7" s="48" t="s">
        <v>28</v>
      </c>
    </row>
    <row r="8" ht="24.75" customHeight="1">
      <c r="A8" s="5"/>
      <c r="B8" s="5"/>
      <c r="C8" s="49" t="s">
        <v>29</v>
      </c>
    </row>
    <row r="9">
      <c r="A9" s="46"/>
      <c r="B9" s="48" t="s">
        <v>6</v>
      </c>
    </row>
    <row r="10" ht="37.5" customHeight="1">
      <c r="A10" s="5"/>
      <c r="B10" s="5"/>
      <c r="C10" s="49" t="s">
        <v>30</v>
      </c>
    </row>
    <row r="11">
      <c r="A11" s="46"/>
      <c r="B11" s="46"/>
      <c r="C11" s="49" t="s">
        <v>31</v>
      </c>
    </row>
    <row r="12">
      <c r="A12" s="46"/>
      <c r="B12" s="48" t="s">
        <v>7</v>
      </c>
    </row>
    <row r="13" ht="51.0" customHeight="1">
      <c r="A13" s="5"/>
      <c r="B13" s="5"/>
      <c r="C13" s="49" t="s">
        <v>32</v>
      </c>
    </row>
    <row r="14" ht="24.75" customHeight="1">
      <c r="A14" s="5"/>
      <c r="B14" s="5"/>
      <c r="C14" s="49" t="s">
        <v>33</v>
      </c>
    </row>
    <row r="15">
      <c r="A15" s="46"/>
      <c r="B15" s="48" t="s">
        <v>8</v>
      </c>
    </row>
    <row r="16">
      <c r="A16" s="46"/>
      <c r="B16" s="46"/>
      <c r="C16" s="49" t="s">
        <v>34</v>
      </c>
    </row>
    <row r="17">
      <c r="A17" s="46"/>
      <c r="B17" s="50">
        <v>1.0</v>
      </c>
      <c r="C17" s="51" t="s">
        <v>35</v>
      </c>
    </row>
    <row r="18">
      <c r="A18" s="46"/>
      <c r="B18" s="50">
        <v>2.0</v>
      </c>
      <c r="C18" s="51" t="s">
        <v>36</v>
      </c>
    </row>
    <row r="19">
      <c r="A19" s="46"/>
      <c r="B19" s="50">
        <v>4.0</v>
      </c>
      <c r="C19" s="51" t="s">
        <v>37</v>
      </c>
    </row>
    <row r="20">
      <c r="A20" s="46"/>
      <c r="B20" s="50">
        <v>12.0</v>
      </c>
      <c r="C20" s="51" t="s">
        <v>38</v>
      </c>
    </row>
    <row r="21">
      <c r="A21" s="46"/>
      <c r="B21" s="50">
        <v>24.0</v>
      </c>
      <c r="C21" s="51" t="s">
        <v>39</v>
      </c>
    </row>
    <row r="22">
      <c r="A22" s="46"/>
      <c r="B22" s="50">
        <v>26.0</v>
      </c>
      <c r="C22" s="51" t="s">
        <v>40</v>
      </c>
    </row>
    <row r="23">
      <c r="A23" s="46"/>
      <c r="B23" s="50">
        <v>52.0</v>
      </c>
      <c r="C23" s="51" t="s">
        <v>41</v>
      </c>
    </row>
    <row r="24">
      <c r="A24" s="46"/>
      <c r="B24" s="46"/>
      <c r="C24" s="46"/>
    </row>
    <row r="25" ht="15.0" customHeight="1">
      <c r="A25" s="47" t="s">
        <v>42</v>
      </c>
    </row>
    <row r="26">
      <c r="A26" s="46"/>
      <c r="B26" s="48" t="s">
        <v>10</v>
      </c>
    </row>
    <row r="27">
      <c r="A27" s="46"/>
      <c r="B27" s="46"/>
      <c r="C27" s="49" t="s">
        <v>43</v>
      </c>
    </row>
    <row r="28">
      <c r="A28" s="46"/>
      <c r="B28" s="48" t="s">
        <v>11</v>
      </c>
    </row>
    <row r="29" ht="24.75" customHeight="1">
      <c r="A29" s="5"/>
      <c r="B29" s="5"/>
      <c r="C29" s="49" t="s">
        <v>44</v>
      </c>
    </row>
    <row r="30">
      <c r="A30" s="46"/>
      <c r="B30" s="48" t="s">
        <v>12</v>
      </c>
    </row>
    <row r="31" ht="51.0" customHeight="1">
      <c r="A31" s="5"/>
      <c r="B31" s="5"/>
      <c r="C31" s="49" t="s">
        <v>45</v>
      </c>
    </row>
    <row r="32">
      <c r="A32" s="46"/>
      <c r="B32" s="48" t="s">
        <v>46</v>
      </c>
    </row>
    <row r="33" ht="24.75" customHeight="1">
      <c r="A33" s="5"/>
      <c r="B33" s="5"/>
      <c r="C33" s="49" t="s">
        <v>47</v>
      </c>
    </row>
    <row r="34">
      <c r="A34" s="46"/>
      <c r="B34" s="48" t="s">
        <v>14</v>
      </c>
    </row>
    <row r="35">
      <c r="A35" s="46"/>
      <c r="B35" s="46"/>
      <c r="C35" s="49" t="s">
        <v>48</v>
      </c>
    </row>
    <row r="36">
      <c r="A36" s="46"/>
      <c r="B36" s="46"/>
      <c r="C36" s="46"/>
    </row>
  </sheetData>
  <mergeCells count="13">
    <mergeCell ref="A25:C25"/>
    <mergeCell ref="B26:C26"/>
    <mergeCell ref="B28:C28"/>
    <mergeCell ref="B30:C30"/>
    <mergeCell ref="B32:C32"/>
    <mergeCell ref="B34:C34"/>
    <mergeCell ref="A2:C2"/>
    <mergeCell ref="A4:C4"/>
    <mergeCell ref="B5:C5"/>
    <mergeCell ref="B7:C7"/>
    <mergeCell ref="B9:C9"/>
    <mergeCell ref="B12:C12"/>
    <mergeCell ref="B15:C1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2.75"/>
  <cols>
    <col customWidth="1" min="1" max="1" width="38.25"/>
  </cols>
  <sheetData>
    <row r="1">
      <c r="A1" s="52" t="str">
        <f>HYPERLINK("https://www.vertex42.com/ExcelTemplates/loan-amortization-schedule.html","Loan Amortization Schedule")</f>
        <v>Loan Amortization Schedule</v>
      </c>
    </row>
    <row r="3">
      <c r="A3" s="53" t="s">
        <v>49</v>
      </c>
    </row>
    <row r="4">
      <c r="A4" s="53" t="s">
        <v>1</v>
      </c>
    </row>
    <row r="7">
      <c r="A7" s="54" t="s">
        <v>50</v>
      </c>
    </row>
    <row r="9">
      <c r="A9" s="55" t="str">
        <f>HYPERLINK("https://www.vertex42.com/licensing/EULA_personaluse.html","License Agreement")</f>
        <v>License Agreement</v>
      </c>
    </row>
  </sheetData>
  <drawing r:id="rId1"/>
</worksheet>
</file>