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aloney/Dropbox/PRINCETON POSTDOC/RESEARCH/YEAST &amp; HEPA/AM_2024_maloney_et_al/DATA/"/>
    </mc:Choice>
  </mc:AlternateContent>
  <xr:revisionPtr revIDLastSave="0" documentId="13_ncr:1_{53361D63-559A-4F4B-A16E-3E461AB753DC}" xr6:coauthVersionLast="47" xr6:coauthVersionMax="47" xr10:uidLastSave="{00000000-0000-0000-0000-000000000000}"/>
  <bookViews>
    <workbookView xWindow="0" yWindow="500" windowWidth="25600" windowHeight="15500" activeTab="1" xr2:uid="{0940A0D5-D898-DA4C-A69C-1AE12DA6C01A}"/>
  </bookViews>
  <sheets>
    <sheet name="avg" sheetId="11" r:id="rId1"/>
    <sheet name="all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2" i="12" l="1"/>
  <c r="X161" i="12"/>
  <c r="X160" i="12"/>
  <c r="X159" i="12"/>
  <c r="X158" i="12"/>
  <c r="X157" i="12"/>
  <c r="X156" i="12"/>
  <c r="X155" i="12"/>
  <c r="X154" i="12"/>
  <c r="X153" i="12"/>
  <c r="X152" i="12"/>
  <c r="X151" i="12"/>
  <c r="X150" i="12"/>
  <c r="X149" i="12"/>
  <c r="X148" i="12"/>
  <c r="X147" i="12"/>
  <c r="X146" i="12"/>
  <c r="X145" i="12"/>
  <c r="X144" i="12"/>
  <c r="X143" i="12"/>
  <c r="X142" i="12"/>
  <c r="X141" i="12"/>
  <c r="X140" i="12"/>
  <c r="X139" i="12"/>
  <c r="X138" i="12"/>
  <c r="X137" i="12"/>
  <c r="X136" i="12"/>
  <c r="X135" i="12"/>
  <c r="X134" i="12"/>
  <c r="X133" i="12"/>
  <c r="X132" i="12"/>
  <c r="X131" i="12"/>
  <c r="X130" i="12"/>
  <c r="X129" i="12"/>
  <c r="X128" i="12"/>
  <c r="X127" i="12"/>
  <c r="X126" i="12"/>
  <c r="X125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09" i="12"/>
  <c r="X108" i="12"/>
  <c r="X107" i="12"/>
  <c r="X106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52" i="12"/>
  <c r="X53" i="12"/>
  <c r="X54" i="12"/>
  <c r="X55" i="12"/>
  <c r="X56" i="12"/>
  <c r="X57" i="12"/>
  <c r="X58" i="12"/>
  <c r="X59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W3" i="12"/>
  <c r="X3" i="12" s="1"/>
  <c r="W4" i="12"/>
  <c r="X4" i="12" s="1"/>
  <c r="W5" i="12"/>
  <c r="X5" i="12" s="1"/>
  <c r="W6" i="12"/>
  <c r="X6" i="12" s="1"/>
  <c r="W7" i="12"/>
  <c r="X7" i="12" s="1"/>
  <c r="W8" i="12"/>
  <c r="X8" i="12" s="1"/>
  <c r="W9" i="12"/>
  <c r="X9" i="12" s="1"/>
  <c r="W10" i="12"/>
  <c r="X10" i="12" s="1"/>
  <c r="W11" i="12"/>
  <c r="X11" i="12" s="1"/>
  <c r="W12" i="12"/>
  <c r="X12" i="12" s="1"/>
  <c r="W13" i="12"/>
  <c r="X13" i="12" s="1"/>
  <c r="W14" i="12"/>
  <c r="X14" i="12" s="1"/>
  <c r="W15" i="12"/>
  <c r="X15" i="12" s="1"/>
  <c r="W16" i="12"/>
  <c r="X16" i="12" s="1"/>
  <c r="W17" i="12"/>
  <c r="X17" i="12" s="1"/>
  <c r="W2" i="12"/>
  <c r="X2" i="12" s="1"/>
  <c r="Y96" i="12" l="1"/>
  <c r="Y3" i="12"/>
  <c r="Y136" i="12"/>
  <c r="Y125" i="12" s="1"/>
  <c r="Y137" i="12"/>
  <c r="Y126" i="12" s="1"/>
  <c r="Y138" i="12"/>
  <c r="Y127" i="12" s="1"/>
  <c r="Y139" i="12"/>
  <c r="Y128" i="12" s="1"/>
  <c r="Y140" i="12"/>
  <c r="Y129" i="12" s="1"/>
  <c r="Y141" i="12"/>
  <c r="Y130" i="12" s="1"/>
  <c r="Y142" i="12"/>
  <c r="Y131" i="12" s="1"/>
  <c r="Y143" i="12"/>
  <c r="Y132" i="12" s="1"/>
  <c r="Y144" i="12"/>
  <c r="Y133" i="12" s="1"/>
  <c r="Y145" i="12"/>
  <c r="Y134" i="12" s="1"/>
  <c r="Y146" i="12"/>
  <c r="Y135" i="12" s="1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97" i="12"/>
  <c r="Y86" i="12" s="1"/>
  <c r="Y98" i="12"/>
  <c r="Y87" i="12" s="1"/>
  <c r="Y99" i="12"/>
  <c r="Y88" i="12" s="1"/>
  <c r="Y100" i="12"/>
  <c r="Y89" i="12" s="1"/>
  <c r="Y101" i="12"/>
  <c r="Y90" i="12" s="1"/>
  <c r="Y102" i="12"/>
  <c r="Y91" i="12" s="1"/>
  <c r="Y103" i="12"/>
  <c r="Y92" i="12" s="1"/>
  <c r="Y104" i="12"/>
  <c r="Y93" i="12" s="1"/>
  <c r="Y105" i="12"/>
  <c r="Y94" i="12" s="1"/>
  <c r="Y106" i="12"/>
  <c r="Y95" i="12" s="1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68" i="12"/>
  <c r="Y61" i="12" s="1"/>
  <c r="Y69" i="12"/>
  <c r="Y62" i="12" s="1"/>
  <c r="Y70" i="12"/>
  <c r="Y63" i="12" s="1"/>
  <c r="Y71" i="12"/>
  <c r="Y64" i="12" s="1"/>
  <c r="Y72" i="12"/>
  <c r="Y65" i="12" s="1"/>
  <c r="Y73" i="12"/>
  <c r="Y66" i="12" s="1"/>
  <c r="Y74" i="12"/>
  <c r="Y67" i="12" s="1"/>
  <c r="Y75" i="12"/>
  <c r="Y76" i="12"/>
  <c r="Y77" i="12"/>
  <c r="Y78" i="12"/>
  <c r="Y79" i="12"/>
  <c r="Y80" i="12"/>
  <c r="Y81" i="12"/>
  <c r="Y82" i="12"/>
  <c r="Y83" i="12"/>
  <c r="Y84" i="12"/>
  <c r="Y52" i="12"/>
  <c r="Y53" i="12"/>
  <c r="Y54" i="12"/>
  <c r="Y55" i="12"/>
  <c r="Y56" i="12"/>
  <c r="Y57" i="12"/>
  <c r="Y58" i="12"/>
  <c r="Y59" i="12"/>
  <c r="Y51" i="12"/>
  <c r="Y50" i="12"/>
  <c r="Y49" i="12"/>
  <c r="Y42" i="12" s="1"/>
  <c r="Y48" i="12"/>
  <c r="Y41" i="12" s="1"/>
  <c r="Y47" i="12"/>
  <c r="Y40" i="12" s="1"/>
  <c r="Y46" i="12"/>
  <c r="Y39" i="12" s="1"/>
  <c r="Y45" i="12"/>
  <c r="Y38" i="12" s="1"/>
  <c r="Y44" i="12"/>
  <c r="Y37" i="12" s="1"/>
  <c r="Y43" i="12"/>
  <c r="Y36" i="12" s="1"/>
  <c r="Y34" i="12"/>
  <c r="Y33" i="12"/>
  <c r="Y32" i="12"/>
  <c r="Y31" i="12"/>
  <c r="Y30" i="12"/>
  <c r="Y29" i="12"/>
  <c r="Y28" i="12"/>
  <c r="Y27" i="12"/>
  <c r="Y26" i="12"/>
  <c r="Y22" i="12" s="1"/>
  <c r="Y25" i="12"/>
  <c r="Y21" i="12" s="1"/>
  <c r="Y24" i="12"/>
  <c r="Y20" i="12" s="1"/>
  <c r="Y23" i="12"/>
  <c r="Y19" i="12" s="1"/>
  <c r="Y6" i="12"/>
  <c r="Y2" i="12" s="1"/>
  <c r="Y7" i="12"/>
  <c r="Y8" i="12"/>
  <c r="Y4" i="12" s="1"/>
  <c r="Y9" i="12"/>
  <c r="Y5" i="12" s="1"/>
  <c r="Y10" i="12"/>
  <c r="Y11" i="12"/>
  <c r="Y12" i="12"/>
  <c r="Y13" i="12"/>
  <c r="Y14" i="12"/>
  <c r="Y15" i="12"/>
  <c r="Y16" i="12"/>
  <c r="Y17" i="12"/>
  <c r="AB50" i="12" l="1"/>
  <c r="AA50" i="12"/>
  <c r="AB114" i="12"/>
  <c r="AA114" i="12"/>
  <c r="AB125" i="12"/>
  <c r="AA125" i="12"/>
  <c r="AB43" i="12"/>
  <c r="AA43" i="12"/>
  <c r="AB97" i="12"/>
  <c r="AA97" i="12"/>
  <c r="AB19" i="12"/>
  <c r="AA19" i="12"/>
  <c r="AB31" i="12"/>
  <c r="AA31" i="12"/>
  <c r="AB75" i="12"/>
  <c r="AA75" i="12"/>
  <c r="AB147" i="12"/>
  <c r="AA147" i="12"/>
  <c r="AB2" i="12"/>
  <c r="AA2" i="12"/>
  <c r="AB14" i="12"/>
  <c r="AA14" i="12"/>
  <c r="AB10" i="12"/>
  <c r="AA10" i="12"/>
  <c r="AB6" i="12"/>
  <c r="AA6" i="12"/>
  <c r="AB23" i="12"/>
  <c r="AA23" i="12"/>
  <c r="AB27" i="12"/>
  <c r="AA27" i="12"/>
  <c r="AB36" i="12"/>
  <c r="AA36" i="12"/>
  <c r="AB55" i="12"/>
  <c r="AA55" i="12"/>
  <c r="AB61" i="12"/>
  <c r="AA61" i="12"/>
  <c r="AB86" i="12"/>
  <c r="AA86" i="12"/>
  <c r="AB108" i="12"/>
  <c r="AA108" i="12"/>
  <c r="AB153" i="12"/>
  <c r="AA153" i="12"/>
  <c r="AB80" i="12"/>
  <c r="AA80" i="12"/>
  <c r="AB68" i="12"/>
  <c r="AA68" i="12"/>
  <c r="AB136" i="12"/>
  <c r="AA136" i="12"/>
</calcChain>
</file>

<file path=xl/sharedStrings.xml><?xml version="1.0" encoding="utf-8"?>
<sst xmlns="http://schemas.openxmlformats.org/spreadsheetml/2006/main" count="1319" uniqueCount="167">
  <si>
    <t>sample date/time</t>
  </si>
  <si>
    <t>fresh/frozen</t>
  </si>
  <si>
    <t>assay date</t>
  </si>
  <si>
    <t>BCA [protein] mean</t>
  </si>
  <si>
    <t>BCA [protein] sd</t>
  </si>
  <si>
    <t>Culture</t>
  </si>
  <si>
    <t>enzyme</t>
  </si>
  <si>
    <t>controls over concentrated added 10ml buffer (instead of 30ml buffer) to control wells</t>
  </si>
  <si>
    <t>AEM03</t>
  </si>
  <si>
    <t>sample volume (ml)</t>
  </si>
  <si>
    <t>frozen</t>
  </si>
  <si>
    <t>enzyme 3f. 19:30 30ml only pellet washed in Tris-HCL 50mM pH8 saved -80</t>
  </si>
  <si>
    <t>sample note</t>
  </si>
  <si>
    <t>6pg</t>
  </si>
  <si>
    <t xml:space="preserve">AEM03 </t>
  </si>
  <si>
    <t>AEM04</t>
  </si>
  <si>
    <t>enzyme 4f. 19:30 20ml only pellet washed in Tris-HCL 50mM pH8 saved -80</t>
  </si>
  <si>
    <t>GROWTH RATE</t>
  </si>
  <si>
    <t>SLOW</t>
  </si>
  <si>
    <t>plate name</t>
  </si>
  <si>
    <t>frozen 1. AEM03 glycerol g6p+6pg</t>
  </si>
  <si>
    <t>2. AEM03 glycerol g6p+6pg</t>
  </si>
  <si>
    <t>frozen 3. AEM04 Glucose g6p+6pg</t>
  </si>
  <si>
    <t>4. AEM04 Glucose g6p+6pg</t>
  </si>
  <si>
    <t>frozen 1. AEM03 glycerol 6pg</t>
  </si>
  <si>
    <t>2. AEM03 glycerol 6pg</t>
  </si>
  <si>
    <t>frozen 3. AEM04 Glucose 6pg</t>
  </si>
  <si>
    <t>4. AEM04 Glucose 6pg</t>
  </si>
  <si>
    <t>2. AEM03 glycerol ALDH</t>
  </si>
  <si>
    <t>4. AEM04 Glucose ALDH</t>
  </si>
  <si>
    <t>full</t>
  </si>
  <si>
    <t>1. AEM03 glycerol ALDH</t>
  </si>
  <si>
    <t>3. AEM04 Glucose ALDH</t>
  </si>
  <si>
    <t>sd</t>
  </si>
  <si>
    <t>SPL-CTRL</t>
  </si>
  <si>
    <t>V/BCA</t>
  </si>
  <si>
    <t>plate</t>
  </si>
  <si>
    <t>dilution</t>
  </si>
  <si>
    <t>191225 14:30</t>
  </si>
  <si>
    <t>191226 11:15-12:15</t>
  </si>
  <si>
    <t>enzyme 3H. 14:30 30ml only pellet washed in Tris-HCL 50mM pH8 + protease inhibitor tabs saved -80, saved supernantent too</t>
  </si>
  <si>
    <t>passive enzyme sample 11:15-12:15</t>
  </si>
  <si>
    <t>fresh</t>
  </si>
  <si>
    <t>1. AEM03 glycerol g6p+6pg</t>
  </si>
  <si>
    <t>3. AEM04 Glucose g6p+6pg</t>
  </si>
  <si>
    <t>1. AEM03 glycerol 6pg</t>
  </si>
  <si>
    <t>3. AEM04 Glucose 6pg</t>
  </si>
  <si>
    <t>1. AEM03 glycerol IDH</t>
  </si>
  <si>
    <t>2. AEM03 glycerol IDH</t>
  </si>
  <si>
    <t>3. AEM04 Glucose IDH</t>
  </si>
  <si>
    <t>4. AEM04 Glucose IDH</t>
  </si>
  <si>
    <t>IDH</t>
  </si>
  <si>
    <t>very cloudy tried to filter enzyme 4H. 14:30 20ml only pellet washed in Tris-HCL 50mM pH8 + protease inhibitor tabs saved -80, saved supernantent too</t>
  </si>
  <si>
    <t>BUFFER</t>
  </si>
  <si>
    <t>50mM TrisHCL</t>
  </si>
  <si>
    <t>191225 10:30</t>
  </si>
  <si>
    <t>191227 10:30-11:30</t>
  </si>
  <si>
    <t>enzyme 3G. 10:30 30ml only pellet washed in Tris-HCL 50mM pH8 + protease inhibitor tabs saved -80, saved supernantent too</t>
  </si>
  <si>
    <t>enzyme 4G. 10:30 20ml only pellet washed in Tris-HCL 50mM pH8 + protease inhibitor tabs saved -80, saved supernantent too</t>
  </si>
  <si>
    <t>passive enzyme sample 10:30-11:30 (assayed)</t>
  </si>
  <si>
    <t>note assay</t>
  </si>
  <si>
    <t>1. frozen AEM03 glycerol g6p+6pg</t>
  </si>
  <si>
    <t>3. frozen AEM04 Glucose g6p+6pg</t>
  </si>
  <si>
    <t>1. frozen AEM03 glycerol 6pg</t>
  </si>
  <si>
    <t>3. frozen AEM04 Glucose 6pg</t>
  </si>
  <si>
    <t>1. frozen AEM03 glycerol IDH</t>
  </si>
  <si>
    <t>3. frozen AEM04 Glucose IDH</t>
  </si>
  <si>
    <t>1. frozen AEM03 glycerol ALDH</t>
  </si>
  <si>
    <t>3. frozen AEM04 Glucose ALDH</t>
  </si>
  <si>
    <t>100mM TrisHCL</t>
  </si>
  <si>
    <t>191227 17:50-19:00</t>
  </si>
  <si>
    <t>191228 10:40-11:50</t>
  </si>
  <si>
    <t>passive 17:50-19:00 (frozen then assayed next morning)</t>
  </si>
  <si>
    <t>passive enzyme sample 10:40-11:40 (32ml) (assayed)</t>
  </si>
  <si>
    <t>MEDIUM</t>
  </si>
  <si>
    <t>200105 12:30-13:30</t>
  </si>
  <si>
    <t>200105 13:00-13:35</t>
  </si>
  <si>
    <t>ALDH 10mM</t>
  </si>
  <si>
    <t>passive</t>
  </si>
  <si>
    <t>200106 9:45-10:20</t>
  </si>
  <si>
    <t>200106 10:20-10:53</t>
  </si>
  <si>
    <t>ALDH 5mM</t>
  </si>
  <si>
    <t>200103 10:55-11:30</t>
  </si>
  <si>
    <t>200104 11:38-12:22</t>
  </si>
  <si>
    <t>FAST</t>
  </si>
  <si>
    <t>200108 10:27-10:56</t>
  </si>
  <si>
    <t>200108 10:56-11:22</t>
  </si>
  <si>
    <t>191228 11:58-13:00</t>
  </si>
  <si>
    <t>191229 15:45-16:53</t>
  </si>
  <si>
    <t>5. AEM03 glycerol g6p+6pg</t>
  </si>
  <si>
    <t>6. AEM03 glycerol g6p+6pg</t>
  </si>
  <si>
    <t>7. AEM04 Glucose g6p+6pg</t>
  </si>
  <si>
    <t>8. AEM04 Glucose g6p+6pg</t>
  </si>
  <si>
    <t>5. AEM03 glycerol 6pg</t>
  </si>
  <si>
    <t>6. AEM03 glycerol 6pg</t>
  </si>
  <si>
    <t>7. AEM04 Glucose 6pg</t>
  </si>
  <si>
    <t>8. AEM04 Glucose 6pg</t>
  </si>
  <si>
    <t>5. AEM03 glycerol IDH</t>
  </si>
  <si>
    <t>6. AEM03 glycerol IDH</t>
  </si>
  <si>
    <t>7. AEM04 Glucose IDH</t>
  </si>
  <si>
    <t>8. AEM04 Glucose IDH</t>
  </si>
  <si>
    <t>5. AEM03 glycerol ALDH</t>
  </si>
  <si>
    <t>6. AEM03 glycerol ALDH</t>
  </si>
  <si>
    <t>7. AEM04 Glucose ALDH</t>
  </si>
  <si>
    <t>8. AEM04 Glucose ALDH</t>
  </si>
  <si>
    <t>200109 11:11-11:35</t>
  </si>
  <si>
    <t>47ml</t>
  </si>
  <si>
    <t>200109 11:35-12:00</t>
  </si>
  <si>
    <t>191228 13:00-14:30</t>
  </si>
  <si>
    <t>191218 14:30-15:45</t>
  </si>
  <si>
    <t>tried to filter out TEP</t>
  </si>
  <si>
    <t>200104 10:50-11:38</t>
  </si>
  <si>
    <t>1. AEM03 glycerol g+6</t>
  </si>
  <si>
    <t>2. AEM03 glycerol g+6</t>
  </si>
  <si>
    <t>3. AEM04 Glucose g+6</t>
  </si>
  <si>
    <t>4. AEM04 Glucose g+6</t>
  </si>
  <si>
    <t>5. AEM03 glycerol g+6</t>
  </si>
  <si>
    <t>6. AEM03 glycerol g+6</t>
  </si>
  <si>
    <t>7. AEM04 Glucose g+6</t>
  </si>
  <si>
    <t>8. AEM04 Glucose g+6</t>
  </si>
  <si>
    <t>9. AEM03 glycerol g+6</t>
  </si>
  <si>
    <t>10. AEM04 Glucose g+6</t>
  </si>
  <si>
    <t>1. AEM03 glycerol 6</t>
  </si>
  <si>
    <t>2. AEM03 glycerol 6</t>
  </si>
  <si>
    <t>3. AEM04 Glucose 6</t>
  </si>
  <si>
    <t>4. AEM04 Glucose 6</t>
  </si>
  <si>
    <t>5. AEM03 glycerol 6</t>
  </si>
  <si>
    <t>6. AEM03 glycerol 6</t>
  </si>
  <si>
    <t>7. AEM04 Glucose 6</t>
  </si>
  <si>
    <t>8. AEM04 Glucose 6</t>
  </si>
  <si>
    <t>9. AEM03 glycerol 6</t>
  </si>
  <si>
    <t>10. AEM04 Glucose 6</t>
  </si>
  <si>
    <t>9. AEM03 glycerol IDH</t>
  </si>
  <si>
    <t>10. AEM04 Glucose IDH</t>
  </si>
  <si>
    <t>9. AEM03 glycerol ALDH</t>
  </si>
  <si>
    <t>10. AEM04 Glucose ALDH</t>
  </si>
  <si>
    <t>AVG</t>
  </si>
  <si>
    <t>SD</t>
  </si>
  <si>
    <t>n</t>
  </si>
  <si>
    <t>IDH04</t>
  </si>
  <si>
    <t>ALDH03</t>
  </si>
  <si>
    <t>ALDH04</t>
  </si>
  <si>
    <t>5_7</t>
  </si>
  <si>
    <t>6_11</t>
  </si>
  <si>
    <t>IDH03</t>
  </si>
  <si>
    <t>D04</t>
  </si>
  <si>
    <t>D03</t>
  </si>
  <si>
    <t>SD_aldh03</t>
  </si>
  <si>
    <t>SD_aldh04</t>
  </si>
  <si>
    <t>SD_idh03</t>
  </si>
  <si>
    <t>SD_idh04</t>
  </si>
  <si>
    <t>SD_g03</t>
  </si>
  <si>
    <t>SD_g04</t>
  </si>
  <si>
    <t>SD_603</t>
  </si>
  <si>
    <t>SD_604</t>
  </si>
  <si>
    <t>G6PDH03</t>
  </si>
  <si>
    <t>G6PDH04</t>
  </si>
  <si>
    <t>speed</t>
  </si>
  <si>
    <t>p6pg03</t>
  </si>
  <si>
    <t>p6pg04</t>
  </si>
  <si>
    <t>D</t>
  </si>
  <si>
    <t>maxV_mean</t>
  </si>
  <si>
    <t>controlV_mean</t>
  </si>
  <si>
    <t>sd_control</t>
  </si>
  <si>
    <t xml:space="preserve">g6p </t>
  </si>
  <si>
    <t>dilutionfactor</t>
  </si>
  <si>
    <t>V*dilfactor/BCA pre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</si>
</sst>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E6E1DC"/>
      <name val="Lucida Grande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Lucida Grande"/>
      <family val="2"/>
    </font>
    <font>
      <sz val="10"/>
      <name val="Arial"/>
      <family val="2"/>
    </font>
    <font>
      <b/>
      <sz val="10"/>
      <name val="Arial"/>
      <family val="2"/>
    </font>
    <font>
      <i/>
      <sz val="12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0" fontId="6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/>
    <xf numFmtId="0" fontId="9" fillId="0" borderId="0" xfId="0" applyFont="1" applyFill="1" applyAlignment="1">
      <alignment horizontal="left"/>
    </xf>
    <xf numFmtId="9" fontId="7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165" fontId="6" fillId="0" borderId="0" xfId="0" applyNumberFormat="1" applyFont="1" applyFill="1" applyAlignment="1">
      <alignment horizontal="left"/>
    </xf>
    <xf numFmtId="165" fontId="7" fillId="0" borderId="0" xfId="0" applyNumberFormat="1" applyFont="1" applyFill="1" applyAlignment="1">
      <alignment horizontal="left"/>
    </xf>
    <xf numFmtId="1" fontId="10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left" vertical="center"/>
    </xf>
    <xf numFmtId="1" fontId="7" fillId="0" borderId="0" xfId="0" applyNumberFormat="1" applyFont="1" applyFill="1" applyAlignment="1">
      <alignment horizontal="left"/>
    </xf>
    <xf numFmtId="166" fontId="7" fillId="0" borderId="0" xfId="0" applyNumberFormat="1" applyFont="1" applyFill="1" applyAlignment="1">
      <alignment horizontal="left"/>
    </xf>
    <xf numFmtId="167" fontId="6" fillId="0" borderId="0" xfId="0" applyNumberFormat="1" applyFont="1" applyFill="1"/>
    <xf numFmtId="165" fontId="6" fillId="0" borderId="0" xfId="0" applyNumberFormat="1" applyFont="1" applyFill="1"/>
    <xf numFmtId="0" fontId="6" fillId="0" borderId="0" xfId="0" applyFont="1" applyFill="1"/>
    <xf numFmtId="0" fontId="10" fillId="0" borderId="0" xfId="0" applyFont="1" applyFill="1" applyAlignment="1">
      <alignment horizontal="left" vertical="center"/>
    </xf>
    <xf numFmtId="9" fontId="11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/>
    </xf>
    <xf numFmtId="1" fontId="10" fillId="0" borderId="0" xfId="0" applyNumberFormat="1" applyFont="1" applyFill="1" applyAlignment="1">
      <alignment horizontal="left" vertical="center" wrapText="1"/>
    </xf>
    <xf numFmtId="1" fontId="9" fillId="0" borderId="0" xfId="0" applyNumberFormat="1" applyFont="1" applyFill="1" applyAlignment="1">
      <alignment horizontal="left" vertical="center" wrapText="1"/>
    </xf>
    <xf numFmtId="2" fontId="10" fillId="0" borderId="0" xfId="0" applyNumberFormat="1" applyFont="1" applyFill="1" applyAlignment="1">
      <alignment horizontal="left" vertical="center"/>
    </xf>
    <xf numFmtId="2" fontId="10" fillId="0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2BD4-AD0C-3D41-B024-A71E570DA419}">
  <dimension ref="A1:T7"/>
  <sheetViews>
    <sheetView topLeftCell="D1" workbookViewId="0">
      <selection activeCell="E2" sqref="E2:T4"/>
    </sheetView>
  </sheetViews>
  <sheetFormatPr baseColWidth="10" defaultRowHeight="16" x14ac:dyDescent="0.2"/>
  <sheetData>
    <row r="1" spans="1:20" x14ac:dyDescent="0.2">
      <c r="A1" t="s">
        <v>157</v>
      </c>
      <c r="B1" t="s">
        <v>138</v>
      </c>
      <c r="C1" t="s">
        <v>146</v>
      </c>
      <c r="D1" t="s">
        <v>145</v>
      </c>
      <c r="E1" s="3" t="s">
        <v>140</v>
      </c>
      <c r="F1" s="3" t="s">
        <v>147</v>
      </c>
      <c r="G1" s="3" t="s">
        <v>141</v>
      </c>
      <c r="H1" s="3" t="s">
        <v>148</v>
      </c>
      <c r="I1" s="4" t="s">
        <v>144</v>
      </c>
      <c r="J1" s="4" t="s">
        <v>149</v>
      </c>
      <c r="K1" s="4" t="s">
        <v>139</v>
      </c>
      <c r="L1" s="4" t="s">
        <v>150</v>
      </c>
      <c r="M1" s="5" t="s">
        <v>155</v>
      </c>
      <c r="N1" s="5" t="s">
        <v>151</v>
      </c>
      <c r="O1" s="5" t="s">
        <v>156</v>
      </c>
      <c r="P1" s="5" t="s">
        <v>152</v>
      </c>
      <c r="Q1" t="s">
        <v>158</v>
      </c>
      <c r="R1" t="s">
        <v>153</v>
      </c>
      <c r="S1" t="s">
        <v>159</v>
      </c>
      <c r="T1" t="s">
        <v>154</v>
      </c>
    </row>
    <row r="2" spans="1:20" x14ac:dyDescent="0.2">
      <c r="A2" s="1" t="s">
        <v>18</v>
      </c>
      <c r="B2" s="1" t="s">
        <v>143</v>
      </c>
      <c r="C2" s="6">
        <v>0.65</v>
      </c>
      <c r="D2" s="6">
        <v>0.55000000000000004</v>
      </c>
      <c r="E2">
        <v>1.7231822787538764E-2</v>
      </c>
      <c r="F2">
        <v>5.2550923766173374E-3</v>
      </c>
      <c r="G2">
        <v>7.6618094193931221E-3</v>
      </c>
      <c r="H2">
        <v>2.5599534859502052E-3</v>
      </c>
      <c r="I2">
        <v>0.12163905279469275</v>
      </c>
      <c r="J2">
        <v>2.8725188956237834E-2</v>
      </c>
      <c r="K2">
        <v>5.0981091483106387E-2</v>
      </c>
      <c r="L2">
        <v>8.757782810262996E-3</v>
      </c>
      <c r="M2">
        <v>0.16590140950785345</v>
      </c>
      <c r="N2">
        <v>2.4080969181917648E-2</v>
      </c>
      <c r="O2">
        <v>0.20311527729906834</v>
      </c>
      <c r="P2">
        <v>2.5357281908039181E-2</v>
      </c>
      <c r="Q2">
        <v>2.1422895092811898E-2</v>
      </c>
      <c r="R2">
        <v>1.2292889273902142E-2</v>
      </c>
      <c r="S2">
        <v>2.8625808994543259E-2</v>
      </c>
      <c r="T2">
        <v>1.9349734682913768E-2</v>
      </c>
    </row>
    <row r="3" spans="1:20" x14ac:dyDescent="0.2">
      <c r="A3" s="1" t="s">
        <v>74</v>
      </c>
      <c r="B3" s="1" t="s">
        <v>142</v>
      </c>
      <c r="C3" s="6">
        <v>1.35</v>
      </c>
      <c r="D3" s="6">
        <v>1.1599999999999999</v>
      </c>
      <c r="E3">
        <v>5.0000394589307426E-2</v>
      </c>
      <c r="F3">
        <v>2.3372184941269046E-2</v>
      </c>
      <c r="G3">
        <v>1.6830012587124285E-2</v>
      </c>
      <c r="H3">
        <v>7.5498310879960452E-3</v>
      </c>
      <c r="I3">
        <v>0.12117879803561731</v>
      </c>
      <c r="J3">
        <v>5.3979933565388777E-3</v>
      </c>
      <c r="K3">
        <v>5.432678404654482E-2</v>
      </c>
      <c r="L3">
        <v>4.8629268082176587E-3</v>
      </c>
      <c r="M3">
        <v>0.19368945047097103</v>
      </c>
      <c r="N3">
        <v>2.2671813960801198E-2</v>
      </c>
      <c r="O3">
        <v>0.18547485085439219</v>
      </c>
      <c r="P3">
        <v>2.1793361239532925E-2</v>
      </c>
      <c r="Q3">
        <v>3.6120327378319259E-2</v>
      </c>
      <c r="R3">
        <v>5.8800660854073147E-3</v>
      </c>
      <c r="S3">
        <v>4.3725948109418648E-2</v>
      </c>
      <c r="T3">
        <v>6.4381053321163947E-3</v>
      </c>
    </row>
    <row r="4" spans="1:20" x14ac:dyDescent="0.2">
      <c r="A4" s="1" t="s">
        <v>84</v>
      </c>
      <c r="B4" s="1">
        <v>4</v>
      </c>
      <c r="C4" s="6">
        <v>2.69</v>
      </c>
      <c r="D4" s="6">
        <v>2.37</v>
      </c>
      <c r="E4">
        <v>7.0643388507296054E-2</v>
      </c>
      <c r="F4">
        <v>2.5517447158783783E-2</v>
      </c>
      <c r="G4">
        <v>1.5880535235713551E-2</v>
      </c>
      <c r="H4">
        <v>9.7017308025283532E-3</v>
      </c>
      <c r="I4">
        <v>0.12658143164003202</v>
      </c>
      <c r="J4">
        <v>6.5190376729285055E-3</v>
      </c>
      <c r="K4">
        <v>6.4617263242365691E-2</v>
      </c>
      <c r="L4">
        <v>4.1277408681300127E-3</v>
      </c>
      <c r="M4">
        <v>0.21904610751048104</v>
      </c>
      <c r="N4">
        <v>4.4864533807092485E-3</v>
      </c>
      <c r="O4">
        <v>0.20746379121169095</v>
      </c>
      <c r="P4">
        <v>6.350392980997651E-3</v>
      </c>
      <c r="Q4">
        <v>4.6021178378875177E-2</v>
      </c>
      <c r="R4">
        <v>4.9638618684602455E-3</v>
      </c>
      <c r="S4">
        <v>5.3104940835242552E-2</v>
      </c>
      <c r="T4">
        <v>5.1286810225325448E-3</v>
      </c>
    </row>
    <row r="7" spans="1:20" x14ac:dyDescent="0.2">
      <c r="E7" s="2"/>
      <c r="F7" s="2"/>
      <c r="G7" s="2"/>
      <c r="H7" s="2"/>
      <c r="I7" s="2"/>
      <c r="J7" s="2"/>
      <c r="K7" s="7"/>
      <c r="L7" s="7"/>
      <c r="M7" s="7"/>
      <c r="N7" s="2"/>
      <c r="O7" s="2"/>
      <c r="P7" s="2"/>
      <c r="Q7" s="7"/>
      <c r="R7" s="7"/>
      <c r="S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790E-77B3-BA4B-9118-ACEB725084D3}">
  <dimension ref="A1:AB170"/>
  <sheetViews>
    <sheetView tabSelected="1" topLeftCell="G1" workbookViewId="0">
      <selection activeCell="AC1" sqref="AC1:AD1048576"/>
    </sheetView>
  </sheetViews>
  <sheetFormatPr baseColWidth="10" defaultRowHeight="16" x14ac:dyDescent="0.2"/>
  <cols>
    <col min="1" max="1" width="8.1640625" style="9" bestFit="1" customWidth="1"/>
    <col min="2" max="2" width="8.1640625" style="9" customWidth="1"/>
    <col min="3" max="3" width="14" style="9" bestFit="1" customWidth="1"/>
    <col min="4" max="4" width="7.83203125" style="9" customWidth="1"/>
    <col min="5" max="5" width="5.1640625" style="9" customWidth="1"/>
    <col min="6" max="6" width="4.5" style="9" customWidth="1"/>
    <col min="7" max="7" width="11.33203125" style="9" customWidth="1"/>
    <col min="8" max="8" width="10" style="9" customWidth="1"/>
    <col min="9" max="9" width="5.33203125" style="9" customWidth="1"/>
    <col min="10" max="10" width="3.83203125" style="9" customWidth="1"/>
    <col min="11" max="11" width="5.1640625" style="9" customWidth="1"/>
    <col min="12" max="14" width="7.33203125" style="9" customWidth="1"/>
    <col min="15" max="15" width="14" style="9" customWidth="1"/>
    <col min="16" max="16" width="11.1640625" style="9" bestFit="1" customWidth="1"/>
    <col min="17" max="17" width="6.1640625" style="9" bestFit="1" customWidth="1"/>
    <col min="18" max="18" width="6.1640625" style="9" customWidth="1"/>
    <col min="19" max="19" width="6.1640625" style="9" bestFit="1" customWidth="1"/>
    <col min="20" max="20" width="6.1640625" style="9" customWidth="1"/>
    <col min="21" max="21" width="7.5" style="9" customWidth="1"/>
    <col min="22" max="22" width="5.33203125" style="9" customWidth="1"/>
    <col min="23" max="23" width="8.6640625" style="9" bestFit="1" customWidth="1"/>
    <col min="24" max="25" width="6.5" style="9" bestFit="1" customWidth="1"/>
    <col min="26" max="26" width="10.83203125" style="9"/>
    <col min="27" max="27" width="7.6640625" style="26" bestFit="1" customWidth="1"/>
    <col min="28" max="28" width="5.6640625" style="26" bestFit="1" customWidth="1"/>
    <col min="29" max="16384" width="10.83203125" style="9"/>
  </cols>
  <sheetData>
    <row r="1" spans="1:28" x14ac:dyDescent="0.2">
      <c r="A1" s="8" t="s">
        <v>5</v>
      </c>
      <c r="B1" s="8" t="s">
        <v>160</v>
      </c>
      <c r="C1" s="8" t="s">
        <v>17</v>
      </c>
      <c r="D1" s="8" t="s">
        <v>0</v>
      </c>
      <c r="E1" s="8" t="s">
        <v>12</v>
      </c>
      <c r="F1" s="8" t="s">
        <v>9</v>
      </c>
      <c r="G1" s="8" t="s">
        <v>1</v>
      </c>
      <c r="H1" s="8" t="s">
        <v>2</v>
      </c>
      <c r="I1" s="8" t="s">
        <v>36</v>
      </c>
      <c r="J1" s="8" t="s">
        <v>60</v>
      </c>
      <c r="K1" s="8" t="s">
        <v>53</v>
      </c>
      <c r="L1" s="8" t="s">
        <v>37</v>
      </c>
      <c r="M1" s="8" t="s">
        <v>165</v>
      </c>
      <c r="N1" s="8" t="s">
        <v>6</v>
      </c>
      <c r="O1" s="8" t="s">
        <v>19</v>
      </c>
      <c r="P1" s="8" t="s">
        <v>161</v>
      </c>
      <c r="Q1" s="8" t="s">
        <v>33</v>
      </c>
      <c r="R1" s="8" t="s">
        <v>162</v>
      </c>
      <c r="S1" s="8" t="s">
        <v>163</v>
      </c>
      <c r="T1" s="8"/>
      <c r="U1" s="8" t="s">
        <v>3</v>
      </c>
      <c r="V1" s="8" t="s">
        <v>4</v>
      </c>
      <c r="W1" s="8" t="s">
        <v>34</v>
      </c>
      <c r="X1" s="8" t="s">
        <v>166</v>
      </c>
      <c r="Y1" s="8" t="s">
        <v>35</v>
      </c>
      <c r="AA1" s="8" t="s">
        <v>136</v>
      </c>
      <c r="AB1" s="8" t="s">
        <v>137</v>
      </c>
    </row>
    <row r="2" spans="1:28" x14ac:dyDescent="0.2">
      <c r="A2" s="10" t="s">
        <v>8</v>
      </c>
      <c r="B2" s="11">
        <v>2.69</v>
      </c>
      <c r="C2" s="10" t="s">
        <v>84</v>
      </c>
      <c r="D2" s="10" t="s">
        <v>85</v>
      </c>
      <c r="E2" s="12" t="s">
        <v>78</v>
      </c>
      <c r="F2" s="10">
        <v>47</v>
      </c>
      <c r="G2" s="10" t="s">
        <v>42</v>
      </c>
      <c r="H2" s="10">
        <v>200108</v>
      </c>
      <c r="I2" s="10">
        <v>1</v>
      </c>
      <c r="J2" s="10"/>
      <c r="K2" s="10" t="s">
        <v>69</v>
      </c>
      <c r="L2" s="13">
        <v>0.5</v>
      </c>
      <c r="M2" s="14">
        <v>2</v>
      </c>
      <c r="N2" s="10" t="s">
        <v>164</v>
      </c>
      <c r="O2" s="15" t="s">
        <v>43</v>
      </c>
      <c r="P2" s="16">
        <v>20.588999999999999</v>
      </c>
      <c r="Q2" s="17">
        <v>0.51900000000000002</v>
      </c>
      <c r="R2" s="18">
        <v>0.41233333333333338</v>
      </c>
      <c r="S2" s="19">
        <v>2.6501572280401269E-2</v>
      </c>
      <c r="T2" s="19"/>
      <c r="U2" s="20">
        <v>99.131</v>
      </c>
      <c r="V2" s="21">
        <v>5.3109999999999999</v>
      </c>
      <c r="W2" s="22">
        <f>P2-R2</f>
        <v>20.176666666666666</v>
      </c>
      <c r="X2" s="14">
        <f>W2*M2/U2</f>
        <v>0.40707077839760852</v>
      </c>
      <c r="Y2" s="23">
        <f>(X2*0.643)-Y6</f>
        <v>0.21641113274354137</v>
      </c>
      <c r="AA2" s="24">
        <f>AVERAGE(Y2:Y5)</f>
        <v>0.21904610751048104</v>
      </c>
      <c r="AB2" s="25">
        <f>STDEV(Y2:Y5)</f>
        <v>4.4864533807092485E-3</v>
      </c>
    </row>
    <row r="3" spans="1:28" x14ac:dyDescent="0.2">
      <c r="A3" s="10" t="s">
        <v>8</v>
      </c>
      <c r="B3" s="11">
        <v>2.69</v>
      </c>
      <c r="C3" s="10" t="s">
        <v>84</v>
      </c>
      <c r="D3" s="10" t="s">
        <v>105</v>
      </c>
      <c r="E3" s="12" t="s">
        <v>78</v>
      </c>
      <c r="F3" s="10" t="s">
        <v>106</v>
      </c>
      <c r="G3" s="10" t="s">
        <v>42</v>
      </c>
      <c r="H3" s="10">
        <v>200109</v>
      </c>
      <c r="I3" s="10">
        <v>2</v>
      </c>
      <c r="J3" s="10"/>
      <c r="K3" s="10" t="s">
        <v>69</v>
      </c>
      <c r="L3" s="13">
        <v>0.5</v>
      </c>
      <c r="M3" s="14">
        <v>2</v>
      </c>
      <c r="N3" s="10" t="s">
        <v>164</v>
      </c>
      <c r="O3" s="15" t="s">
        <v>112</v>
      </c>
      <c r="P3" s="27">
        <v>15.728</v>
      </c>
      <c r="Q3" s="15">
        <v>0.254</v>
      </c>
      <c r="R3" s="27">
        <v>0.38300000000000001</v>
      </c>
      <c r="S3" s="15">
        <v>7.0000000000000001E-3</v>
      </c>
      <c r="T3" s="15"/>
      <c r="U3" s="16">
        <v>73.870999999999995</v>
      </c>
      <c r="V3" s="17">
        <v>2.99</v>
      </c>
      <c r="W3" s="22">
        <f t="shared" ref="W3:W17" si="0">P3-R3</f>
        <v>15.344999999999999</v>
      </c>
      <c r="X3" s="14">
        <f t="shared" ref="X3:X17" si="1">W3*M3/U3</f>
        <v>0.41545396705066939</v>
      </c>
      <c r="Y3" s="23">
        <f>(X3*0.643)-Y7</f>
        <v>0.22208311786763413</v>
      </c>
      <c r="AA3" s="24"/>
      <c r="AB3" s="25"/>
    </row>
    <row r="4" spans="1:28" x14ac:dyDescent="0.2">
      <c r="A4" s="10" t="s">
        <v>14</v>
      </c>
      <c r="B4" s="11">
        <v>2.69</v>
      </c>
      <c r="C4" s="10" t="s">
        <v>84</v>
      </c>
      <c r="D4" s="10" t="s">
        <v>86</v>
      </c>
      <c r="E4" s="12" t="s">
        <v>78</v>
      </c>
      <c r="F4" s="10">
        <v>45</v>
      </c>
      <c r="G4" s="10" t="s">
        <v>42</v>
      </c>
      <c r="H4" s="10">
        <v>200108</v>
      </c>
      <c r="I4" s="10">
        <v>1</v>
      </c>
      <c r="J4" s="10"/>
      <c r="K4" s="10" t="s">
        <v>69</v>
      </c>
      <c r="L4" s="28">
        <v>0.5</v>
      </c>
      <c r="M4" s="14">
        <v>2</v>
      </c>
      <c r="N4" s="10" t="s">
        <v>164</v>
      </c>
      <c r="O4" s="15" t="s">
        <v>21</v>
      </c>
      <c r="P4" s="16">
        <v>29.68</v>
      </c>
      <c r="Q4" s="17">
        <v>0.58499999999999996</v>
      </c>
      <c r="R4" s="18">
        <v>0.73233333333333339</v>
      </c>
      <c r="S4" s="19">
        <v>1.5011106998930282E-2</v>
      </c>
      <c r="T4" s="19"/>
      <c r="U4" s="20">
        <v>139.447</v>
      </c>
      <c r="V4" s="21">
        <v>1.1870000000000001</v>
      </c>
      <c r="W4" s="22">
        <f t="shared" si="0"/>
        <v>28.947666666666667</v>
      </c>
      <c r="X4" s="14">
        <f t="shared" si="1"/>
        <v>0.4151780485297879</v>
      </c>
      <c r="Y4" s="23">
        <f>(X4*0.643)-Y8</f>
        <v>0.21414735347479688</v>
      </c>
      <c r="AA4" s="24"/>
      <c r="AB4" s="25"/>
    </row>
    <row r="5" spans="1:28" x14ac:dyDescent="0.2">
      <c r="A5" s="10" t="s">
        <v>14</v>
      </c>
      <c r="B5" s="11">
        <v>2.69</v>
      </c>
      <c r="C5" s="10" t="s">
        <v>84</v>
      </c>
      <c r="D5" s="10" t="s">
        <v>107</v>
      </c>
      <c r="E5" s="12" t="s">
        <v>78</v>
      </c>
      <c r="F5" s="10">
        <v>45</v>
      </c>
      <c r="G5" s="10" t="s">
        <v>42</v>
      </c>
      <c r="H5" s="10">
        <v>200109</v>
      </c>
      <c r="I5" s="10">
        <v>2</v>
      </c>
      <c r="J5" s="10"/>
      <c r="K5" s="10" t="s">
        <v>69</v>
      </c>
      <c r="L5" s="28">
        <v>0.5</v>
      </c>
      <c r="M5" s="14">
        <v>2</v>
      </c>
      <c r="N5" s="10" t="s">
        <v>164</v>
      </c>
      <c r="O5" s="15" t="s">
        <v>113</v>
      </c>
      <c r="P5" s="27">
        <v>18.873000000000001</v>
      </c>
      <c r="Q5" s="15">
        <v>0.39300000000000002</v>
      </c>
      <c r="R5" s="27">
        <v>0.78900000000000003</v>
      </c>
      <c r="S5" s="15">
        <v>0.28199999999999997</v>
      </c>
      <c r="T5" s="15"/>
      <c r="U5" s="16">
        <v>87.948999999999998</v>
      </c>
      <c r="V5" s="17">
        <v>3.84</v>
      </c>
      <c r="W5" s="22">
        <f t="shared" si="0"/>
        <v>18.084</v>
      </c>
      <c r="X5" s="14">
        <f t="shared" si="1"/>
        <v>0.41123833130564302</v>
      </c>
      <c r="Y5" s="23">
        <f>(X5*0.643)-Y9</f>
        <v>0.22354282595595176</v>
      </c>
      <c r="AA5" s="24"/>
      <c r="AB5" s="25"/>
    </row>
    <row r="6" spans="1:28" x14ac:dyDescent="0.2">
      <c r="A6" s="10" t="s">
        <v>8</v>
      </c>
      <c r="B6" s="11">
        <v>2.69</v>
      </c>
      <c r="C6" s="10" t="s">
        <v>84</v>
      </c>
      <c r="D6" s="10" t="s">
        <v>85</v>
      </c>
      <c r="E6" s="12" t="s">
        <v>78</v>
      </c>
      <c r="F6" s="10">
        <v>47</v>
      </c>
      <c r="G6" s="10" t="s">
        <v>42</v>
      </c>
      <c r="H6" s="10">
        <v>200108</v>
      </c>
      <c r="I6" s="10">
        <v>1</v>
      </c>
      <c r="J6" s="10"/>
      <c r="K6" s="10" t="s">
        <v>69</v>
      </c>
      <c r="L6" s="13">
        <v>0.5</v>
      </c>
      <c r="M6" s="14">
        <v>2</v>
      </c>
      <c r="N6" s="10" t="s">
        <v>13</v>
      </c>
      <c r="O6" s="15" t="s">
        <v>45</v>
      </c>
      <c r="P6" s="16">
        <v>3.907</v>
      </c>
      <c r="Q6" s="17">
        <v>0.214</v>
      </c>
      <c r="R6" s="18">
        <v>0.41233333333333338</v>
      </c>
      <c r="S6" s="19">
        <v>2.6501572280401269E-2</v>
      </c>
      <c r="T6" s="19"/>
      <c r="U6" s="20">
        <v>99.131</v>
      </c>
      <c r="V6" s="21">
        <v>5.3109999999999999</v>
      </c>
      <c r="W6" s="22">
        <f t="shared" si="0"/>
        <v>3.4946666666666668</v>
      </c>
      <c r="X6" s="14">
        <f t="shared" si="1"/>
        <v>7.0506030740468004E-2</v>
      </c>
      <c r="Y6" s="23">
        <f t="shared" ref="Y6:Y17" si="2">X6*0.643</f>
        <v>4.5335377766120927E-2</v>
      </c>
      <c r="AA6" s="24">
        <f>AVERAGE(Y6:Y9)</f>
        <v>4.6021178378875177E-2</v>
      </c>
      <c r="AB6" s="25">
        <f>STDEV(Y6:Y9)</f>
        <v>4.9638618684602455E-3</v>
      </c>
    </row>
    <row r="7" spans="1:28" x14ac:dyDescent="0.2">
      <c r="A7" s="10" t="s">
        <v>8</v>
      </c>
      <c r="B7" s="11">
        <v>2.69</v>
      </c>
      <c r="C7" s="10" t="s">
        <v>84</v>
      </c>
      <c r="D7" s="10" t="s">
        <v>105</v>
      </c>
      <c r="E7" s="12" t="s">
        <v>78</v>
      </c>
      <c r="F7" s="10" t="s">
        <v>106</v>
      </c>
      <c r="G7" s="10" t="s">
        <v>42</v>
      </c>
      <c r="H7" s="10">
        <v>200109</v>
      </c>
      <c r="I7" s="10">
        <v>2</v>
      </c>
      <c r="J7" s="10"/>
      <c r="K7" s="10" t="s">
        <v>69</v>
      </c>
      <c r="L7" s="13">
        <v>0.5</v>
      </c>
      <c r="M7" s="14">
        <v>2</v>
      </c>
      <c r="N7" s="10" t="s">
        <v>13</v>
      </c>
      <c r="O7" s="15" t="s">
        <v>122</v>
      </c>
      <c r="P7" s="27">
        <v>2.9710000000000001</v>
      </c>
      <c r="Q7" s="15">
        <v>7.3999999999999996E-2</v>
      </c>
      <c r="R7" s="27">
        <v>0.38300000000000001</v>
      </c>
      <c r="S7" s="15">
        <v>7.0000000000000001E-3</v>
      </c>
      <c r="T7" s="15"/>
      <c r="U7" s="16">
        <v>73.870999999999995</v>
      </c>
      <c r="V7" s="17">
        <v>2.99</v>
      </c>
      <c r="W7" s="22">
        <f t="shared" si="0"/>
        <v>2.5880000000000001</v>
      </c>
      <c r="X7" s="14">
        <f t="shared" si="1"/>
        <v>7.0068091673322425E-2</v>
      </c>
      <c r="Y7" s="23">
        <f t="shared" si="2"/>
        <v>4.5053782945946322E-2</v>
      </c>
      <c r="AA7" s="24"/>
      <c r="AB7" s="25"/>
    </row>
    <row r="8" spans="1:28" x14ac:dyDescent="0.2">
      <c r="A8" s="10" t="s">
        <v>14</v>
      </c>
      <c r="B8" s="11">
        <v>2.69</v>
      </c>
      <c r="C8" s="10" t="s">
        <v>84</v>
      </c>
      <c r="D8" s="10" t="s">
        <v>86</v>
      </c>
      <c r="E8" s="12" t="s">
        <v>78</v>
      </c>
      <c r="F8" s="10">
        <v>45</v>
      </c>
      <c r="G8" s="10" t="s">
        <v>42</v>
      </c>
      <c r="H8" s="10">
        <v>200108</v>
      </c>
      <c r="I8" s="10">
        <v>1</v>
      </c>
      <c r="J8" s="10"/>
      <c r="K8" s="10" t="s">
        <v>69</v>
      </c>
      <c r="L8" s="28">
        <v>0.5</v>
      </c>
      <c r="M8" s="14">
        <v>2</v>
      </c>
      <c r="N8" s="10" t="s">
        <v>13</v>
      </c>
      <c r="O8" s="15" t="s">
        <v>25</v>
      </c>
      <c r="P8" s="16">
        <v>6.4589999999999996</v>
      </c>
      <c r="Q8" s="17">
        <v>0.125</v>
      </c>
      <c r="R8" s="18">
        <v>0.73233333333333339</v>
      </c>
      <c r="S8" s="19">
        <v>1.5011106998930282E-2</v>
      </c>
      <c r="T8" s="19"/>
      <c r="U8" s="20">
        <v>139.447</v>
      </c>
      <c r="V8" s="21">
        <v>1.1870000000000001</v>
      </c>
      <c r="W8" s="22">
        <f t="shared" si="0"/>
        <v>5.7266666666666666</v>
      </c>
      <c r="X8" s="14">
        <f t="shared" si="1"/>
        <v>8.213395292357191E-2</v>
      </c>
      <c r="Y8" s="23">
        <f t="shared" si="2"/>
        <v>5.2812131729856736E-2</v>
      </c>
      <c r="AA8" s="24"/>
      <c r="AB8" s="25"/>
    </row>
    <row r="9" spans="1:28" x14ac:dyDescent="0.2">
      <c r="A9" s="10" t="s">
        <v>14</v>
      </c>
      <c r="B9" s="11">
        <v>2.69</v>
      </c>
      <c r="C9" s="10" t="s">
        <v>84</v>
      </c>
      <c r="D9" s="10" t="s">
        <v>107</v>
      </c>
      <c r="E9" s="12" t="s">
        <v>78</v>
      </c>
      <c r="F9" s="10">
        <v>45</v>
      </c>
      <c r="G9" s="10" t="s">
        <v>42</v>
      </c>
      <c r="H9" s="10">
        <v>200109</v>
      </c>
      <c r="I9" s="10">
        <v>2</v>
      </c>
      <c r="J9" s="10"/>
      <c r="K9" s="10" t="s">
        <v>69</v>
      </c>
      <c r="L9" s="28">
        <v>0.5</v>
      </c>
      <c r="M9" s="14">
        <v>2</v>
      </c>
      <c r="N9" s="10" t="s">
        <v>13</v>
      </c>
      <c r="O9" s="15" t="s">
        <v>123</v>
      </c>
      <c r="P9" s="27">
        <v>3.585</v>
      </c>
      <c r="Q9" s="15">
        <v>2.1000000000000001E-2</v>
      </c>
      <c r="R9" s="27">
        <v>0.78900000000000003</v>
      </c>
      <c r="S9" s="15">
        <v>0.28199999999999997</v>
      </c>
      <c r="T9" s="15"/>
      <c r="U9" s="16">
        <v>87.948999999999998</v>
      </c>
      <c r="V9" s="17">
        <v>3.84</v>
      </c>
      <c r="W9" s="22">
        <f t="shared" si="0"/>
        <v>2.7959999999999998</v>
      </c>
      <c r="X9" s="14">
        <f t="shared" si="1"/>
        <v>6.358230338036816E-2</v>
      </c>
      <c r="Y9" s="23">
        <f t="shared" si="2"/>
        <v>4.0883421073576731E-2</v>
      </c>
      <c r="AA9" s="24"/>
      <c r="AB9" s="25"/>
    </row>
    <row r="10" spans="1:28" x14ac:dyDescent="0.2">
      <c r="A10" s="10" t="s">
        <v>8</v>
      </c>
      <c r="B10" s="11">
        <v>2.69</v>
      </c>
      <c r="C10" s="10" t="s">
        <v>84</v>
      </c>
      <c r="D10" s="10" t="s">
        <v>85</v>
      </c>
      <c r="E10" s="12" t="s">
        <v>78</v>
      </c>
      <c r="F10" s="10">
        <v>47</v>
      </c>
      <c r="G10" s="10" t="s">
        <v>42</v>
      </c>
      <c r="H10" s="10">
        <v>200108</v>
      </c>
      <c r="I10" s="10">
        <v>2</v>
      </c>
      <c r="J10" s="10"/>
      <c r="K10" s="10" t="s">
        <v>69</v>
      </c>
      <c r="L10" s="13">
        <v>0.5</v>
      </c>
      <c r="M10" s="14">
        <v>2</v>
      </c>
      <c r="N10" s="10" t="s">
        <v>81</v>
      </c>
      <c r="O10" s="15" t="s">
        <v>31</v>
      </c>
      <c r="P10" s="27">
        <v>4.0940000000000003</v>
      </c>
      <c r="Q10" s="15">
        <v>5.5E-2</v>
      </c>
      <c r="R10" s="18">
        <v>0.41233333333333338</v>
      </c>
      <c r="S10" s="19">
        <v>2.6501572280401269E-2</v>
      </c>
      <c r="T10" s="19"/>
      <c r="U10" s="20">
        <v>99.131</v>
      </c>
      <c r="V10" s="21">
        <v>5.3109999999999999</v>
      </c>
      <c r="W10" s="22">
        <f t="shared" si="0"/>
        <v>3.6816666666666671</v>
      </c>
      <c r="X10" s="14">
        <f t="shared" si="1"/>
        <v>7.4278816246515555E-2</v>
      </c>
      <c r="Y10" s="23">
        <f t="shared" si="2"/>
        <v>4.7761278846509506E-2</v>
      </c>
      <c r="AA10" s="24">
        <f>AVERAGE(Y10:Y13)</f>
        <v>7.0643388507296054E-2</v>
      </c>
      <c r="AB10" s="25">
        <f>STDEV(Y10:Y13)</f>
        <v>2.5517447158783783E-2</v>
      </c>
    </row>
    <row r="11" spans="1:28" x14ac:dyDescent="0.2">
      <c r="A11" s="10" t="s">
        <v>8</v>
      </c>
      <c r="B11" s="11">
        <v>2.69</v>
      </c>
      <c r="C11" s="10" t="s">
        <v>84</v>
      </c>
      <c r="D11" s="10" t="s">
        <v>105</v>
      </c>
      <c r="E11" s="12" t="s">
        <v>78</v>
      </c>
      <c r="F11" s="10" t="s">
        <v>106</v>
      </c>
      <c r="G11" s="10" t="s">
        <v>42</v>
      </c>
      <c r="H11" s="10">
        <v>200109</v>
      </c>
      <c r="I11" s="10">
        <v>1</v>
      </c>
      <c r="J11" s="10"/>
      <c r="K11" s="10" t="s">
        <v>69</v>
      </c>
      <c r="L11" s="13">
        <v>0.5</v>
      </c>
      <c r="M11" s="14">
        <v>2</v>
      </c>
      <c r="N11" s="10" t="s">
        <v>81</v>
      </c>
      <c r="O11" s="15" t="s">
        <v>31</v>
      </c>
      <c r="P11" s="27">
        <v>5.8239999999999998</v>
      </c>
      <c r="Q11" s="15">
        <v>0.17599999999999999</v>
      </c>
      <c r="R11" s="27">
        <v>0.65700000000000003</v>
      </c>
      <c r="S11" s="15">
        <v>0.25600000000000001</v>
      </c>
      <c r="T11" s="15"/>
      <c r="U11" s="16">
        <v>73.870999999999995</v>
      </c>
      <c r="V11" s="17">
        <v>2.99</v>
      </c>
      <c r="W11" s="22">
        <f t="shared" si="0"/>
        <v>5.1669999999999998</v>
      </c>
      <c r="X11" s="14">
        <f t="shared" si="1"/>
        <v>0.13989251533077934</v>
      </c>
      <c r="Y11" s="23">
        <f t="shared" si="2"/>
        <v>8.995088735769112E-2</v>
      </c>
      <c r="AA11" s="24"/>
      <c r="AB11" s="25"/>
    </row>
    <row r="12" spans="1:28" x14ac:dyDescent="0.2">
      <c r="A12" s="10" t="s">
        <v>14</v>
      </c>
      <c r="B12" s="11">
        <v>2.69</v>
      </c>
      <c r="C12" s="10" t="s">
        <v>84</v>
      </c>
      <c r="D12" s="10" t="s">
        <v>86</v>
      </c>
      <c r="E12" s="12" t="s">
        <v>78</v>
      </c>
      <c r="F12" s="10">
        <v>45</v>
      </c>
      <c r="G12" s="10" t="s">
        <v>42</v>
      </c>
      <c r="H12" s="10">
        <v>200108</v>
      </c>
      <c r="I12" s="10">
        <v>2</v>
      </c>
      <c r="J12" s="10"/>
      <c r="K12" s="10" t="s">
        <v>69</v>
      </c>
      <c r="L12" s="28">
        <v>0.5</v>
      </c>
      <c r="M12" s="14">
        <v>2</v>
      </c>
      <c r="N12" s="10" t="s">
        <v>81</v>
      </c>
      <c r="O12" s="15" t="s">
        <v>28</v>
      </c>
      <c r="P12" s="27">
        <v>6.101</v>
      </c>
      <c r="Q12" s="15">
        <v>7.0000000000000007E-2</v>
      </c>
      <c r="R12" s="18">
        <v>0.73233333333333339</v>
      </c>
      <c r="S12" s="19">
        <v>1.5011106998930282E-2</v>
      </c>
      <c r="T12" s="19"/>
      <c r="U12" s="20">
        <v>139.447</v>
      </c>
      <c r="V12" s="21">
        <v>1.1870000000000001</v>
      </c>
      <c r="W12" s="22">
        <f t="shared" si="0"/>
        <v>5.3686666666666669</v>
      </c>
      <c r="X12" s="14">
        <f t="shared" si="1"/>
        <v>7.6999385668629183E-2</v>
      </c>
      <c r="Y12" s="23">
        <f t="shared" si="2"/>
        <v>4.9510604984928569E-2</v>
      </c>
      <c r="AA12" s="24"/>
      <c r="AB12" s="25"/>
    </row>
    <row r="13" spans="1:28" x14ac:dyDescent="0.2">
      <c r="A13" s="10" t="s">
        <v>14</v>
      </c>
      <c r="B13" s="11">
        <v>2.69</v>
      </c>
      <c r="C13" s="10" t="s">
        <v>84</v>
      </c>
      <c r="D13" s="10" t="s">
        <v>107</v>
      </c>
      <c r="E13" s="12" t="s">
        <v>78</v>
      </c>
      <c r="F13" s="10">
        <v>45</v>
      </c>
      <c r="G13" s="10" t="s">
        <v>42</v>
      </c>
      <c r="H13" s="10">
        <v>200109</v>
      </c>
      <c r="I13" s="10">
        <v>1</v>
      </c>
      <c r="J13" s="10"/>
      <c r="K13" s="10" t="s">
        <v>69</v>
      </c>
      <c r="L13" s="28">
        <v>0.5</v>
      </c>
      <c r="M13" s="14">
        <v>2</v>
      </c>
      <c r="N13" s="10" t="s">
        <v>81</v>
      </c>
      <c r="O13" s="15" t="s">
        <v>28</v>
      </c>
      <c r="P13" s="27">
        <v>7.2329999999999997</v>
      </c>
      <c r="Q13" s="15">
        <v>0.217</v>
      </c>
      <c r="R13" s="27">
        <v>0.71199999999999997</v>
      </c>
      <c r="S13" s="15">
        <v>0.26500000000000001</v>
      </c>
      <c r="T13" s="15"/>
      <c r="U13" s="16">
        <v>87.948999999999998</v>
      </c>
      <c r="V13" s="17">
        <v>3.84</v>
      </c>
      <c r="W13" s="22">
        <f t="shared" si="0"/>
        <v>6.5209999999999999</v>
      </c>
      <c r="X13" s="14">
        <f t="shared" si="1"/>
        <v>0.14829048653196739</v>
      </c>
      <c r="Y13" s="23">
        <f t="shared" si="2"/>
        <v>9.5350782840055034E-2</v>
      </c>
      <c r="AA13" s="24"/>
      <c r="AB13" s="25"/>
    </row>
    <row r="14" spans="1:28" x14ac:dyDescent="0.2">
      <c r="A14" s="10" t="s">
        <v>8</v>
      </c>
      <c r="B14" s="11">
        <v>2.69</v>
      </c>
      <c r="C14" s="10" t="s">
        <v>84</v>
      </c>
      <c r="D14" s="10" t="s">
        <v>85</v>
      </c>
      <c r="E14" s="12" t="s">
        <v>78</v>
      </c>
      <c r="F14" s="10">
        <v>47</v>
      </c>
      <c r="G14" s="10" t="s">
        <v>42</v>
      </c>
      <c r="H14" s="10">
        <v>200108</v>
      </c>
      <c r="I14" s="10">
        <v>2</v>
      </c>
      <c r="J14" s="10"/>
      <c r="K14" s="10" t="s">
        <v>69</v>
      </c>
      <c r="L14" s="13">
        <v>0.5</v>
      </c>
      <c r="M14" s="14">
        <v>2</v>
      </c>
      <c r="N14" s="10" t="s">
        <v>51</v>
      </c>
      <c r="O14" s="15" t="s">
        <v>47</v>
      </c>
      <c r="P14" s="27">
        <v>9.6850000000000005</v>
      </c>
      <c r="Q14" s="15">
        <v>0.26100000000000001</v>
      </c>
      <c r="R14" s="18">
        <v>0.41233333333333338</v>
      </c>
      <c r="S14" s="19">
        <v>2.6501572280401269E-2</v>
      </c>
      <c r="T14" s="19"/>
      <c r="U14" s="20">
        <v>99.131</v>
      </c>
      <c r="V14" s="21">
        <v>5.3109999999999999</v>
      </c>
      <c r="W14" s="22">
        <f t="shared" si="0"/>
        <v>9.2726666666666677</v>
      </c>
      <c r="X14" s="14">
        <f t="shared" si="1"/>
        <v>0.18707905028026889</v>
      </c>
      <c r="Y14" s="23">
        <f t="shared" si="2"/>
        <v>0.1202918293302129</v>
      </c>
      <c r="AA14" s="24">
        <f>AVERAGE(Y14:Y17)</f>
        <v>0.12658143164003202</v>
      </c>
      <c r="AB14" s="25">
        <f>STDEV(Y14:Y17)</f>
        <v>6.5190376729285055E-3</v>
      </c>
    </row>
    <row r="15" spans="1:28" x14ac:dyDescent="0.2">
      <c r="A15" s="10" t="s">
        <v>8</v>
      </c>
      <c r="B15" s="11">
        <v>2.69</v>
      </c>
      <c r="C15" s="10" t="s">
        <v>84</v>
      </c>
      <c r="D15" s="10" t="s">
        <v>105</v>
      </c>
      <c r="E15" s="12" t="s">
        <v>78</v>
      </c>
      <c r="F15" s="10" t="s">
        <v>106</v>
      </c>
      <c r="G15" s="10" t="s">
        <v>42</v>
      </c>
      <c r="H15" s="10">
        <v>200109</v>
      </c>
      <c r="I15" s="10">
        <v>1</v>
      </c>
      <c r="J15" s="10"/>
      <c r="K15" s="10" t="s">
        <v>69</v>
      </c>
      <c r="L15" s="13">
        <v>0.5</v>
      </c>
      <c r="M15" s="14">
        <v>2</v>
      </c>
      <c r="N15" s="10" t="s">
        <v>51</v>
      </c>
      <c r="O15" s="15" t="s">
        <v>47</v>
      </c>
      <c r="P15" s="27">
        <v>8.2759999999999998</v>
      </c>
      <c r="Q15" s="15">
        <v>0.28599999999999998</v>
      </c>
      <c r="R15" s="27">
        <v>0.65700000000000003</v>
      </c>
      <c r="S15" s="15">
        <v>0.25600000000000001</v>
      </c>
      <c r="T15" s="15"/>
      <c r="U15" s="16">
        <v>73.870999999999995</v>
      </c>
      <c r="V15" s="17">
        <v>2.99</v>
      </c>
      <c r="W15" s="22">
        <f t="shared" si="0"/>
        <v>7.6189999999999998</v>
      </c>
      <c r="X15" s="14">
        <f t="shared" si="1"/>
        <v>0.20627851254213428</v>
      </c>
      <c r="Y15" s="23">
        <f t="shared" si="2"/>
        <v>0.13263708356459233</v>
      </c>
      <c r="AA15" s="24"/>
    </row>
    <row r="16" spans="1:28" x14ac:dyDescent="0.2">
      <c r="A16" s="10" t="s">
        <v>14</v>
      </c>
      <c r="B16" s="11">
        <v>2.69</v>
      </c>
      <c r="C16" s="10" t="s">
        <v>84</v>
      </c>
      <c r="D16" s="10" t="s">
        <v>86</v>
      </c>
      <c r="E16" s="12" t="s">
        <v>78</v>
      </c>
      <c r="F16" s="10">
        <v>45</v>
      </c>
      <c r="G16" s="10" t="s">
        <v>42</v>
      </c>
      <c r="H16" s="10">
        <v>200108</v>
      </c>
      <c r="I16" s="10">
        <v>2</v>
      </c>
      <c r="J16" s="10"/>
      <c r="K16" s="10" t="s">
        <v>69</v>
      </c>
      <c r="L16" s="28">
        <v>0.5</v>
      </c>
      <c r="M16" s="14">
        <v>2</v>
      </c>
      <c r="N16" s="10" t="s">
        <v>51</v>
      </c>
      <c r="O16" s="15" t="s">
        <v>48</v>
      </c>
      <c r="P16" s="27">
        <v>13.922000000000001</v>
      </c>
      <c r="Q16" s="15">
        <v>0.28000000000000003</v>
      </c>
      <c r="R16" s="18">
        <v>0.73233333333333339</v>
      </c>
      <c r="S16" s="19">
        <v>1.5011106998930282E-2</v>
      </c>
      <c r="T16" s="19"/>
      <c r="U16" s="20">
        <v>139.447</v>
      </c>
      <c r="V16" s="21">
        <v>1.1870000000000001</v>
      </c>
      <c r="W16" s="22">
        <f t="shared" si="0"/>
        <v>13.189666666666668</v>
      </c>
      <c r="X16" s="14">
        <f t="shared" si="1"/>
        <v>0.18917103511250391</v>
      </c>
      <c r="Y16" s="23">
        <f t="shared" si="2"/>
        <v>0.12163697557734002</v>
      </c>
      <c r="AA16" s="24"/>
    </row>
    <row r="17" spans="1:28" x14ac:dyDescent="0.2">
      <c r="A17" s="10" t="s">
        <v>14</v>
      </c>
      <c r="B17" s="11">
        <v>2.69</v>
      </c>
      <c r="C17" s="10" t="s">
        <v>84</v>
      </c>
      <c r="D17" s="10" t="s">
        <v>107</v>
      </c>
      <c r="E17" s="12" t="s">
        <v>78</v>
      </c>
      <c r="F17" s="10">
        <v>45</v>
      </c>
      <c r="G17" s="10" t="s">
        <v>42</v>
      </c>
      <c r="H17" s="10">
        <v>200109</v>
      </c>
      <c r="I17" s="10">
        <v>1</v>
      </c>
      <c r="J17" s="10"/>
      <c r="K17" s="10" t="s">
        <v>69</v>
      </c>
      <c r="L17" s="28">
        <v>0.5</v>
      </c>
      <c r="M17" s="14">
        <v>2</v>
      </c>
      <c r="N17" s="10" t="s">
        <v>51</v>
      </c>
      <c r="O17" s="15" t="s">
        <v>48</v>
      </c>
      <c r="P17" s="27">
        <v>9.7230000000000008</v>
      </c>
      <c r="Q17" s="15">
        <v>0.31900000000000001</v>
      </c>
      <c r="R17" s="27">
        <v>0.71199999999999997</v>
      </c>
      <c r="S17" s="15">
        <v>0.26500000000000001</v>
      </c>
      <c r="T17" s="15"/>
      <c r="U17" s="16">
        <v>87.948999999999998</v>
      </c>
      <c r="V17" s="17">
        <v>3.84</v>
      </c>
      <c r="W17" s="22">
        <f t="shared" si="0"/>
        <v>9.011000000000001</v>
      </c>
      <c r="X17" s="14">
        <f t="shared" si="1"/>
        <v>0.20491421164538542</v>
      </c>
      <c r="Y17" s="23">
        <f t="shared" si="2"/>
        <v>0.13175983808798283</v>
      </c>
      <c r="AA17" s="24"/>
    </row>
    <row r="18" spans="1:28" x14ac:dyDescent="0.2">
      <c r="A18" s="10"/>
      <c r="B18" s="10"/>
      <c r="C18" s="10"/>
      <c r="D18" s="10"/>
      <c r="E18" s="12"/>
      <c r="F18" s="10"/>
      <c r="G18" s="10"/>
      <c r="H18" s="10"/>
      <c r="I18" s="10"/>
      <c r="J18" s="10"/>
      <c r="K18" s="10"/>
      <c r="L18" s="28"/>
      <c r="M18" s="28"/>
      <c r="N18" s="10"/>
      <c r="O18" s="15"/>
      <c r="P18" s="27"/>
      <c r="Q18" s="15"/>
      <c r="R18" s="27"/>
      <c r="S18" s="15"/>
      <c r="T18" s="15"/>
      <c r="U18" s="16"/>
      <c r="V18" s="17"/>
      <c r="W18" s="22"/>
      <c r="X18" s="22"/>
      <c r="Y18" s="23"/>
      <c r="AA18" s="24"/>
    </row>
    <row r="19" spans="1:28" x14ac:dyDescent="0.2">
      <c r="A19" s="10" t="s">
        <v>15</v>
      </c>
      <c r="B19" s="11">
        <v>2.37</v>
      </c>
      <c r="C19" s="10" t="s">
        <v>84</v>
      </c>
      <c r="D19" s="10" t="s">
        <v>85</v>
      </c>
      <c r="E19" s="12" t="s">
        <v>78</v>
      </c>
      <c r="F19" s="10">
        <v>49</v>
      </c>
      <c r="G19" s="10" t="s">
        <v>42</v>
      </c>
      <c r="H19" s="10">
        <v>200108</v>
      </c>
      <c r="I19" s="10">
        <v>1</v>
      </c>
      <c r="J19" s="10"/>
      <c r="K19" s="10" t="s">
        <v>69</v>
      </c>
      <c r="L19" s="13">
        <v>0.5</v>
      </c>
      <c r="M19" s="14">
        <v>2</v>
      </c>
      <c r="N19" s="10" t="s">
        <v>164</v>
      </c>
      <c r="O19" s="15" t="s">
        <v>44</v>
      </c>
      <c r="P19" s="16">
        <v>35.039000000000001</v>
      </c>
      <c r="Q19" s="17">
        <v>0.88200000000000001</v>
      </c>
      <c r="R19" s="18">
        <v>0.75066666666666659</v>
      </c>
      <c r="S19" s="19">
        <v>6.1101009266077925E-3</v>
      </c>
      <c r="T19" s="19"/>
      <c r="U19" s="20">
        <v>164.10400000000001</v>
      </c>
      <c r="V19" s="21">
        <v>5.1289999999999996</v>
      </c>
      <c r="W19" s="22">
        <v>34.288333333333334</v>
      </c>
      <c r="X19" s="14">
        <f>W19*M19/U19</f>
        <v>0.41788540600269747</v>
      </c>
      <c r="Y19" s="23">
        <f>(X19*0.643)-Y23</f>
        <v>0.20907765807049189</v>
      </c>
      <c r="AA19" s="24">
        <f>AVERAGE(Y19:Y22)</f>
        <v>0.20746379121169095</v>
      </c>
      <c r="AB19" s="25">
        <f>STDEV(Y19:Y22)</f>
        <v>6.350392980997651E-3</v>
      </c>
    </row>
    <row r="20" spans="1:28" x14ac:dyDescent="0.2">
      <c r="A20" s="10" t="s">
        <v>15</v>
      </c>
      <c r="B20" s="11">
        <v>2.37</v>
      </c>
      <c r="C20" s="10" t="s">
        <v>84</v>
      </c>
      <c r="D20" s="10" t="s">
        <v>86</v>
      </c>
      <c r="E20" s="12" t="s">
        <v>78</v>
      </c>
      <c r="F20" s="10">
        <v>44</v>
      </c>
      <c r="G20" s="10" t="s">
        <v>42</v>
      </c>
      <c r="H20" s="10">
        <v>200108</v>
      </c>
      <c r="I20" s="10">
        <v>1</v>
      </c>
      <c r="J20" s="10"/>
      <c r="K20" s="10" t="s">
        <v>69</v>
      </c>
      <c r="L20" s="28">
        <v>0.5</v>
      </c>
      <c r="M20" s="14">
        <v>2</v>
      </c>
      <c r="N20" s="10" t="s">
        <v>164</v>
      </c>
      <c r="O20" s="15" t="s">
        <v>23</v>
      </c>
      <c r="P20" s="16">
        <v>34.295999999999999</v>
      </c>
      <c r="Q20" s="17">
        <v>0.76200000000000001</v>
      </c>
      <c r="R20" s="18">
        <v>0.69666666666666666</v>
      </c>
      <c r="S20" s="19">
        <v>1.0692676621563577E-2</v>
      </c>
      <c r="T20" s="19"/>
      <c r="U20" s="20">
        <v>163.661</v>
      </c>
      <c r="V20" s="21">
        <v>3.3570000000000002</v>
      </c>
      <c r="W20" s="22">
        <v>33.599333333333334</v>
      </c>
      <c r="X20" s="14">
        <f t="shared" ref="X20:X34" si="3">W20*M20/U20</f>
        <v>0.41059670090410461</v>
      </c>
      <c r="Y20" s="23">
        <f>(X20*0.643)-Y24</f>
        <v>0.20989503913577456</v>
      </c>
      <c r="AA20" s="24"/>
      <c r="AB20" s="25"/>
    </row>
    <row r="21" spans="1:28" x14ac:dyDescent="0.2">
      <c r="A21" s="10" t="s">
        <v>15</v>
      </c>
      <c r="B21" s="11">
        <v>2.37</v>
      </c>
      <c r="C21" s="10" t="s">
        <v>84</v>
      </c>
      <c r="D21" s="10" t="s">
        <v>105</v>
      </c>
      <c r="E21" s="12" t="s">
        <v>78</v>
      </c>
      <c r="F21" s="10" t="s">
        <v>106</v>
      </c>
      <c r="G21" s="10" t="s">
        <v>42</v>
      </c>
      <c r="H21" s="10">
        <v>200109</v>
      </c>
      <c r="I21" s="10">
        <v>2</v>
      </c>
      <c r="J21" s="10"/>
      <c r="K21" s="10" t="s">
        <v>69</v>
      </c>
      <c r="L21" s="13">
        <v>0.5</v>
      </c>
      <c r="M21" s="14">
        <v>2</v>
      </c>
      <c r="N21" s="10" t="s">
        <v>164</v>
      </c>
      <c r="O21" s="15" t="s">
        <v>114</v>
      </c>
      <c r="P21" s="27">
        <v>31.763000000000002</v>
      </c>
      <c r="Q21" s="15">
        <v>1.0209999999999999</v>
      </c>
      <c r="R21" s="27">
        <v>0.64300000000000002</v>
      </c>
      <c r="S21" s="15">
        <v>7.0000000000000001E-3</v>
      </c>
      <c r="T21" s="15"/>
      <c r="U21" s="16">
        <v>162.89400000000001</v>
      </c>
      <c r="V21" s="17">
        <v>3.9750000000000001</v>
      </c>
      <c r="W21" s="22">
        <v>31.12</v>
      </c>
      <c r="X21" s="14">
        <f t="shared" si="3"/>
        <v>0.38208896583054008</v>
      </c>
      <c r="Y21" s="23">
        <f>(X21*0.643)-Y25</f>
        <v>0.19822024138396749</v>
      </c>
      <c r="AA21" s="24"/>
      <c r="AB21" s="25"/>
    </row>
    <row r="22" spans="1:28" x14ac:dyDescent="0.2">
      <c r="A22" s="10" t="s">
        <v>15</v>
      </c>
      <c r="B22" s="11">
        <v>2.37</v>
      </c>
      <c r="C22" s="10" t="s">
        <v>84</v>
      </c>
      <c r="D22" s="10" t="s">
        <v>107</v>
      </c>
      <c r="E22" s="12" t="s">
        <v>78</v>
      </c>
      <c r="F22" s="10">
        <v>45</v>
      </c>
      <c r="G22" s="10" t="s">
        <v>42</v>
      </c>
      <c r="H22" s="10">
        <v>200109</v>
      </c>
      <c r="I22" s="10">
        <v>2</v>
      </c>
      <c r="J22" s="10"/>
      <c r="K22" s="10" t="s">
        <v>69</v>
      </c>
      <c r="L22" s="28">
        <v>0.5</v>
      </c>
      <c r="M22" s="14">
        <v>2</v>
      </c>
      <c r="N22" s="10" t="s">
        <v>164</v>
      </c>
      <c r="O22" s="15" t="s">
        <v>115</v>
      </c>
      <c r="P22" s="27">
        <v>34.780999999999999</v>
      </c>
      <c r="Q22" s="15">
        <v>1.2130000000000001</v>
      </c>
      <c r="R22" s="27">
        <v>0.64700000000000002</v>
      </c>
      <c r="S22" s="15">
        <v>3.2000000000000001E-2</v>
      </c>
      <c r="T22" s="15"/>
      <c r="U22" s="16">
        <v>166.351</v>
      </c>
      <c r="V22" s="17">
        <v>1.4159999999999999</v>
      </c>
      <c r="W22" s="22">
        <v>34.134</v>
      </c>
      <c r="X22" s="14">
        <f t="shared" si="3"/>
        <v>0.41038526970081335</v>
      </c>
      <c r="Y22" s="23">
        <f>(X22*0.643)-Y26</f>
        <v>0.21266222625652986</v>
      </c>
      <c r="AA22" s="24"/>
      <c r="AB22" s="25"/>
    </row>
    <row r="23" spans="1:28" x14ac:dyDescent="0.2">
      <c r="A23" s="10" t="s">
        <v>15</v>
      </c>
      <c r="B23" s="11">
        <v>2.37</v>
      </c>
      <c r="C23" s="10" t="s">
        <v>84</v>
      </c>
      <c r="D23" s="10" t="s">
        <v>85</v>
      </c>
      <c r="E23" s="12" t="s">
        <v>78</v>
      </c>
      <c r="F23" s="10">
        <v>49</v>
      </c>
      <c r="G23" s="10" t="s">
        <v>42</v>
      </c>
      <c r="H23" s="10">
        <v>200108</v>
      </c>
      <c r="I23" s="10">
        <v>1</v>
      </c>
      <c r="J23" s="10"/>
      <c r="K23" s="10" t="s">
        <v>69</v>
      </c>
      <c r="L23" s="13">
        <v>0.5</v>
      </c>
      <c r="M23" s="14">
        <v>2</v>
      </c>
      <c r="N23" s="10" t="s">
        <v>13</v>
      </c>
      <c r="O23" s="15" t="s">
        <v>46</v>
      </c>
      <c r="P23" s="16">
        <v>8.359</v>
      </c>
      <c r="Q23" s="17">
        <v>0.45800000000000002</v>
      </c>
      <c r="R23" s="18">
        <v>0.75066666666666659</v>
      </c>
      <c r="S23" s="19">
        <v>6.1101009266077925E-3</v>
      </c>
      <c r="T23" s="19"/>
      <c r="U23" s="20">
        <v>164.10400000000001</v>
      </c>
      <c r="V23" s="21">
        <v>5.1289999999999996</v>
      </c>
      <c r="W23" s="22">
        <v>7.6083333333333334</v>
      </c>
      <c r="X23" s="14">
        <f t="shared" si="3"/>
        <v>9.2725751149677432E-2</v>
      </c>
      <c r="Y23" s="23">
        <f t="shared" ref="Y23:Y34" si="4">X23*0.643</f>
        <v>5.9622657989242593E-2</v>
      </c>
      <c r="AA23" s="24">
        <f>AVERAGE(Y23:Y26)</f>
        <v>5.3104940835242552E-2</v>
      </c>
      <c r="AB23" s="25">
        <f>STDEV(Y23:Y26)</f>
        <v>5.1286810225325448E-3</v>
      </c>
    </row>
    <row r="24" spans="1:28" x14ac:dyDescent="0.2">
      <c r="A24" s="10" t="s">
        <v>15</v>
      </c>
      <c r="B24" s="11">
        <v>2.37</v>
      </c>
      <c r="C24" s="10" t="s">
        <v>84</v>
      </c>
      <c r="D24" s="10" t="s">
        <v>86</v>
      </c>
      <c r="E24" s="12" t="s">
        <v>78</v>
      </c>
      <c r="F24" s="10">
        <v>44</v>
      </c>
      <c r="G24" s="10" t="s">
        <v>42</v>
      </c>
      <c r="H24" s="10">
        <v>200108</v>
      </c>
      <c r="I24" s="10">
        <v>1</v>
      </c>
      <c r="J24" s="10"/>
      <c r="K24" s="10" t="s">
        <v>69</v>
      </c>
      <c r="L24" s="28">
        <v>0.5</v>
      </c>
      <c r="M24" s="14">
        <v>2</v>
      </c>
      <c r="N24" s="10" t="s">
        <v>13</v>
      </c>
      <c r="O24" s="15" t="s">
        <v>27</v>
      </c>
      <c r="P24" s="16">
        <v>7.5839999999999996</v>
      </c>
      <c r="Q24" s="17">
        <v>0.26100000000000001</v>
      </c>
      <c r="R24" s="18">
        <v>0.69666666666666666</v>
      </c>
      <c r="S24" s="19">
        <v>1.0692676621563577E-2</v>
      </c>
      <c r="T24" s="19"/>
      <c r="U24" s="20">
        <v>163.661</v>
      </c>
      <c r="V24" s="21">
        <v>3.3570000000000002</v>
      </c>
      <c r="W24" s="22">
        <v>6.8873333333333333</v>
      </c>
      <c r="X24" s="14">
        <f t="shared" si="3"/>
        <v>8.4165846882682291E-2</v>
      </c>
      <c r="Y24" s="23">
        <f t="shared" si="4"/>
        <v>5.4118639545564715E-2</v>
      </c>
      <c r="AA24" s="24"/>
      <c r="AB24" s="25"/>
    </row>
    <row r="25" spans="1:28" x14ac:dyDescent="0.2">
      <c r="A25" s="10" t="s">
        <v>15</v>
      </c>
      <c r="B25" s="11">
        <v>2.37</v>
      </c>
      <c r="C25" s="10" t="s">
        <v>84</v>
      </c>
      <c r="D25" s="10" t="s">
        <v>105</v>
      </c>
      <c r="E25" s="12" t="s">
        <v>78</v>
      </c>
      <c r="F25" s="10" t="s">
        <v>106</v>
      </c>
      <c r="G25" s="10" t="s">
        <v>42</v>
      </c>
      <c r="H25" s="10">
        <v>200109</v>
      </c>
      <c r="I25" s="10">
        <v>2</v>
      </c>
      <c r="J25" s="10"/>
      <c r="K25" s="10" t="s">
        <v>69</v>
      </c>
      <c r="L25" s="13">
        <v>0.5</v>
      </c>
      <c r="M25" s="14">
        <v>2</v>
      </c>
      <c r="N25" s="10" t="s">
        <v>13</v>
      </c>
      <c r="O25" s="15" t="s">
        <v>124</v>
      </c>
      <c r="P25" s="27">
        <v>6.6550000000000002</v>
      </c>
      <c r="Q25" s="15">
        <v>0.14000000000000001</v>
      </c>
      <c r="R25" s="27">
        <v>0.64300000000000002</v>
      </c>
      <c r="S25" s="15">
        <v>7.0000000000000001E-3</v>
      </c>
      <c r="T25" s="15"/>
      <c r="U25" s="16">
        <v>162.89400000000001</v>
      </c>
      <c r="V25" s="17">
        <v>3.9750000000000001</v>
      </c>
      <c r="W25" s="22">
        <v>6.0120000000000005</v>
      </c>
      <c r="X25" s="14">
        <f t="shared" si="3"/>
        <v>7.3814873476002796E-2</v>
      </c>
      <c r="Y25" s="23">
        <f t="shared" si="4"/>
        <v>4.74629636450698E-2</v>
      </c>
      <c r="AA25" s="24"/>
      <c r="AB25" s="25"/>
    </row>
    <row r="26" spans="1:28" x14ac:dyDescent="0.2">
      <c r="A26" s="10" t="s">
        <v>15</v>
      </c>
      <c r="B26" s="11">
        <v>2.37</v>
      </c>
      <c r="C26" s="10" t="s">
        <v>84</v>
      </c>
      <c r="D26" s="10" t="s">
        <v>107</v>
      </c>
      <c r="E26" s="12" t="s">
        <v>78</v>
      </c>
      <c r="F26" s="10">
        <v>45</v>
      </c>
      <c r="G26" s="10" t="s">
        <v>42</v>
      </c>
      <c r="H26" s="10">
        <v>200109</v>
      </c>
      <c r="I26" s="10">
        <v>2</v>
      </c>
      <c r="J26" s="10"/>
      <c r="K26" s="10" t="s">
        <v>69</v>
      </c>
      <c r="L26" s="28">
        <v>0.5</v>
      </c>
      <c r="M26" s="14">
        <v>2</v>
      </c>
      <c r="N26" s="10" t="s">
        <v>13</v>
      </c>
      <c r="O26" s="15" t="s">
        <v>125</v>
      </c>
      <c r="P26" s="27">
        <v>7.2720000000000002</v>
      </c>
      <c r="Q26" s="15">
        <v>0.01</v>
      </c>
      <c r="R26" s="27">
        <v>0.64700000000000002</v>
      </c>
      <c r="S26" s="15">
        <v>3.2000000000000001E-2</v>
      </c>
      <c r="T26" s="15"/>
      <c r="U26" s="16">
        <v>166.351</v>
      </c>
      <c r="V26" s="17">
        <v>1.4159999999999999</v>
      </c>
      <c r="W26" s="22">
        <v>6.625</v>
      </c>
      <c r="X26" s="14">
        <f t="shared" si="3"/>
        <v>7.9650858726427853E-2</v>
      </c>
      <c r="Y26" s="23">
        <f t="shared" si="4"/>
        <v>5.1215502161093114E-2</v>
      </c>
      <c r="AA26" s="24"/>
      <c r="AB26" s="25"/>
    </row>
    <row r="27" spans="1:28" x14ac:dyDescent="0.2">
      <c r="A27" s="10" t="s">
        <v>15</v>
      </c>
      <c r="B27" s="11">
        <v>2.37</v>
      </c>
      <c r="C27" s="10" t="s">
        <v>84</v>
      </c>
      <c r="D27" s="10" t="s">
        <v>85</v>
      </c>
      <c r="E27" s="12" t="s">
        <v>78</v>
      </c>
      <c r="F27" s="10">
        <v>49</v>
      </c>
      <c r="G27" s="10" t="s">
        <v>42</v>
      </c>
      <c r="H27" s="10">
        <v>200108</v>
      </c>
      <c r="I27" s="10">
        <v>2</v>
      </c>
      <c r="J27" s="10"/>
      <c r="K27" s="10" t="s">
        <v>69</v>
      </c>
      <c r="L27" s="13">
        <v>0.5</v>
      </c>
      <c r="M27" s="14">
        <v>2</v>
      </c>
      <c r="N27" s="10" t="s">
        <v>81</v>
      </c>
      <c r="O27" s="15" t="s">
        <v>32</v>
      </c>
      <c r="P27" s="27">
        <v>1.694</v>
      </c>
      <c r="Q27" s="15">
        <v>8.0000000000000002E-3</v>
      </c>
      <c r="R27" s="18">
        <v>0.75066666666666659</v>
      </c>
      <c r="S27" s="19">
        <v>6.1101009266077925E-3</v>
      </c>
      <c r="T27" s="19"/>
      <c r="U27" s="20">
        <v>164.10400000000001</v>
      </c>
      <c r="V27" s="21">
        <v>5.1289999999999996</v>
      </c>
      <c r="W27" s="22">
        <v>0.94333333333333336</v>
      </c>
      <c r="X27" s="14">
        <f t="shared" si="3"/>
        <v>1.1496774403223971E-2</v>
      </c>
      <c r="Y27" s="23">
        <f t="shared" si="4"/>
        <v>7.3924259412730137E-3</v>
      </c>
      <c r="AA27" s="24">
        <f>AVERAGE(Y27:Y30)</f>
        <v>1.5880535235713551E-2</v>
      </c>
      <c r="AB27" s="25">
        <f>STDEV(Y27:Y30)</f>
        <v>9.7017308025283532E-3</v>
      </c>
    </row>
    <row r="28" spans="1:28" x14ac:dyDescent="0.2">
      <c r="A28" s="10" t="s">
        <v>15</v>
      </c>
      <c r="B28" s="11">
        <v>2.37</v>
      </c>
      <c r="C28" s="10" t="s">
        <v>84</v>
      </c>
      <c r="D28" s="10" t="s">
        <v>86</v>
      </c>
      <c r="E28" s="12" t="s">
        <v>78</v>
      </c>
      <c r="F28" s="10">
        <v>44</v>
      </c>
      <c r="G28" s="10" t="s">
        <v>42</v>
      </c>
      <c r="H28" s="10">
        <v>200108</v>
      </c>
      <c r="I28" s="10">
        <v>2</v>
      </c>
      <c r="J28" s="10"/>
      <c r="K28" s="10" t="s">
        <v>69</v>
      </c>
      <c r="L28" s="28">
        <v>0.5</v>
      </c>
      <c r="M28" s="14">
        <v>2</v>
      </c>
      <c r="N28" s="10" t="s">
        <v>81</v>
      </c>
      <c r="O28" s="15" t="s">
        <v>29</v>
      </c>
      <c r="P28" s="27">
        <v>1.6850000000000001</v>
      </c>
      <c r="Q28" s="15">
        <v>2.9000000000000001E-2</v>
      </c>
      <c r="R28" s="18">
        <v>0.69666666666666666</v>
      </c>
      <c r="S28" s="19">
        <v>1.0692676621563577E-2</v>
      </c>
      <c r="T28" s="19"/>
      <c r="U28" s="20">
        <v>163.661</v>
      </c>
      <c r="V28" s="21">
        <v>3.3570000000000002</v>
      </c>
      <c r="W28" s="22">
        <v>0.9883333333333334</v>
      </c>
      <c r="X28" s="14">
        <f t="shared" si="3"/>
        <v>1.2077811248047285E-2</v>
      </c>
      <c r="Y28" s="23">
        <f t="shared" si="4"/>
        <v>7.766032632494404E-3</v>
      </c>
      <c r="AA28" s="24"/>
      <c r="AB28" s="25"/>
    </row>
    <row r="29" spans="1:28" x14ac:dyDescent="0.2">
      <c r="A29" s="10" t="s">
        <v>15</v>
      </c>
      <c r="B29" s="11">
        <v>2.37</v>
      </c>
      <c r="C29" s="10" t="s">
        <v>84</v>
      </c>
      <c r="D29" s="10" t="s">
        <v>105</v>
      </c>
      <c r="E29" s="12" t="s">
        <v>78</v>
      </c>
      <c r="F29" s="10" t="s">
        <v>106</v>
      </c>
      <c r="G29" s="10" t="s">
        <v>42</v>
      </c>
      <c r="H29" s="10">
        <v>200109</v>
      </c>
      <c r="I29" s="10">
        <v>1</v>
      </c>
      <c r="J29" s="10"/>
      <c r="K29" s="10" t="s">
        <v>69</v>
      </c>
      <c r="L29" s="13">
        <v>0.5</v>
      </c>
      <c r="M29" s="14">
        <v>2</v>
      </c>
      <c r="N29" s="10" t="s">
        <v>81</v>
      </c>
      <c r="O29" s="15" t="s">
        <v>32</v>
      </c>
      <c r="P29" s="27">
        <v>3.5529999999999999</v>
      </c>
      <c r="Q29" s="15">
        <v>7.0000000000000007E-2</v>
      </c>
      <c r="R29" s="27">
        <v>0.72099999999999997</v>
      </c>
      <c r="S29" s="15">
        <v>0.08</v>
      </c>
      <c r="T29" s="15"/>
      <c r="U29" s="16">
        <v>162.89400000000001</v>
      </c>
      <c r="V29" s="17">
        <v>3.9750000000000001</v>
      </c>
      <c r="W29" s="22">
        <v>2.8319999999999999</v>
      </c>
      <c r="X29" s="14">
        <f t="shared" si="3"/>
        <v>3.4771078124424468E-2</v>
      </c>
      <c r="Y29" s="23">
        <f t="shared" si="4"/>
        <v>2.2357803234004932E-2</v>
      </c>
      <c r="AA29" s="24"/>
      <c r="AB29" s="25"/>
    </row>
    <row r="30" spans="1:28" x14ac:dyDescent="0.2">
      <c r="A30" s="10" t="s">
        <v>15</v>
      </c>
      <c r="B30" s="11">
        <v>2.37</v>
      </c>
      <c r="C30" s="10" t="s">
        <v>84</v>
      </c>
      <c r="D30" s="10" t="s">
        <v>107</v>
      </c>
      <c r="E30" s="12" t="s">
        <v>78</v>
      </c>
      <c r="F30" s="10">
        <v>45</v>
      </c>
      <c r="G30" s="10" t="s">
        <v>42</v>
      </c>
      <c r="H30" s="10">
        <v>200109</v>
      </c>
      <c r="I30" s="10">
        <v>1</v>
      </c>
      <c r="J30" s="10"/>
      <c r="K30" s="10" t="s">
        <v>69</v>
      </c>
      <c r="L30" s="28">
        <v>0.5</v>
      </c>
      <c r="M30" s="14">
        <v>2</v>
      </c>
      <c r="N30" s="10" t="s">
        <v>81</v>
      </c>
      <c r="O30" s="15" t="s">
        <v>29</v>
      </c>
      <c r="P30" s="27">
        <v>4.0730000000000004</v>
      </c>
      <c r="Q30" s="15">
        <v>0.23799999999999999</v>
      </c>
      <c r="R30" s="27">
        <v>0.70899999999999996</v>
      </c>
      <c r="S30" s="15">
        <v>4.2000000000000003E-2</v>
      </c>
      <c r="T30" s="15"/>
      <c r="U30" s="16">
        <v>166.351</v>
      </c>
      <c r="V30" s="17">
        <v>1.4159999999999999</v>
      </c>
      <c r="W30" s="22">
        <v>3.3640000000000003</v>
      </c>
      <c r="X30" s="14">
        <f t="shared" si="3"/>
        <v>4.0444602076332575E-2</v>
      </c>
      <c r="Y30" s="23">
        <f t="shared" si="4"/>
        <v>2.6005879135081848E-2</v>
      </c>
      <c r="AA30" s="24"/>
      <c r="AB30" s="25"/>
    </row>
    <row r="31" spans="1:28" x14ac:dyDescent="0.2">
      <c r="A31" s="10" t="s">
        <v>15</v>
      </c>
      <c r="B31" s="11">
        <v>2.37</v>
      </c>
      <c r="C31" s="10" t="s">
        <v>84</v>
      </c>
      <c r="D31" s="10" t="s">
        <v>85</v>
      </c>
      <c r="E31" s="12" t="s">
        <v>78</v>
      </c>
      <c r="F31" s="10">
        <v>49</v>
      </c>
      <c r="G31" s="10" t="s">
        <v>42</v>
      </c>
      <c r="H31" s="10">
        <v>200108</v>
      </c>
      <c r="I31" s="10">
        <v>2</v>
      </c>
      <c r="J31" s="10"/>
      <c r="K31" s="10" t="s">
        <v>69</v>
      </c>
      <c r="L31" s="13">
        <v>0.5</v>
      </c>
      <c r="M31" s="14">
        <v>2</v>
      </c>
      <c r="N31" s="10" t="s">
        <v>51</v>
      </c>
      <c r="O31" s="15" t="s">
        <v>49</v>
      </c>
      <c r="P31" s="27">
        <v>9.36</v>
      </c>
      <c r="Q31" s="15">
        <v>0.24099999999999999</v>
      </c>
      <c r="R31" s="18">
        <v>0.75066666666666659</v>
      </c>
      <c r="S31" s="19">
        <v>6.1101009266077925E-3</v>
      </c>
      <c r="T31" s="19"/>
      <c r="U31" s="20">
        <v>164.10400000000001</v>
      </c>
      <c r="V31" s="21">
        <v>5.1289999999999996</v>
      </c>
      <c r="W31" s="22">
        <v>8.609333333333332</v>
      </c>
      <c r="X31" s="14">
        <f t="shared" si="3"/>
        <v>0.10492533190334583</v>
      </c>
      <c r="Y31" s="23">
        <f t="shared" si="4"/>
        <v>6.7466988413851361E-2</v>
      </c>
      <c r="AA31" s="24">
        <f>AVERAGE(Y31:Y34)</f>
        <v>6.4617263242365691E-2</v>
      </c>
      <c r="AB31" s="25">
        <f>STDEV(Y31:Y34)</f>
        <v>4.1277408681300127E-3</v>
      </c>
    </row>
    <row r="32" spans="1:28" x14ac:dyDescent="0.2">
      <c r="A32" s="10" t="s">
        <v>15</v>
      </c>
      <c r="B32" s="11">
        <v>2.37</v>
      </c>
      <c r="C32" s="10" t="s">
        <v>84</v>
      </c>
      <c r="D32" s="10" t="s">
        <v>86</v>
      </c>
      <c r="E32" s="12" t="s">
        <v>78</v>
      </c>
      <c r="F32" s="10">
        <v>44</v>
      </c>
      <c r="G32" s="10" t="s">
        <v>42</v>
      </c>
      <c r="H32" s="10">
        <v>200108</v>
      </c>
      <c r="I32" s="10">
        <v>2</v>
      </c>
      <c r="J32" s="10"/>
      <c r="K32" s="10" t="s">
        <v>69</v>
      </c>
      <c r="L32" s="28">
        <v>0.5</v>
      </c>
      <c r="M32" s="14">
        <v>2</v>
      </c>
      <c r="N32" s="10" t="s">
        <v>51</v>
      </c>
      <c r="O32" s="15" t="s">
        <v>50</v>
      </c>
      <c r="P32" s="27">
        <v>9.3140000000000001</v>
      </c>
      <c r="Q32" s="15">
        <v>0.3</v>
      </c>
      <c r="R32" s="18">
        <v>0.69666666666666666</v>
      </c>
      <c r="S32" s="19">
        <v>1.0692676621563577E-2</v>
      </c>
      <c r="T32" s="19"/>
      <c r="U32" s="20">
        <v>163.661</v>
      </c>
      <c r="V32" s="21">
        <v>3.3570000000000002</v>
      </c>
      <c r="W32" s="22">
        <v>8.6173333333333328</v>
      </c>
      <c r="X32" s="14">
        <f t="shared" si="3"/>
        <v>0.10530710839275494</v>
      </c>
      <c r="Y32" s="23">
        <f t="shared" si="4"/>
        <v>6.7712470696541432E-2</v>
      </c>
      <c r="AA32" s="24"/>
    </row>
    <row r="33" spans="1:28" x14ac:dyDescent="0.2">
      <c r="A33" s="10" t="s">
        <v>15</v>
      </c>
      <c r="B33" s="11">
        <v>2.37</v>
      </c>
      <c r="C33" s="10" t="s">
        <v>84</v>
      </c>
      <c r="D33" s="10" t="s">
        <v>105</v>
      </c>
      <c r="E33" s="12" t="s">
        <v>78</v>
      </c>
      <c r="F33" s="10" t="s">
        <v>106</v>
      </c>
      <c r="G33" s="10" t="s">
        <v>42</v>
      </c>
      <c r="H33" s="10">
        <v>200109</v>
      </c>
      <c r="I33" s="10">
        <v>1</v>
      </c>
      <c r="J33" s="10"/>
      <c r="K33" s="10" t="s">
        <v>69</v>
      </c>
      <c r="L33" s="13">
        <v>0.5</v>
      </c>
      <c r="M33" s="14">
        <v>2</v>
      </c>
      <c r="N33" s="10" t="s">
        <v>51</v>
      </c>
      <c r="O33" s="15" t="s">
        <v>49</v>
      </c>
      <c r="P33" s="27">
        <v>8.1739999999999995</v>
      </c>
      <c r="Q33" s="15">
        <v>0.20699999999999999</v>
      </c>
      <c r="R33" s="27">
        <v>0.72099999999999997</v>
      </c>
      <c r="S33" s="15">
        <v>0.08</v>
      </c>
      <c r="T33" s="15"/>
      <c r="U33" s="16">
        <v>162.89400000000001</v>
      </c>
      <c r="V33" s="17">
        <v>3.9750000000000001</v>
      </c>
      <c r="W33" s="22">
        <v>7.4529999999999994</v>
      </c>
      <c r="X33" s="14">
        <f t="shared" si="3"/>
        <v>9.150736061487838E-2</v>
      </c>
      <c r="Y33" s="23">
        <f t="shared" si="4"/>
        <v>5.8839232875366798E-2</v>
      </c>
      <c r="AA33" s="24"/>
    </row>
    <row r="34" spans="1:28" x14ac:dyDescent="0.2">
      <c r="A34" s="10" t="s">
        <v>15</v>
      </c>
      <c r="B34" s="11">
        <v>2.37</v>
      </c>
      <c r="C34" s="10" t="s">
        <v>84</v>
      </c>
      <c r="D34" s="10" t="s">
        <v>107</v>
      </c>
      <c r="E34" s="12" t="s">
        <v>78</v>
      </c>
      <c r="F34" s="10">
        <v>45</v>
      </c>
      <c r="G34" s="10" t="s">
        <v>42</v>
      </c>
      <c r="H34" s="10">
        <v>200109</v>
      </c>
      <c r="I34" s="10">
        <v>1</v>
      </c>
      <c r="J34" s="10"/>
      <c r="K34" s="10" t="s">
        <v>69</v>
      </c>
      <c r="L34" s="28">
        <v>0.5</v>
      </c>
      <c r="M34" s="14">
        <v>2</v>
      </c>
      <c r="N34" s="10" t="s">
        <v>51</v>
      </c>
      <c r="O34" s="15" t="s">
        <v>50</v>
      </c>
      <c r="P34" s="27">
        <v>9.0459999999999994</v>
      </c>
      <c r="Q34" s="15">
        <v>0.45500000000000002</v>
      </c>
      <c r="R34" s="27">
        <v>0.70899999999999996</v>
      </c>
      <c r="S34" s="15">
        <v>4.2000000000000003E-2</v>
      </c>
      <c r="T34" s="15"/>
      <c r="U34" s="16">
        <v>166.351</v>
      </c>
      <c r="V34" s="17">
        <v>1.4159999999999999</v>
      </c>
      <c r="W34" s="22">
        <v>8.3369999999999997</v>
      </c>
      <c r="X34" s="14">
        <f t="shared" si="3"/>
        <v>0.10023384289844967</v>
      </c>
      <c r="Y34" s="23">
        <f t="shared" si="4"/>
        <v>6.4450360983703131E-2</v>
      </c>
      <c r="AA34" s="24"/>
    </row>
    <row r="35" spans="1:28" x14ac:dyDescent="0.2">
      <c r="A35" s="10"/>
      <c r="B35" s="10"/>
      <c r="C35" s="10"/>
      <c r="D35" s="10"/>
      <c r="E35" s="12"/>
      <c r="F35" s="10"/>
      <c r="G35" s="10"/>
      <c r="H35" s="10"/>
      <c r="I35" s="10"/>
      <c r="J35" s="10"/>
      <c r="K35" s="10"/>
      <c r="L35" s="28"/>
      <c r="M35" s="28"/>
      <c r="N35" s="10"/>
      <c r="O35" s="15"/>
      <c r="P35" s="27"/>
      <c r="Q35" s="15"/>
      <c r="R35" s="27"/>
      <c r="S35" s="15"/>
      <c r="T35" s="15"/>
      <c r="U35" s="16"/>
      <c r="V35" s="17"/>
      <c r="W35" s="22"/>
      <c r="X35" s="22"/>
      <c r="Y35" s="23"/>
      <c r="AA35" s="24"/>
    </row>
    <row r="36" spans="1:28" x14ac:dyDescent="0.2">
      <c r="A36" s="10" t="s">
        <v>8</v>
      </c>
      <c r="B36" s="11">
        <v>1.35</v>
      </c>
      <c r="C36" s="10" t="s">
        <v>74</v>
      </c>
      <c r="D36" s="10" t="s">
        <v>75</v>
      </c>
      <c r="E36" s="12" t="s">
        <v>78</v>
      </c>
      <c r="F36" s="10">
        <v>37</v>
      </c>
      <c r="G36" s="10" t="s">
        <v>42</v>
      </c>
      <c r="H36" s="10">
        <v>200105</v>
      </c>
      <c r="I36" s="10">
        <v>1</v>
      </c>
      <c r="J36" s="10"/>
      <c r="K36" s="10" t="s">
        <v>69</v>
      </c>
      <c r="L36" s="13">
        <v>0.5</v>
      </c>
      <c r="M36" s="14">
        <v>2</v>
      </c>
      <c r="N36" s="10" t="s">
        <v>164</v>
      </c>
      <c r="O36" s="15" t="s">
        <v>43</v>
      </c>
      <c r="P36" s="27">
        <v>21.573</v>
      </c>
      <c r="Q36" s="15">
        <v>0.91600000000000004</v>
      </c>
      <c r="R36" s="27">
        <v>1.1830000000000001</v>
      </c>
      <c r="S36" s="15">
        <v>0.28000000000000003</v>
      </c>
      <c r="T36" s="15"/>
      <c r="U36" s="20">
        <v>104.014</v>
      </c>
      <c r="V36" s="21">
        <v>3.9529999999999998</v>
      </c>
      <c r="W36" s="22">
        <v>20.39</v>
      </c>
      <c r="X36" s="14">
        <f>W36*M36/U36</f>
        <v>0.39206260695675582</v>
      </c>
      <c r="Y36" s="23">
        <f>(X36*0.643)-Y43</f>
        <v>0.21002251619974233</v>
      </c>
      <c r="AA36" s="24">
        <f>AVERAGE(Y36:Y42)</f>
        <v>0.19368945047097103</v>
      </c>
      <c r="AB36" s="25">
        <f>STDEV(Y36:Y42)</f>
        <v>2.2671813960801198E-2</v>
      </c>
    </row>
    <row r="37" spans="1:28" x14ac:dyDescent="0.2">
      <c r="A37" s="10" t="s">
        <v>8</v>
      </c>
      <c r="B37" s="11">
        <v>1.35</v>
      </c>
      <c r="C37" s="10" t="s">
        <v>74</v>
      </c>
      <c r="D37" s="10" t="s">
        <v>79</v>
      </c>
      <c r="E37" s="12" t="s">
        <v>78</v>
      </c>
      <c r="F37" s="10">
        <v>35</v>
      </c>
      <c r="G37" s="10" t="s">
        <v>42</v>
      </c>
      <c r="H37" s="10">
        <v>200106</v>
      </c>
      <c r="I37" s="10">
        <v>1</v>
      </c>
      <c r="J37" s="10"/>
      <c r="K37" s="10" t="s">
        <v>69</v>
      </c>
      <c r="L37" s="13">
        <v>0.5</v>
      </c>
      <c r="M37" s="14">
        <v>2</v>
      </c>
      <c r="N37" s="10" t="s">
        <v>164</v>
      </c>
      <c r="O37" s="29" t="s">
        <v>43</v>
      </c>
      <c r="P37" s="30">
        <v>18.920999999999999</v>
      </c>
      <c r="Q37" s="29">
        <v>1.079</v>
      </c>
      <c r="R37" s="27">
        <v>1.137</v>
      </c>
      <c r="S37" s="15">
        <v>0.27300000000000002</v>
      </c>
      <c r="T37" s="15"/>
      <c r="U37" s="30">
        <v>110.505</v>
      </c>
      <c r="V37" s="29">
        <v>2.3860000000000001</v>
      </c>
      <c r="W37" s="22">
        <v>17.783999999999999</v>
      </c>
      <c r="X37" s="14">
        <f t="shared" ref="X37:X59" si="5">W37*M37/U37</f>
        <v>0.32186778878783767</v>
      </c>
      <c r="Y37" s="23">
        <f t="shared" ref="Y37:Y41" si="6">(X37*0.643)-Y44</f>
        <v>0.17138520428939868</v>
      </c>
      <c r="AA37" s="24"/>
      <c r="AB37" s="25"/>
    </row>
    <row r="38" spans="1:28" x14ac:dyDescent="0.2">
      <c r="A38" s="10" t="s">
        <v>8</v>
      </c>
      <c r="B38" s="11">
        <v>1.35</v>
      </c>
      <c r="C38" s="10" t="s">
        <v>74</v>
      </c>
      <c r="D38" s="10" t="s">
        <v>82</v>
      </c>
      <c r="E38" s="12" t="s">
        <v>78</v>
      </c>
      <c r="F38" s="10">
        <v>30</v>
      </c>
      <c r="G38" s="10" t="s">
        <v>10</v>
      </c>
      <c r="H38" s="10">
        <v>200107</v>
      </c>
      <c r="I38" s="10">
        <v>1</v>
      </c>
      <c r="J38" s="10"/>
      <c r="K38" s="10" t="s">
        <v>69</v>
      </c>
      <c r="L38" s="13">
        <v>0.5</v>
      </c>
      <c r="M38" s="14">
        <v>2</v>
      </c>
      <c r="N38" s="10" t="s">
        <v>164</v>
      </c>
      <c r="O38" s="15" t="s">
        <v>43</v>
      </c>
      <c r="P38" s="27">
        <v>10.301</v>
      </c>
      <c r="Q38" s="15">
        <v>0.156</v>
      </c>
      <c r="R38" s="27">
        <v>0.48899999999999999</v>
      </c>
      <c r="S38" s="15">
        <v>0.222</v>
      </c>
      <c r="T38" s="15"/>
      <c r="U38" s="20">
        <v>62.100999999999999</v>
      </c>
      <c r="V38" s="21">
        <v>4.3869999999999996</v>
      </c>
      <c r="W38" s="22">
        <v>9.8119999999999994</v>
      </c>
      <c r="X38" s="14">
        <f t="shared" si="5"/>
        <v>0.31600135263522328</v>
      </c>
      <c r="Y38" s="23">
        <f t="shared" si="6"/>
        <v>0.16090272298352684</v>
      </c>
      <c r="AA38" s="24"/>
      <c r="AB38" s="25"/>
    </row>
    <row r="39" spans="1:28" x14ac:dyDescent="0.2">
      <c r="A39" s="10" t="s">
        <v>8</v>
      </c>
      <c r="B39" s="11">
        <v>1.35</v>
      </c>
      <c r="C39" s="10" t="s">
        <v>74</v>
      </c>
      <c r="D39" s="10" t="s">
        <v>111</v>
      </c>
      <c r="E39" s="12" t="s">
        <v>78</v>
      </c>
      <c r="F39" s="10">
        <v>47</v>
      </c>
      <c r="G39" s="10" t="s">
        <v>10</v>
      </c>
      <c r="H39" s="10">
        <v>200109</v>
      </c>
      <c r="I39" s="10">
        <v>2</v>
      </c>
      <c r="J39" s="10"/>
      <c r="K39" s="10" t="s">
        <v>69</v>
      </c>
      <c r="L39" s="13">
        <v>0.5</v>
      </c>
      <c r="M39" s="14">
        <v>2</v>
      </c>
      <c r="N39" s="10" t="s">
        <v>164</v>
      </c>
      <c r="O39" s="15" t="s">
        <v>120</v>
      </c>
      <c r="P39" s="27">
        <v>19.135999999999999</v>
      </c>
      <c r="Q39" s="15">
        <v>0.68400000000000005</v>
      </c>
      <c r="R39" s="27">
        <v>0.79800000000000004</v>
      </c>
      <c r="S39" s="15">
        <v>0.42499999999999999</v>
      </c>
      <c r="T39" s="15"/>
      <c r="U39" s="27">
        <v>106.447</v>
      </c>
      <c r="V39" s="15">
        <v>2.589</v>
      </c>
      <c r="W39" s="22">
        <v>18.338000000000001</v>
      </c>
      <c r="X39" s="14">
        <f t="shared" si="5"/>
        <v>0.34454705158435656</v>
      </c>
      <c r="Y39" s="23">
        <f t="shared" si="6"/>
        <v>0.19331015434911275</v>
      </c>
      <c r="AA39" s="24"/>
      <c r="AB39" s="25"/>
    </row>
    <row r="40" spans="1:28" x14ac:dyDescent="0.2">
      <c r="A40" s="10" t="s">
        <v>14</v>
      </c>
      <c r="B40" s="11">
        <v>1.35</v>
      </c>
      <c r="C40" s="10" t="s">
        <v>74</v>
      </c>
      <c r="D40" s="10" t="s">
        <v>76</v>
      </c>
      <c r="E40" s="12" t="s">
        <v>78</v>
      </c>
      <c r="F40" s="10">
        <v>37</v>
      </c>
      <c r="G40" s="10" t="s">
        <v>42</v>
      </c>
      <c r="H40" s="10">
        <v>200105</v>
      </c>
      <c r="I40" s="10">
        <v>1</v>
      </c>
      <c r="J40" s="10"/>
      <c r="K40" s="10" t="s">
        <v>69</v>
      </c>
      <c r="L40" s="28">
        <v>0.5</v>
      </c>
      <c r="M40" s="14">
        <v>2</v>
      </c>
      <c r="N40" s="10" t="s">
        <v>164</v>
      </c>
      <c r="O40" s="15" t="s">
        <v>21</v>
      </c>
      <c r="P40" s="27">
        <v>20.498000000000001</v>
      </c>
      <c r="Q40" s="15">
        <v>0.88800000000000001</v>
      </c>
      <c r="R40" s="27">
        <v>1.387</v>
      </c>
      <c r="S40" s="15">
        <v>0.38400000000000001</v>
      </c>
      <c r="T40" s="15"/>
      <c r="U40" s="20">
        <v>91.873999999999995</v>
      </c>
      <c r="V40" s="21">
        <v>6.5289999999999999</v>
      </c>
      <c r="W40" s="22">
        <v>19.111000000000001</v>
      </c>
      <c r="X40" s="14">
        <f t="shared" si="5"/>
        <v>0.41602629688486409</v>
      </c>
      <c r="Y40" s="23">
        <f t="shared" si="6"/>
        <v>0.22885800117552302</v>
      </c>
      <c r="AA40" s="24"/>
    </row>
    <row r="41" spans="1:28" x14ac:dyDescent="0.2">
      <c r="A41" s="10" t="s">
        <v>14</v>
      </c>
      <c r="B41" s="11">
        <v>1.35</v>
      </c>
      <c r="C41" s="10" t="s">
        <v>74</v>
      </c>
      <c r="D41" s="10" t="s">
        <v>80</v>
      </c>
      <c r="E41" s="12" t="s">
        <v>78</v>
      </c>
      <c r="F41" s="10">
        <v>27</v>
      </c>
      <c r="G41" s="10" t="s">
        <v>42</v>
      </c>
      <c r="H41" s="10">
        <v>200106</v>
      </c>
      <c r="I41" s="10">
        <v>1</v>
      </c>
      <c r="J41" s="10"/>
      <c r="K41" s="10" t="s">
        <v>69</v>
      </c>
      <c r="L41" s="28">
        <v>0.5</v>
      </c>
      <c r="M41" s="14">
        <v>2</v>
      </c>
      <c r="N41" s="10" t="s">
        <v>164</v>
      </c>
      <c r="O41" s="15" t="s">
        <v>21</v>
      </c>
      <c r="P41" s="27">
        <v>14.077999999999999</v>
      </c>
      <c r="Q41" s="15">
        <v>0.26700000000000002</v>
      </c>
      <c r="R41" s="27">
        <v>0.66600000000000004</v>
      </c>
      <c r="S41" s="15">
        <v>0.30199999999999999</v>
      </c>
      <c r="T41" s="15"/>
      <c r="U41" s="27">
        <v>73.863</v>
      </c>
      <c r="V41" s="15">
        <v>2.6190000000000002</v>
      </c>
      <c r="W41" s="22">
        <v>13.411999999999999</v>
      </c>
      <c r="X41" s="14">
        <f t="shared" si="5"/>
        <v>0.3631588210606122</v>
      </c>
      <c r="Y41" s="23">
        <f t="shared" si="6"/>
        <v>0.19571268429389546</v>
      </c>
      <c r="AA41" s="24"/>
    </row>
    <row r="42" spans="1:28" x14ac:dyDescent="0.2">
      <c r="A42" s="10" t="s">
        <v>14</v>
      </c>
      <c r="B42" s="11">
        <v>1.35</v>
      </c>
      <c r="C42" s="10" t="s">
        <v>74</v>
      </c>
      <c r="D42" s="10" t="s">
        <v>83</v>
      </c>
      <c r="E42" s="12" t="s">
        <v>78</v>
      </c>
      <c r="F42" s="10">
        <v>37</v>
      </c>
      <c r="G42" s="10" t="s">
        <v>10</v>
      </c>
      <c r="H42" s="10">
        <v>200107</v>
      </c>
      <c r="I42" s="10">
        <v>1</v>
      </c>
      <c r="J42" s="10"/>
      <c r="K42" s="10" t="s">
        <v>69</v>
      </c>
      <c r="L42" s="28">
        <v>0.5</v>
      </c>
      <c r="M42" s="14">
        <v>2</v>
      </c>
      <c r="N42" s="10" t="s">
        <v>164</v>
      </c>
      <c r="O42" s="15" t="s">
        <v>21</v>
      </c>
      <c r="P42" s="27">
        <v>14.044</v>
      </c>
      <c r="Q42" s="15">
        <v>3.6999999999999998E-2</v>
      </c>
      <c r="R42" s="27">
        <v>0.67300000000000004</v>
      </c>
      <c r="S42" s="15">
        <v>0.108</v>
      </c>
      <c r="T42" s="15"/>
      <c r="U42" s="20">
        <v>76.811000000000007</v>
      </c>
      <c r="V42" s="21">
        <v>4.7009999999999996</v>
      </c>
      <c r="W42" s="22">
        <v>13.371</v>
      </c>
      <c r="X42" s="14">
        <f t="shared" si="5"/>
        <v>0.34815325929879831</v>
      </c>
      <c r="Y42" s="23">
        <f>(X42*0.643)-Y49</f>
        <v>0.19563487000559812</v>
      </c>
      <c r="AA42" s="24"/>
    </row>
    <row r="43" spans="1:28" x14ac:dyDescent="0.2">
      <c r="A43" s="10" t="s">
        <v>8</v>
      </c>
      <c r="B43" s="11">
        <v>1.35</v>
      </c>
      <c r="C43" s="10" t="s">
        <v>74</v>
      </c>
      <c r="D43" s="10" t="s">
        <v>75</v>
      </c>
      <c r="E43" s="12" t="s">
        <v>78</v>
      </c>
      <c r="F43" s="10">
        <v>37</v>
      </c>
      <c r="G43" s="10" t="s">
        <v>42</v>
      </c>
      <c r="H43" s="10">
        <v>200105</v>
      </c>
      <c r="I43" s="10">
        <v>1</v>
      </c>
      <c r="J43" s="10"/>
      <c r="K43" s="10" t="s">
        <v>69</v>
      </c>
      <c r="L43" s="13">
        <v>0.5</v>
      </c>
      <c r="M43" s="14">
        <v>2</v>
      </c>
      <c r="N43" s="10" t="s">
        <v>13</v>
      </c>
      <c r="O43" s="15" t="s">
        <v>45</v>
      </c>
      <c r="P43" s="27">
        <v>4.5860000000000003</v>
      </c>
      <c r="Q43" s="15">
        <v>0.112</v>
      </c>
      <c r="R43" s="27">
        <v>1.1830000000000001</v>
      </c>
      <c r="S43" s="15">
        <v>0.28000000000000003</v>
      </c>
      <c r="T43" s="15"/>
      <c r="U43" s="20">
        <v>104.014</v>
      </c>
      <c r="V43" s="21">
        <v>3.9529999999999998</v>
      </c>
      <c r="W43" s="22">
        <v>3.4030000000000005</v>
      </c>
      <c r="X43" s="14">
        <f t="shared" si="5"/>
        <v>6.5433499336627773E-2</v>
      </c>
      <c r="Y43" s="23">
        <f t="shared" ref="Y43:Y100" si="7">X43*0.643</f>
        <v>4.207374007345166E-2</v>
      </c>
      <c r="AA43" s="24">
        <f>AVERAGE(Y43:Y49)</f>
        <v>3.6120327378319259E-2</v>
      </c>
      <c r="AB43" s="25">
        <f>STDEV(Y43:Y49)</f>
        <v>5.8800660854073147E-3</v>
      </c>
    </row>
    <row r="44" spans="1:28" x14ac:dyDescent="0.2">
      <c r="A44" s="10" t="s">
        <v>8</v>
      </c>
      <c r="B44" s="11">
        <v>1.35</v>
      </c>
      <c r="C44" s="10" t="s">
        <v>74</v>
      </c>
      <c r="D44" s="10" t="s">
        <v>79</v>
      </c>
      <c r="E44" s="12" t="s">
        <v>78</v>
      </c>
      <c r="F44" s="10">
        <v>35</v>
      </c>
      <c r="G44" s="10" t="s">
        <v>42</v>
      </c>
      <c r="H44" s="10">
        <v>200106</v>
      </c>
      <c r="I44" s="10">
        <v>1</v>
      </c>
      <c r="J44" s="10"/>
      <c r="K44" s="10" t="s">
        <v>69</v>
      </c>
      <c r="L44" s="13">
        <v>0.5</v>
      </c>
      <c r="M44" s="14">
        <v>2</v>
      </c>
      <c r="N44" s="10" t="s">
        <v>13</v>
      </c>
      <c r="O44" s="29" t="s">
        <v>45</v>
      </c>
      <c r="P44" s="30">
        <v>4.194</v>
      </c>
      <c r="Q44" s="29">
        <v>0.24</v>
      </c>
      <c r="R44" s="27">
        <v>1.137</v>
      </c>
      <c r="S44" s="15">
        <v>0.27300000000000002</v>
      </c>
      <c r="T44" s="15"/>
      <c r="U44" s="30">
        <v>110.505</v>
      </c>
      <c r="V44" s="29">
        <v>2.3860000000000001</v>
      </c>
      <c r="W44" s="22">
        <v>3.0569999999999999</v>
      </c>
      <c r="X44" s="14">
        <f t="shared" si="5"/>
        <v>5.5327813221121215E-2</v>
      </c>
      <c r="Y44" s="23">
        <f t="shared" si="7"/>
        <v>3.5575783901180942E-2</v>
      </c>
      <c r="AA44" s="24"/>
      <c r="AB44" s="25"/>
    </row>
    <row r="45" spans="1:28" x14ac:dyDescent="0.2">
      <c r="A45" s="10" t="s">
        <v>8</v>
      </c>
      <c r="B45" s="11">
        <v>1.35</v>
      </c>
      <c r="C45" s="10" t="s">
        <v>74</v>
      </c>
      <c r="D45" s="10" t="s">
        <v>82</v>
      </c>
      <c r="E45" s="12" t="s">
        <v>78</v>
      </c>
      <c r="F45" s="10">
        <v>30</v>
      </c>
      <c r="G45" s="10" t="s">
        <v>10</v>
      </c>
      <c r="H45" s="10">
        <v>200107</v>
      </c>
      <c r="I45" s="10">
        <v>1</v>
      </c>
      <c r="J45" s="10"/>
      <c r="K45" s="10" t="s">
        <v>69</v>
      </c>
      <c r="L45" s="13">
        <v>0.5</v>
      </c>
      <c r="M45" s="14">
        <v>2</v>
      </c>
      <c r="N45" s="10" t="s">
        <v>13</v>
      </c>
      <c r="O45" s="15" t="s">
        <v>45</v>
      </c>
      <c r="P45" s="27">
        <v>2.5310000000000001</v>
      </c>
      <c r="Q45" s="15">
        <v>0.27500000000000002</v>
      </c>
      <c r="R45" s="27">
        <v>0.48899999999999999</v>
      </c>
      <c r="S45" s="15">
        <v>0.222</v>
      </c>
      <c r="T45" s="15"/>
      <c r="U45" s="20">
        <v>62.100999999999999</v>
      </c>
      <c r="V45" s="21">
        <v>4.3869999999999996</v>
      </c>
      <c r="W45" s="22">
        <v>2.0420000000000003</v>
      </c>
      <c r="X45" s="14">
        <f t="shared" si="5"/>
        <v>6.5763836331137998E-2</v>
      </c>
      <c r="Y45" s="23">
        <f t="shared" si="7"/>
        <v>4.2286146760921732E-2</v>
      </c>
      <c r="AA45" s="24"/>
      <c r="AB45" s="25"/>
    </row>
    <row r="46" spans="1:28" x14ac:dyDescent="0.2">
      <c r="A46" s="10" t="s">
        <v>8</v>
      </c>
      <c r="B46" s="11">
        <v>1.35</v>
      </c>
      <c r="C46" s="10" t="s">
        <v>74</v>
      </c>
      <c r="D46" s="10" t="s">
        <v>111</v>
      </c>
      <c r="E46" s="12" t="s">
        <v>78</v>
      </c>
      <c r="F46" s="10">
        <v>47</v>
      </c>
      <c r="G46" s="10" t="s">
        <v>10</v>
      </c>
      <c r="H46" s="10">
        <v>200109</v>
      </c>
      <c r="I46" s="10">
        <v>2</v>
      </c>
      <c r="J46" s="10"/>
      <c r="K46" s="10" t="s">
        <v>69</v>
      </c>
      <c r="L46" s="13">
        <v>0.5</v>
      </c>
      <c r="M46" s="14">
        <v>2</v>
      </c>
      <c r="N46" s="10" t="s">
        <v>13</v>
      </c>
      <c r="O46" s="15" t="s">
        <v>130</v>
      </c>
      <c r="P46" s="27">
        <v>3.1349999999999998</v>
      </c>
      <c r="Q46" s="15">
        <v>0.20100000000000001</v>
      </c>
      <c r="R46" s="27">
        <v>0.79800000000000004</v>
      </c>
      <c r="S46" s="15">
        <v>0.42499999999999999</v>
      </c>
      <c r="T46" s="15"/>
      <c r="U46" s="27">
        <v>106.447</v>
      </c>
      <c r="V46" s="15">
        <v>2.589</v>
      </c>
      <c r="W46" s="22">
        <v>2.3369999999999997</v>
      </c>
      <c r="X46" s="14">
        <f t="shared" si="5"/>
        <v>4.3909175458209243E-2</v>
      </c>
      <c r="Y46" s="23">
        <f t="shared" si="7"/>
        <v>2.8233599819628544E-2</v>
      </c>
      <c r="AA46" s="24"/>
      <c r="AB46" s="25"/>
    </row>
    <row r="47" spans="1:28" x14ac:dyDescent="0.2">
      <c r="A47" s="10" t="s">
        <v>14</v>
      </c>
      <c r="B47" s="11">
        <v>1.35</v>
      </c>
      <c r="C47" s="10" t="s">
        <v>74</v>
      </c>
      <c r="D47" s="10" t="s">
        <v>76</v>
      </c>
      <c r="E47" s="12" t="s">
        <v>78</v>
      </c>
      <c r="F47" s="10">
        <v>37</v>
      </c>
      <c r="G47" s="10" t="s">
        <v>42</v>
      </c>
      <c r="H47" s="10">
        <v>200105</v>
      </c>
      <c r="I47" s="10">
        <v>1</v>
      </c>
      <c r="J47" s="10"/>
      <c r="K47" s="10" t="s">
        <v>69</v>
      </c>
      <c r="L47" s="28">
        <v>0.5</v>
      </c>
      <c r="M47" s="14">
        <v>2</v>
      </c>
      <c r="N47" s="10" t="s">
        <v>13</v>
      </c>
      <c r="O47" s="15" t="s">
        <v>25</v>
      </c>
      <c r="P47" s="27">
        <v>4.1479999999999997</v>
      </c>
      <c r="Q47" s="15">
        <v>0.16600000000000001</v>
      </c>
      <c r="R47" s="27">
        <v>1.387</v>
      </c>
      <c r="S47" s="15">
        <v>0.38400000000000001</v>
      </c>
      <c r="T47" s="15"/>
      <c r="U47" s="20">
        <v>91.873999999999995</v>
      </c>
      <c r="V47" s="21">
        <v>6.5289999999999999</v>
      </c>
      <c r="W47" s="22">
        <v>2.7609999999999997</v>
      </c>
      <c r="X47" s="14">
        <f t="shared" si="5"/>
        <v>6.0104055554346163E-2</v>
      </c>
      <c r="Y47" s="23">
        <f t="shared" si="7"/>
        <v>3.8646907721444586E-2</v>
      </c>
      <c r="AA47" s="24"/>
      <c r="AB47" s="25"/>
    </row>
    <row r="48" spans="1:28" x14ac:dyDescent="0.2">
      <c r="A48" s="10" t="s">
        <v>14</v>
      </c>
      <c r="B48" s="11">
        <v>1.35</v>
      </c>
      <c r="C48" s="10" t="s">
        <v>74</v>
      </c>
      <c r="D48" s="10" t="s">
        <v>80</v>
      </c>
      <c r="E48" s="12" t="s">
        <v>78</v>
      </c>
      <c r="F48" s="10">
        <v>27</v>
      </c>
      <c r="G48" s="10" t="s">
        <v>42</v>
      </c>
      <c r="H48" s="10">
        <v>200106</v>
      </c>
      <c r="I48" s="10">
        <v>1</v>
      </c>
      <c r="J48" s="10"/>
      <c r="K48" s="10" t="s">
        <v>69</v>
      </c>
      <c r="L48" s="28">
        <v>0.5</v>
      </c>
      <c r="M48" s="14">
        <v>2</v>
      </c>
      <c r="N48" s="10" t="s">
        <v>13</v>
      </c>
      <c r="O48" s="15" t="s">
        <v>25</v>
      </c>
      <c r="P48" s="27">
        <v>2.8370000000000002</v>
      </c>
      <c r="Q48" s="15">
        <v>0.67300000000000004</v>
      </c>
      <c r="R48" s="27">
        <v>0.66600000000000004</v>
      </c>
      <c r="S48" s="15">
        <v>0.30199999999999999</v>
      </c>
      <c r="T48" s="15"/>
      <c r="U48" s="27">
        <v>73.863</v>
      </c>
      <c r="V48" s="15">
        <v>2.6190000000000002</v>
      </c>
      <c r="W48" s="22">
        <v>2.1710000000000003</v>
      </c>
      <c r="X48" s="14">
        <f t="shared" si="5"/>
        <v>5.8784506451132507E-2</v>
      </c>
      <c r="Y48" s="23">
        <f t="shared" si="7"/>
        <v>3.7798437648078199E-2</v>
      </c>
      <c r="AA48" s="24"/>
      <c r="AB48" s="25"/>
    </row>
    <row r="49" spans="1:28" x14ac:dyDescent="0.2">
      <c r="A49" s="10" t="s">
        <v>14</v>
      </c>
      <c r="B49" s="11">
        <v>1.35</v>
      </c>
      <c r="C49" s="10" t="s">
        <v>74</v>
      </c>
      <c r="D49" s="10" t="s">
        <v>83</v>
      </c>
      <c r="E49" s="12" t="s">
        <v>78</v>
      </c>
      <c r="F49" s="10">
        <v>37</v>
      </c>
      <c r="G49" s="10" t="s">
        <v>10</v>
      </c>
      <c r="H49" s="10">
        <v>200107</v>
      </c>
      <c r="I49" s="10">
        <v>1</v>
      </c>
      <c r="J49" s="10"/>
      <c r="K49" s="10" t="s">
        <v>69</v>
      </c>
      <c r="L49" s="28">
        <v>0.5</v>
      </c>
      <c r="M49" s="14">
        <v>2</v>
      </c>
      <c r="N49" s="10" t="s">
        <v>13</v>
      </c>
      <c r="O49" s="15" t="s">
        <v>25</v>
      </c>
      <c r="P49" s="27">
        <v>2.359</v>
      </c>
      <c r="Q49" s="15">
        <v>0.78300000000000003</v>
      </c>
      <c r="R49" s="27">
        <v>0.67300000000000004</v>
      </c>
      <c r="S49" s="15">
        <v>0.108</v>
      </c>
      <c r="T49" s="15"/>
      <c r="U49" s="20">
        <v>76.811000000000007</v>
      </c>
      <c r="V49" s="21">
        <v>4.7009999999999996</v>
      </c>
      <c r="W49" s="22">
        <v>1.6859999999999999</v>
      </c>
      <c r="X49" s="14">
        <f t="shared" si="5"/>
        <v>4.3899962244990945E-2</v>
      </c>
      <c r="Y49" s="23">
        <f t="shared" si="7"/>
        <v>2.8227675723529178E-2</v>
      </c>
      <c r="AA49" s="24"/>
      <c r="AB49" s="25"/>
    </row>
    <row r="50" spans="1:28" x14ac:dyDescent="0.2">
      <c r="A50" s="10" t="s">
        <v>8</v>
      </c>
      <c r="B50" s="11">
        <v>1.35</v>
      </c>
      <c r="C50" s="10" t="s">
        <v>74</v>
      </c>
      <c r="D50" s="10" t="s">
        <v>79</v>
      </c>
      <c r="E50" s="12" t="s">
        <v>78</v>
      </c>
      <c r="F50" s="10">
        <v>35</v>
      </c>
      <c r="G50" s="10" t="s">
        <v>42</v>
      </c>
      <c r="H50" s="10">
        <v>200106</v>
      </c>
      <c r="I50" s="10">
        <v>1</v>
      </c>
      <c r="J50" s="10"/>
      <c r="K50" s="10" t="s">
        <v>69</v>
      </c>
      <c r="L50" s="13" t="s">
        <v>30</v>
      </c>
      <c r="M50" s="14">
        <v>1</v>
      </c>
      <c r="N50" s="10" t="s">
        <v>81</v>
      </c>
      <c r="O50" s="29" t="s">
        <v>31</v>
      </c>
      <c r="P50" s="30">
        <v>10.254</v>
      </c>
      <c r="Q50" s="29">
        <v>0.17799999999999999</v>
      </c>
      <c r="R50" s="27">
        <v>2.0979999999999999</v>
      </c>
      <c r="S50" s="15">
        <v>0.36099999999999999</v>
      </c>
      <c r="T50" s="15"/>
      <c r="U50" s="30">
        <v>211.48099999999999</v>
      </c>
      <c r="V50" s="29">
        <v>0.20399999999999999</v>
      </c>
      <c r="W50" s="22">
        <v>8.1559999999999988</v>
      </c>
      <c r="X50" s="14">
        <f t="shared" si="5"/>
        <v>3.8566112322147142E-2</v>
      </c>
      <c r="Y50" s="23">
        <f t="shared" si="7"/>
        <v>2.4798010223140612E-2</v>
      </c>
      <c r="AA50" s="24">
        <f>AVERAGE(Y50:Y54)</f>
        <v>5.0000394589307426E-2</v>
      </c>
      <c r="AB50" s="25">
        <f>STDEV(Y50:Y54)</f>
        <v>2.3372184941269046E-2</v>
      </c>
    </row>
    <row r="51" spans="1:28" x14ac:dyDescent="0.2">
      <c r="A51" s="10" t="s">
        <v>8</v>
      </c>
      <c r="B51" s="11">
        <v>1.35</v>
      </c>
      <c r="C51" s="10" t="s">
        <v>74</v>
      </c>
      <c r="D51" s="10" t="s">
        <v>82</v>
      </c>
      <c r="E51" s="12" t="s">
        <v>78</v>
      </c>
      <c r="F51" s="10">
        <v>30</v>
      </c>
      <c r="G51" s="10" t="s">
        <v>10</v>
      </c>
      <c r="H51" s="10">
        <v>200107</v>
      </c>
      <c r="I51" s="10">
        <v>1</v>
      </c>
      <c r="J51" s="10"/>
      <c r="K51" s="10" t="s">
        <v>69</v>
      </c>
      <c r="L51" s="13">
        <v>0.5</v>
      </c>
      <c r="M51" s="14">
        <v>2</v>
      </c>
      <c r="N51" s="10" t="s">
        <v>81</v>
      </c>
      <c r="O51" s="15" t="s">
        <v>31</v>
      </c>
      <c r="P51" s="27">
        <v>3.3490000000000002</v>
      </c>
      <c r="Q51" s="15">
        <v>0.157</v>
      </c>
      <c r="R51" s="27">
        <v>0.48899999999999999</v>
      </c>
      <c r="S51" s="15">
        <v>0.222</v>
      </c>
      <c r="T51" s="15"/>
      <c r="U51" s="20">
        <v>62.100999999999999</v>
      </c>
      <c r="V51" s="21">
        <v>4.3869999999999996</v>
      </c>
      <c r="W51" s="22">
        <v>2.8600000000000003</v>
      </c>
      <c r="X51" s="14">
        <f t="shared" si="5"/>
        <v>9.210801758425792E-2</v>
      </c>
      <c r="Y51" s="23">
        <f t="shared" si="7"/>
        <v>5.9225455306677846E-2</v>
      </c>
      <c r="AA51" s="24"/>
      <c r="AB51" s="25"/>
    </row>
    <row r="52" spans="1:28" x14ac:dyDescent="0.2">
      <c r="A52" s="10" t="s">
        <v>8</v>
      </c>
      <c r="B52" s="11">
        <v>1.35</v>
      </c>
      <c r="C52" s="10" t="s">
        <v>74</v>
      </c>
      <c r="D52" s="10" t="s">
        <v>111</v>
      </c>
      <c r="E52" s="12" t="s">
        <v>78</v>
      </c>
      <c r="F52" s="10">
        <v>47</v>
      </c>
      <c r="G52" s="10" t="s">
        <v>10</v>
      </c>
      <c r="H52" s="10">
        <v>200109</v>
      </c>
      <c r="I52" s="10">
        <v>1</v>
      </c>
      <c r="J52" s="10"/>
      <c r="K52" s="10" t="s">
        <v>69</v>
      </c>
      <c r="L52" s="13">
        <v>0.5</v>
      </c>
      <c r="M52" s="14">
        <v>2</v>
      </c>
      <c r="N52" s="10" t="s">
        <v>81</v>
      </c>
      <c r="O52" s="15" t="s">
        <v>134</v>
      </c>
      <c r="P52" s="27">
        <v>7.9530000000000003</v>
      </c>
      <c r="Q52" s="15">
        <v>0.23</v>
      </c>
      <c r="R52" s="27">
        <v>2.0699999999999998</v>
      </c>
      <c r="S52" s="15">
        <v>0.13400000000000001</v>
      </c>
      <c r="T52" s="15"/>
      <c r="U52" s="27">
        <v>106.447</v>
      </c>
      <c r="V52" s="15">
        <v>2.589</v>
      </c>
      <c r="W52" s="22">
        <v>5.8830000000000009</v>
      </c>
      <c r="X52" s="14">
        <f>W52*M52/U52</f>
        <v>0.11053388071058838</v>
      </c>
      <c r="Y52" s="23">
        <f>X52*0.643</f>
        <v>7.1073285296908331E-2</v>
      </c>
      <c r="AA52" s="24"/>
    </row>
    <row r="53" spans="1:28" x14ac:dyDescent="0.2">
      <c r="A53" s="10" t="s">
        <v>14</v>
      </c>
      <c r="B53" s="11">
        <v>1.35</v>
      </c>
      <c r="C53" s="10" t="s">
        <v>74</v>
      </c>
      <c r="D53" s="10" t="s">
        <v>80</v>
      </c>
      <c r="E53" s="12" t="s">
        <v>78</v>
      </c>
      <c r="F53" s="10">
        <v>27</v>
      </c>
      <c r="G53" s="10" t="s">
        <v>42</v>
      </c>
      <c r="H53" s="10">
        <v>200106</v>
      </c>
      <c r="I53" s="10">
        <v>1</v>
      </c>
      <c r="J53" s="10"/>
      <c r="K53" s="10" t="s">
        <v>69</v>
      </c>
      <c r="L53" s="13" t="s">
        <v>30</v>
      </c>
      <c r="M53" s="14">
        <v>1</v>
      </c>
      <c r="N53" s="10" t="s">
        <v>81</v>
      </c>
      <c r="O53" s="15" t="s">
        <v>28</v>
      </c>
      <c r="P53" s="27">
        <v>6.9690000000000003</v>
      </c>
      <c r="Q53" s="15">
        <v>0.32300000000000001</v>
      </c>
      <c r="R53" s="27">
        <v>1.3480000000000001</v>
      </c>
      <c r="S53" s="15">
        <v>0.35299999999999998</v>
      </c>
      <c r="T53" s="15"/>
      <c r="U53" s="27">
        <v>144.53899999999999</v>
      </c>
      <c r="V53" s="15">
        <v>3.5169999999999999</v>
      </c>
      <c r="W53" s="22">
        <v>5.6210000000000004</v>
      </c>
      <c r="X53" s="14">
        <f t="shared" si="5"/>
        <v>3.8889157943530817E-2</v>
      </c>
      <c r="Y53" s="23">
        <f t="shared" si="7"/>
        <v>2.5005728557690315E-2</v>
      </c>
      <c r="AA53" s="24"/>
    </row>
    <row r="54" spans="1:28" x14ac:dyDescent="0.2">
      <c r="A54" s="10" t="s">
        <v>14</v>
      </c>
      <c r="B54" s="11">
        <v>1.35</v>
      </c>
      <c r="C54" s="10" t="s">
        <v>74</v>
      </c>
      <c r="D54" s="10" t="s">
        <v>83</v>
      </c>
      <c r="E54" s="12" t="s">
        <v>78</v>
      </c>
      <c r="F54" s="10">
        <v>37</v>
      </c>
      <c r="G54" s="10" t="s">
        <v>10</v>
      </c>
      <c r="H54" s="10">
        <v>200107</v>
      </c>
      <c r="I54" s="10">
        <v>1</v>
      </c>
      <c r="J54" s="10"/>
      <c r="K54" s="10" t="s">
        <v>69</v>
      </c>
      <c r="L54" s="28">
        <v>0.5</v>
      </c>
      <c r="M54" s="14">
        <v>2</v>
      </c>
      <c r="N54" s="10" t="s">
        <v>81</v>
      </c>
      <c r="O54" s="15" t="s">
        <v>28</v>
      </c>
      <c r="P54" s="27">
        <v>4.8479999999999999</v>
      </c>
      <c r="Q54" s="15">
        <v>8.4000000000000005E-2</v>
      </c>
      <c r="R54" s="27">
        <v>0.67300000000000004</v>
      </c>
      <c r="S54" s="15">
        <v>0.108</v>
      </c>
      <c r="T54" s="15"/>
      <c r="U54" s="20">
        <v>76.811000000000007</v>
      </c>
      <c r="V54" s="21">
        <v>4.7009999999999996</v>
      </c>
      <c r="W54" s="22">
        <v>4.1749999999999998</v>
      </c>
      <c r="X54" s="14">
        <f t="shared" si="5"/>
        <v>0.108708388121493</v>
      </c>
      <c r="Y54" s="23">
        <f t="shared" si="7"/>
        <v>6.9899493562119996E-2</v>
      </c>
      <c r="AA54" s="24"/>
    </row>
    <row r="55" spans="1:28" x14ac:dyDescent="0.2">
      <c r="A55" s="10" t="s">
        <v>8</v>
      </c>
      <c r="B55" s="11">
        <v>1.35</v>
      </c>
      <c r="C55" s="10" t="s">
        <v>74</v>
      </c>
      <c r="D55" s="10" t="s">
        <v>79</v>
      </c>
      <c r="E55" s="12" t="s">
        <v>78</v>
      </c>
      <c r="F55" s="10">
        <v>35</v>
      </c>
      <c r="G55" s="10" t="s">
        <v>42</v>
      </c>
      <c r="H55" s="10">
        <v>200106</v>
      </c>
      <c r="I55" s="10">
        <v>1</v>
      </c>
      <c r="J55" s="10"/>
      <c r="K55" s="10" t="s">
        <v>69</v>
      </c>
      <c r="L55" s="13">
        <v>0.5</v>
      </c>
      <c r="M55" s="14">
        <v>2</v>
      </c>
      <c r="N55" s="10" t="s">
        <v>51</v>
      </c>
      <c r="O55" s="29" t="s">
        <v>47</v>
      </c>
      <c r="P55" s="30">
        <v>11.667</v>
      </c>
      <c r="Q55" s="29">
        <v>0.55800000000000005</v>
      </c>
      <c r="R55" s="27">
        <v>1.137</v>
      </c>
      <c r="S55" s="15">
        <v>0.27300000000000002</v>
      </c>
      <c r="T55" s="15"/>
      <c r="U55" s="30">
        <v>110.505</v>
      </c>
      <c r="V55" s="29">
        <v>2.3860000000000001</v>
      </c>
      <c r="W55" s="22">
        <v>10.53</v>
      </c>
      <c r="X55" s="14">
        <f t="shared" si="5"/>
        <v>0.19057961178227228</v>
      </c>
      <c r="Y55" s="23">
        <f t="shared" si="7"/>
        <v>0.12254269037600109</v>
      </c>
      <c r="AA55" s="24">
        <f>AVERAGE(Y55:Y59)</f>
        <v>0.12117879803561731</v>
      </c>
      <c r="AB55" s="25">
        <f>STDEV(Y55:Y59)</f>
        <v>5.3979933565388777E-3</v>
      </c>
    </row>
    <row r="56" spans="1:28" x14ac:dyDescent="0.2">
      <c r="A56" s="10" t="s">
        <v>8</v>
      </c>
      <c r="B56" s="11">
        <v>1.35</v>
      </c>
      <c r="C56" s="10" t="s">
        <v>74</v>
      </c>
      <c r="D56" s="10" t="s">
        <v>82</v>
      </c>
      <c r="E56" s="12" t="s">
        <v>78</v>
      </c>
      <c r="F56" s="10">
        <v>30</v>
      </c>
      <c r="G56" s="10" t="s">
        <v>10</v>
      </c>
      <c r="H56" s="10">
        <v>200107</v>
      </c>
      <c r="I56" s="10">
        <v>1</v>
      </c>
      <c r="J56" s="10"/>
      <c r="K56" s="10" t="s">
        <v>69</v>
      </c>
      <c r="L56" s="13">
        <v>0.5</v>
      </c>
      <c r="M56" s="14">
        <v>2</v>
      </c>
      <c r="N56" s="10" t="s">
        <v>51</v>
      </c>
      <c r="O56" s="15" t="s">
        <v>47</v>
      </c>
      <c r="P56" s="27">
        <v>5.9779999999999998</v>
      </c>
      <c r="Q56" s="15">
        <v>0.27600000000000002</v>
      </c>
      <c r="R56" s="27">
        <v>0.48899999999999999</v>
      </c>
      <c r="S56" s="15">
        <v>0.222</v>
      </c>
      <c r="T56" s="15"/>
      <c r="U56" s="20">
        <v>62.100999999999999</v>
      </c>
      <c r="V56" s="21">
        <v>4.3869999999999996</v>
      </c>
      <c r="W56" s="22">
        <v>5.4889999999999999</v>
      </c>
      <c r="X56" s="14">
        <f t="shared" si="5"/>
        <v>0.17677654144055652</v>
      </c>
      <c r="Y56" s="23">
        <f t="shared" si="7"/>
        <v>0.11366731614627784</v>
      </c>
      <c r="AA56" s="24"/>
    </row>
    <row r="57" spans="1:28" x14ac:dyDescent="0.2">
      <c r="A57" s="10" t="s">
        <v>8</v>
      </c>
      <c r="B57" s="11">
        <v>1.35</v>
      </c>
      <c r="C57" s="10" t="s">
        <v>74</v>
      </c>
      <c r="D57" s="10" t="s">
        <v>111</v>
      </c>
      <c r="E57" s="12" t="s">
        <v>78</v>
      </c>
      <c r="F57" s="10">
        <v>47</v>
      </c>
      <c r="G57" s="10" t="s">
        <v>10</v>
      </c>
      <c r="H57" s="10">
        <v>200109</v>
      </c>
      <c r="I57" s="10">
        <v>1</v>
      </c>
      <c r="J57" s="10"/>
      <c r="K57" s="10" t="s">
        <v>69</v>
      </c>
      <c r="L57" s="13">
        <v>0.5</v>
      </c>
      <c r="M57" s="14">
        <v>2</v>
      </c>
      <c r="N57" s="10" t="s">
        <v>51</v>
      </c>
      <c r="O57" s="15" t="s">
        <v>132</v>
      </c>
      <c r="P57" s="27">
        <v>11.896000000000001</v>
      </c>
      <c r="Q57" s="15">
        <v>0.34799999999999998</v>
      </c>
      <c r="R57" s="27">
        <v>2.0699999999999998</v>
      </c>
      <c r="S57" s="15">
        <v>0.13400000000000001</v>
      </c>
      <c r="T57" s="15"/>
      <c r="U57" s="27">
        <v>106.447</v>
      </c>
      <c r="V57" s="15">
        <v>2.589</v>
      </c>
      <c r="W57" s="22">
        <v>9.8260000000000005</v>
      </c>
      <c r="X57" s="14">
        <f t="shared" si="5"/>
        <v>0.18461769706990333</v>
      </c>
      <c r="Y57" s="23">
        <f t="shared" si="7"/>
        <v>0.11870917921594784</v>
      </c>
      <c r="AA57" s="24"/>
    </row>
    <row r="58" spans="1:28" x14ac:dyDescent="0.2">
      <c r="A58" s="10" t="s">
        <v>14</v>
      </c>
      <c r="B58" s="11">
        <v>1.35</v>
      </c>
      <c r="C58" s="10" t="s">
        <v>74</v>
      </c>
      <c r="D58" s="10" t="s">
        <v>80</v>
      </c>
      <c r="E58" s="12" t="s">
        <v>78</v>
      </c>
      <c r="F58" s="10">
        <v>27</v>
      </c>
      <c r="G58" s="10" t="s">
        <v>42</v>
      </c>
      <c r="H58" s="10">
        <v>200106</v>
      </c>
      <c r="I58" s="10">
        <v>1</v>
      </c>
      <c r="J58" s="10"/>
      <c r="K58" s="10" t="s">
        <v>69</v>
      </c>
      <c r="L58" s="28">
        <v>0.5</v>
      </c>
      <c r="M58" s="14">
        <v>2</v>
      </c>
      <c r="N58" s="10" t="s">
        <v>51</v>
      </c>
      <c r="O58" s="15" t="s">
        <v>48</v>
      </c>
      <c r="P58" s="27">
        <v>7.7160000000000002</v>
      </c>
      <c r="Q58" s="15">
        <v>0.36699999999999999</v>
      </c>
      <c r="R58" s="27">
        <v>0.66600000000000004</v>
      </c>
      <c r="S58" s="15">
        <v>0.30199999999999999</v>
      </c>
      <c r="T58" s="15"/>
      <c r="U58" s="27">
        <v>73.863</v>
      </c>
      <c r="V58" s="15">
        <v>2.6190000000000002</v>
      </c>
      <c r="W58" s="22">
        <v>7.05</v>
      </c>
      <c r="X58" s="14">
        <f t="shared" si="5"/>
        <v>0.19089395231712766</v>
      </c>
      <c r="Y58" s="23">
        <f t="shared" si="7"/>
        <v>0.12274481133991309</v>
      </c>
      <c r="AA58" s="24"/>
    </row>
    <row r="59" spans="1:28" x14ac:dyDescent="0.2">
      <c r="A59" s="10" t="s">
        <v>14</v>
      </c>
      <c r="B59" s="11">
        <v>1.35</v>
      </c>
      <c r="C59" s="10" t="s">
        <v>74</v>
      </c>
      <c r="D59" s="10" t="s">
        <v>83</v>
      </c>
      <c r="E59" s="12" t="s">
        <v>78</v>
      </c>
      <c r="F59" s="10">
        <v>37</v>
      </c>
      <c r="G59" s="10" t="s">
        <v>10</v>
      </c>
      <c r="H59" s="10">
        <v>200107</v>
      </c>
      <c r="I59" s="10">
        <v>1</v>
      </c>
      <c r="J59" s="10"/>
      <c r="K59" s="10" t="s">
        <v>69</v>
      </c>
      <c r="L59" s="28">
        <v>0.5</v>
      </c>
      <c r="M59" s="14">
        <v>2</v>
      </c>
      <c r="N59" s="10" t="s">
        <v>51</v>
      </c>
      <c r="O59" s="15" t="s">
        <v>48</v>
      </c>
      <c r="P59" s="27">
        <v>8.3320000000000007</v>
      </c>
      <c r="Q59" s="15">
        <v>0.11600000000000001</v>
      </c>
      <c r="R59" s="27">
        <v>0.67300000000000004</v>
      </c>
      <c r="S59" s="15">
        <v>0.108</v>
      </c>
      <c r="T59" s="15"/>
      <c r="U59" s="20">
        <v>76.811000000000007</v>
      </c>
      <c r="V59" s="21">
        <v>4.7009999999999996</v>
      </c>
      <c r="W59" s="22">
        <v>7.6590000000000007</v>
      </c>
      <c r="X59" s="14">
        <f t="shared" si="5"/>
        <v>0.19942456158623115</v>
      </c>
      <c r="Y59" s="23">
        <f t="shared" si="7"/>
        <v>0.12822999309994662</v>
      </c>
      <c r="AA59" s="24"/>
    </row>
    <row r="60" spans="1:28" x14ac:dyDescent="0.2">
      <c r="A60" s="10"/>
      <c r="B60" s="10"/>
      <c r="C60" s="10"/>
      <c r="D60" s="10"/>
      <c r="E60" s="12"/>
      <c r="F60" s="10"/>
      <c r="G60" s="10"/>
      <c r="H60" s="10"/>
      <c r="I60" s="10"/>
      <c r="J60" s="10"/>
      <c r="K60" s="10"/>
      <c r="L60" s="28"/>
      <c r="M60" s="28"/>
      <c r="N60" s="10"/>
      <c r="O60" s="15"/>
      <c r="P60" s="27"/>
      <c r="Q60" s="15"/>
      <c r="R60" s="27"/>
      <c r="S60" s="15"/>
      <c r="T60" s="15"/>
      <c r="U60" s="20"/>
      <c r="V60" s="21"/>
      <c r="W60" s="22"/>
      <c r="X60" s="31"/>
      <c r="Y60" s="23"/>
      <c r="AA60" s="24"/>
    </row>
    <row r="61" spans="1:28" x14ac:dyDescent="0.2">
      <c r="A61" s="10" t="s">
        <v>15</v>
      </c>
      <c r="B61" s="11">
        <v>1.1599999999999999</v>
      </c>
      <c r="C61" s="10" t="s">
        <v>74</v>
      </c>
      <c r="D61" s="10" t="s">
        <v>75</v>
      </c>
      <c r="E61" s="12" t="s">
        <v>78</v>
      </c>
      <c r="F61" s="10">
        <v>30</v>
      </c>
      <c r="G61" s="10" t="s">
        <v>42</v>
      </c>
      <c r="H61" s="10">
        <v>200105</v>
      </c>
      <c r="I61" s="10">
        <v>1</v>
      </c>
      <c r="J61" s="10"/>
      <c r="K61" s="10" t="s">
        <v>69</v>
      </c>
      <c r="L61" s="13">
        <v>0.5</v>
      </c>
      <c r="M61" s="14">
        <v>2</v>
      </c>
      <c r="N61" s="10" t="s">
        <v>164</v>
      </c>
      <c r="O61" s="15" t="s">
        <v>44</v>
      </c>
      <c r="P61" s="27">
        <v>30.983000000000001</v>
      </c>
      <c r="Q61" s="15">
        <v>0.67</v>
      </c>
      <c r="R61" s="27">
        <v>0.98399999999999999</v>
      </c>
      <c r="S61" s="15">
        <v>0.36099999999999999</v>
      </c>
      <c r="T61" s="15"/>
      <c r="U61" s="20">
        <v>140.97800000000001</v>
      </c>
      <c r="V61" s="21">
        <v>2.3610000000000002</v>
      </c>
      <c r="W61" s="22">
        <v>29.999000000000002</v>
      </c>
      <c r="X61" s="14">
        <f>W61*M61/U61</f>
        <v>0.425584133694619</v>
      </c>
      <c r="Y61" s="23">
        <f>(X61*0.643)-Y68</f>
        <v>0.22145456737930738</v>
      </c>
      <c r="AA61" s="24">
        <f>AVERAGE(Y61:Y67)</f>
        <v>0.18547485085439219</v>
      </c>
      <c r="AB61" s="25">
        <f>STDEV(Y61:Y67)</f>
        <v>2.1793361239532925E-2</v>
      </c>
    </row>
    <row r="62" spans="1:28" x14ac:dyDescent="0.2">
      <c r="A62" s="10" t="s">
        <v>15</v>
      </c>
      <c r="B62" s="11">
        <v>1.1599999999999999</v>
      </c>
      <c r="C62" s="10" t="s">
        <v>74</v>
      </c>
      <c r="D62" s="10" t="s">
        <v>76</v>
      </c>
      <c r="E62" s="12" t="s">
        <v>78</v>
      </c>
      <c r="F62" s="10">
        <v>35</v>
      </c>
      <c r="G62" s="10" t="s">
        <v>42</v>
      </c>
      <c r="H62" s="10">
        <v>200105</v>
      </c>
      <c r="I62" s="10">
        <v>1</v>
      </c>
      <c r="J62" s="10"/>
      <c r="K62" s="10" t="s">
        <v>69</v>
      </c>
      <c r="L62" s="28">
        <v>0.5</v>
      </c>
      <c r="M62" s="14">
        <v>2</v>
      </c>
      <c r="N62" s="10" t="s">
        <v>164</v>
      </c>
      <c r="O62" s="15" t="s">
        <v>23</v>
      </c>
      <c r="P62" s="27">
        <v>31.329000000000001</v>
      </c>
      <c r="Q62" s="15">
        <v>1.1180000000000001</v>
      </c>
      <c r="R62" s="27">
        <v>0.85599999999999998</v>
      </c>
      <c r="S62" s="15">
        <v>1.2999999999999999E-2</v>
      </c>
      <c r="T62" s="15"/>
      <c r="U62" s="20">
        <v>156.529</v>
      </c>
      <c r="V62" s="21">
        <v>8.7870000000000008</v>
      </c>
      <c r="W62" s="22">
        <v>30.472999999999999</v>
      </c>
      <c r="X62" s="14">
        <f t="shared" ref="X62:X84" si="8">W62*M62/U62</f>
        <v>0.38935916028339795</v>
      </c>
      <c r="Y62" s="23">
        <f t="shared" ref="Y62:Y66" si="9">(X62*0.643)-Y69</f>
        <v>0.20069385225740916</v>
      </c>
      <c r="AA62" s="24"/>
      <c r="AB62" s="25"/>
    </row>
    <row r="63" spans="1:28" x14ac:dyDescent="0.2">
      <c r="A63" s="10" t="s">
        <v>15</v>
      </c>
      <c r="B63" s="11">
        <v>1.1599999999999999</v>
      </c>
      <c r="C63" s="10" t="s">
        <v>74</v>
      </c>
      <c r="D63" s="10" t="s">
        <v>79</v>
      </c>
      <c r="E63" s="12" t="s">
        <v>78</v>
      </c>
      <c r="F63" s="10">
        <v>35</v>
      </c>
      <c r="G63" s="10" t="s">
        <v>42</v>
      </c>
      <c r="H63" s="10">
        <v>200106</v>
      </c>
      <c r="I63" s="10">
        <v>1</v>
      </c>
      <c r="J63" s="10"/>
      <c r="K63" s="10" t="s">
        <v>69</v>
      </c>
      <c r="L63" s="13">
        <v>0.5</v>
      </c>
      <c r="M63" s="14">
        <v>2</v>
      </c>
      <c r="N63" s="10" t="s">
        <v>164</v>
      </c>
      <c r="O63" s="29" t="s">
        <v>44</v>
      </c>
      <c r="P63" s="30">
        <v>24.448</v>
      </c>
      <c r="Q63" s="29">
        <v>0.57699999999999996</v>
      </c>
      <c r="R63" s="27">
        <v>0.68899999999999995</v>
      </c>
      <c r="S63" s="15">
        <v>0.03</v>
      </c>
      <c r="T63" s="15"/>
      <c r="U63" s="30">
        <v>152.78299999999999</v>
      </c>
      <c r="V63" s="29">
        <v>3.4180000000000001</v>
      </c>
      <c r="W63" s="22">
        <v>23.759</v>
      </c>
      <c r="X63" s="14">
        <f t="shared" si="8"/>
        <v>0.3110162779890433</v>
      </c>
      <c r="Y63" s="23">
        <f t="shared" si="9"/>
        <v>0.1569549099048978</v>
      </c>
      <c r="AA63" s="24"/>
      <c r="AB63" s="25"/>
    </row>
    <row r="64" spans="1:28" x14ac:dyDescent="0.2">
      <c r="A64" s="10" t="s">
        <v>15</v>
      </c>
      <c r="B64" s="11">
        <v>1.1599999999999999</v>
      </c>
      <c r="C64" s="10" t="s">
        <v>74</v>
      </c>
      <c r="D64" s="10" t="s">
        <v>80</v>
      </c>
      <c r="E64" s="12" t="s">
        <v>78</v>
      </c>
      <c r="F64" s="10">
        <v>27</v>
      </c>
      <c r="G64" s="10" t="s">
        <v>42</v>
      </c>
      <c r="H64" s="10">
        <v>200106</v>
      </c>
      <c r="I64" s="10">
        <v>1</v>
      </c>
      <c r="J64" s="10"/>
      <c r="K64" s="10" t="s">
        <v>69</v>
      </c>
      <c r="L64" s="28">
        <v>0.5</v>
      </c>
      <c r="M64" s="14">
        <v>2</v>
      </c>
      <c r="N64" s="10" t="s">
        <v>164</v>
      </c>
      <c r="O64" s="15" t="s">
        <v>23</v>
      </c>
      <c r="P64" s="27">
        <v>29.484999999999999</v>
      </c>
      <c r="Q64" s="15">
        <v>1.228</v>
      </c>
      <c r="R64" s="27">
        <v>0.90100000000000002</v>
      </c>
      <c r="S64" s="15">
        <v>0.16900000000000001</v>
      </c>
      <c r="T64" s="15"/>
      <c r="U64" s="27">
        <v>157.46700000000001</v>
      </c>
      <c r="V64" s="15">
        <v>2.496</v>
      </c>
      <c r="W64" s="22">
        <v>28.584</v>
      </c>
      <c r="X64" s="14">
        <f t="shared" si="8"/>
        <v>0.3630474956657585</v>
      </c>
      <c r="Y64" s="23">
        <f t="shared" si="9"/>
        <v>0.18661116297382943</v>
      </c>
      <c r="AA64" s="24"/>
      <c r="AB64" s="25"/>
    </row>
    <row r="65" spans="1:28" x14ac:dyDescent="0.2">
      <c r="A65" s="10" t="s">
        <v>15</v>
      </c>
      <c r="B65" s="11">
        <v>1.1599999999999999</v>
      </c>
      <c r="C65" s="10" t="s">
        <v>74</v>
      </c>
      <c r="D65" s="10" t="s">
        <v>82</v>
      </c>
      <c r="E65" s="12" t="s">
        <v>78</v>
      </c>
      <c r="F65" s="10">
        <v>30</v>
      </c>
      <c r="G65" s="10" t="s">
        <v>10</v>
      </c>
      <c r="H65" s="10">
        <v>200107</v>
      </c>
      <c r="I65" s="10">
        <v>1</v>
      </c>
      <c r="J65" s="10"/>
      <c r="K65" s="10" t="s">
        <v>69</v>
      </c>
      <c r="L65" s="13">
        <v>0.5</v>
      </c>
      <c r="M65" s="14">
        <v>2</v>
      </c>
      <c r="N65" s="10" t="s">
        <v>164</v>
      </c>
      <c r="O65" s="15" t="s">
        <v>44</v>
      </c>
      <c r="P65" s="27">
        <v>24.064</v>
      </c>
      <c r="Q65" s="15">
        <v>0.438</v>
      </c>
      <c r="R65" s="27">
        <v>0.85199999999999998</v>
      </c>
      <c r="S65" s="15">
        <v>7.0999999999999994E-2</v>
      </c>
      <c r="T65" s="15"/>
      <c r="U65" s="20">
        <v>141.99</v>
      </c>
      <c r="V65" s="21">
        <v>6.4939999999999998</v>
      </c>
      <c r="W65" s="22">
        <v>23.212</v>
      </c>
      <c r="X65" s="14">
        <f t="shared" si="8"/>
        <v>0.32695260229593631</v>
      </c>
      <c r="Y65" s="23">
        <f t="shared" si="9"/>
        <v>0.16883108669624619</v>
      </c>
      <c r="AA65" s="24"/>
    </row>
    <row r="66" spans="1:28" x14ac:dyDescent="0.2">
      <c r="A66" s="10" t="s">
        <v>15</v>
      </c>
      <c r="B66" s="11">
        <v>1.1599999999999999</v>
      </c>
      <c r="C66" s="10" t="s">
        <v>74</v>
      </c>
      <c r="D66" s="10" t="s">
        <v>83</v>
      </c>
      <c r="E66" s="12" t="s">
        <v>78</v>
      </c>
      <c r="F66" s="10">
        <v>35</v>
      </c>
      <c r="G66" s="10" t="s">
        <v>10</v>
      </c>
      <c r="H66" s="10">
        <v>200107</v>
      </c>
      <c r="I66" s="10">
        <v>1</v>
      </c>
      <c r="J66" s="10"/>
      <c r="K66" s="10" t="s">
        <v>69</v>
      </c>
      <c r="L66" s="28">
        <v>0.5</v>
      </c>
      <c r="M66" s="14">
        <v>2</v>
      </c>
      <c r="N66" s="10" t="s">
        <v>164</v>
      </c>
      <c r="O66" s="15" t="s">
        <v>23</v>
      </c>
      <c r="P66" s="27">
        <v>25.687999999999999</v>
      </c>
      <c r="Q66" s="15">
        <v>0.42899999999999999</v>
      </c>
      <c r="R66" s="27">
        <v>0.85299999999999998</v>
      </c>
      <c r="S66" s="15">
        <v>6.0999999999999999E-2</v>
      </c>
      <c r="T66" s="15"/>
      <c r="U66" s="20">
        <v>151.02199999999999</v>
      </c>
      <c r="V66" s="21">
        <v>2.653</v>
      </c>
      <c r="W66" s="22">
        <v>24.834999999999997</v>
      </c>
      <c r="X66" s="14">
        <f t="shared" si="8"/>
        <v>0.328892479241435</v>
      </c>
      <c r="Y66" s="23">
        <f t="shared" si="9"/>
        <v>0.17173688601660683</v>
      </c>
      <c r="AA66" s="24"/>
    </row>
    <row r="67" spans="1:28" x14ac:dyDescent="0.2">
      <c r="A67" s="10" t="s">
        <v>15</v>
      </c>
      <c r="B67" s="11">
        <v>1.1599999999999999</v>
      </c>
      <c r="C67" s="10" t="s">
        <v>74</v>
      </c>
      <c r="D67" s="10" t="s">
        <v>111</v>
      </c>
      <c r="E67" s="12" t="s">
        <v>78</v>
      </c>
      <c r="F67" s="10">
        <v>45</v>
      </c>
      <c r="G67" s="10" t="s">
        <v>10</v>
      </c>
      <c r="H67" s="10">
        <v>200109</v>
      </c>
      <c r="I67" s="10">
        <v>2</v>
      </c>
      <c r="J67" s="10"/>
      <c r="K67" s="10" t="s">
        <v>69</v>
      </c>
      <c r="L67" s="28">
        <v>0.5</v>
      </c>
      <c r="M67" s="14">
        <v>2</v>
      </c>
      <c r="N67" s="10" t="s">
        <v>164</v>
      </c>
      <c r="O67" s="15" t="s">
        <v>121</v>
      </c>
      <c r="P67" s="27">
        <v>33.487000000000002</v>
      </c>
      <c r="Q67" s="15">
        <v>1.0660000000000001</v>
      </c>
      <c r="R67" s="27">
        <v>0.79300000000000004</v>
      </c>
      <c r="S67" s="15">
        <v>0.10299999999999999</v>
      </c>
      <c r="T67" s="15"/>
      <c r="U67" s="27">
        <v>186.64400000000001</v>
      </c>
      <c r="V67" s="15">
        <v>1.534</v>
      </c>
      <c r="W67" s="22">
        <v>32.694000000000003</v>
      </c>
      <c r="X67" s="14">
        <f t="shared" si="8"/>
        <v>0.35033539786974133</v>
      </c>
      <c r="Y67" s="23">
        <f>(X67*0.643)-Y74</f>
        <v>0.19204149075244853</v>
      </c>
      <c r="AA67" s="24"/>
    </row>
    <row r="68" spans="1:28" x14ac:dyDescent="0.2">
      <c r="A68" s="10" t="s">
        <v>15</v>
      </c>
      <c r="B68" s="11">
        <v>1.1599999999999999</v>
      </c>
      <c r="C68" s="10" t="s">
        <v>74</v>
      </c>
      <c r="D68" s="10" t="s">
        <v>75</v>
      </c>
      <c r="E68" s="12" t="s">
        <v>78</v>
      </c>
      <c r="F68" s="10">
        <v>30</v>
      </c>
      <c r="G68" s="10" t="s">
        <v>42</v>
      </c>
      <c r="H68" s="10">
        <v>200105</v>
      </c>
      <c r="I68" s="10">
        <v>1</v>
      </c>
      <c r="J68" s="10"/>
      <c r="K68" s="10" t="s">
        <v>69</v>
      </c>
      <c r="L68" s="13">
        <v>0.5</v>
      </c>
      <c r="M68" s="14">
        <v>2</v>
      </c>
      <c r="N68" s="10" t="s">
        <v>13</v>
      </c>
      <c r="O68" s="15" t="s">
        <v>46</v>
      </c>
      <c r="P68" s="27">
        <v>6.7060000000000004</v>
      </c>
      <c r="Q68" s="15">
        <v>0.28999999999999998</v>
      </c>
      <c r="R68" s="27">
        <v>0.98399999999999999</v>
      </c>
      <c r="S68" s="15">
        <v>0.36099999999999999</v>
      </c>
      <c r="T68" s="15"/>
      <c r="U68" s="20">
        <v>140.97800000000001</v>
      </c>
      <c r="V68" s="21">
        <v>2.3610000000000002</v>
      </c>
      <c r="W68" s="22">
        <v>5.7220000000000004</v>
      </c>
      <c r="X68" s="14">
        <f t="shared" si="8"/>
        <v>8.1175786292896762E-2</v>
      </c>
      <c r="Y68" s="23">
        <f t="shared" si="7"/>
        <v>5.2196030586332619E-2</v>
      </c>
      <c r="AA68" s="24">
        <f>AVERAGE(Y68:Y74)</f>
        <v>4.3725948109418648E-2</v>
      </c>
      <c r="AB68" s="25">
        <f>STDEV(Y68:Y74)</f>
        <v>6.4381053321163947E-3</v>
      </c>
    </row>
    <row r="69" spans="1:28" x14ac:dyDescent="0.2">
      <c r="A69" s="10" t="s">
        <v>15</v>
      </c>
      <c r="B69" s="11">
        <v>1.1599999999999999</v>
      </c>
      <c r="C69" s="10" t="s">
        <v>74</v>
      </c>
      <c r="D69" s="10" t="s">
        <v>76</v>
      </c>
      <c r="E69" s="12" t="s">
        <v>78</v>
      </c>
      <c r="F69" s="10">
        <v>35</v>
      </c>
      <c r="G69" s="10" t="s">
        <v>42</v>
      </c>
      <c r="H69" s="10">
        <v>200105</v>
      </c>
      <c r="I69" s="10">
        <v>1</v>
      </c>
      <c r="J69" s="10"/>
      <c r="K69" s="10" t="s">
        <v>69</v>
      </c>
      <c r="L69" s="28">
        <v>0.5</v>
      </c>
      <c r="M69" s="14">
        <v>2</v>
      </c>
      <c r="N69" s="10" t="s">
        <v>13</v>
      </c>
      <c r="O69" s="15" t="s">
        <v>27</v>
      </c>
      <c r="P69" s="27">
        <v>6.9009999999999998</v>
      </c>
      <c r="Q69" s="15">
        <v>0.22800000000000001</v>
      </c>
      <c r="R69" s="27">
        <v>0.85599999999999998</v>
      </c>
      <c r="S69" s="15">
        <v>1.2999999999999999E-2</v>
      </c>
      <c r="T69" s="15"/>
      <c r="U69" s="20">
        <v>156.529</v>
      </c>
      <c r="V69" s="21">
        <v>8.7870000000000008</v>
      </c>
      <c r="W69" s="22">
        <v>6.0449999999999999</v>
      </c>
      <c r="X69" s="14">
        <f t="shared" si="8"/>
        <v>7.7238083677784952E-2</v>
      </c>
      <c r="Y69" s="23">
        <f t="shared" si="7"/>
        <v>4.9664087804815724E-2</v>
      </c>
      <c r="AA69" s="24"/>
      <c r="AB69" s="25"/>
    </row>
    <row r="70" spans="1:28" x14ac:dyDescent="0.2">
      <c r="A70" s="10" t="s">
        <v>15</v>
      </c>
      <c r="B70" s="11">
        <v>1.1599999999999999</v>
      </c>
      <c r="C70" s="10" t="s">
        <v>74</v>
      </c>
      <c r="D70" s="10" t="s">
        <v>79</v>
      </c>
      <c r="E70" s="12" t="s">
        <v>78</v>
      </c>
      <c r="F70" s="10">
        <v>35</v>
      </c>
      <c r="G70" s="10" t="s">
        <v>42</v>
      </c>
      <c r="H70" s="10">
        <v>200106</v>
      </c>
      <c r="I70" s="10">
        <v>1</v>
      </c>
      <c r="J70" s="10"/>
      <c r="K70" s="10" t="s">
        <v>69</v>
      </c>
      <c r="L70" s="13">
        <v>0.5</v>
      </c>
      <c r="M70" s="14">
        <v>2</v>
      </c>
      <c r="N70" s="10" t="s">
        <v>13</v>
      </c>
      <c r="O70" s="29" t="s">
        <v>46</v>
      </c>
      <c r="P70" s="30">
        <v>5.8010000000000002</v>
      </c>
      <c r="Q70" s="29">
        <v>0.12</v>
      </c>
      <c r="R70" s="27">
        <v>0.68899999999999995</v>
      </c>
      <c r="S70" s="15">
        <v>0.03</v>
      </c>
      <c r="T70" s="15"/>
      <c r="U70" s="30">
        <v>152.78299999999999</v>
      </c>
      <c r="V70" s="29">
        <v>3.4180000000000001</v>
      </c>
      <c r="W70" s="22">
        <v>5.1120000000000001</v>
      </c>
      <c r="X70" s="14">
        <f t="shared" si="8"/>
        <v>6.6918439878782335E-2</v>
      </c>
      <c r="Y70" s="23">
        <f t="shared" si="7"/>
        <v>4.3028556842057045E-2</v>
      </c>
      <c r="AA70" s="24"/>
      <c r="AB70" s="25"/>
    </row>
    <row r="71" spans="1:28" x14ac:dyDescent="0.2">
      <c r="A71" s="10" t="s">
        <v>15</v>
      </c>
      <c r="B71" s="11">
        <v>1.1599999999999999</v>
      </c>
      <c r="C71" s="10" t="s">
        <v>74</v>
      </c>
      <c r="D71" s="10" t="s">
        <v>80</v>
      </c>
      <c r="E71" s="12" t="s">
        <v>78</v>
      </c>
      <c r="F71" s="10">
        <v>27</v>
      </c>
      <c r="G71" s="10" t="s">
        <v>42</v>
      </c>
      <c r="H71" s="10">
        <v>200106</v>
      </c>
      <c r="I71" s="10">
        <v>1</v>
      </c>
      <c r="J71" s="10"/>
      <c r="K71" s="10" t="s">
        <v>69</v>
      </c>
      <c r="L71" s="28">
        <v>0.5</v>
      </c>
      <c r="M71" s="14">
        <v>2</v>
      </c>
      <c r="N71" s="10" t="s">
        <v>13</v>
      </c>
      <c r="O71" s="15" t="s">
        <v>27</v>
      </c>
      <c r="P71" s="27">
        <v>6.6349999999999998</v>
      </c>
      <c r="Q71" s="15">
        <v>8.4000000000000005E-2</v>
      </c>
      <c r="R71" s="27">
        <v>0.90100000000000002</v>
      </c>
      <c r="S71" s="15">
        <v>0.16900000000000001</v>
      </c>
      <c r="T71" s="15"/>
      <c r="U71" s="27">
        <v>157.46700000000001</v>
      </c>
      <c r="V71" s="15">
        <v>2.496</v>
      </c>
      <c r="W71" s="22">
        <v>5.734</v>
      </c>
      <c r="X71" s="14">
        <f t="shared" si="8"/>
        <v>7.2827957603815399E-2</v>
      </c>
      <c r="Y71" s="23">
        <f t="shared" si="7"/>
        <v>4.6828376739253302E-2</v>
      </c>
      <c r="AA71" s="24"/>
      <c r="AB71" s="25"/>
    </row>
    <row r="72" spans="1:28" x14ac:dyDescent="0.2">
      <c r="A72" s="10" t="s">
        <v>15</v>
      </c>
      <c r="B72" s="11">
        <v>1.1599999999999999</v>
      </c>
      <c r="C72" s="10" t="s">
        <v>74</v>
      </c>
      <c r="D72" s="10" t="s">
        <v>82</v>
      </c>
      <c r="E72" s="12" t="s">
        <v>78</v>
      </c>
      <c r="F72" s="10">
        <v>30</v>
      </c>
      <c r="G72" s="10" t="s">
        <v>10</v>
      </c>
      <c r="H72" s="10">
        <v>200107</v>
      </c>
      <c r="I72" s="10">
        <v>1</v>
      </c>
      <c r="J72" s="10"/>
      <c r="K72" s="10" t="s">
        <v>69</v>
      </c>
      <c r="L72" s="13">
        <v>0.5</v>
      </c>
      <c r="M72" s="14">
        <v>2</v>
      </c>
      <c r="N72" s="10" t="s">
        <v>13</v>
      </c>
      <c r="O72" s="15" t="s">
        <v>46</v>
      </c>
      <c r="P72" s="27">
        <v>5.423</v>
      </c>
      <c r="Q72" s="15">
        <v>0.124</v>
      </c>
      <c r="R72" s="27">
        <v>0.85199999999999998</v>
      </c>
      <c r="S72" s="15">
        <v>7.0999999999999994E-2</v>
      </c>
      <c r="T72" s="15"/>
      <c r="U72" s="20">
        <v>141.99</v>
      </c>
      <c r="V72" s="21">
        <v>6.4939999999999998</v>
      </c>
      <c r="W72" s="22">
        <v>4.5709999999999997</v>
      </c>
      <c r="X72" s="14">
        <f t="shared" si="8"/>
        <v>6.4384815832100845E-2</v>
      </c>
      <c r="Y72" s="23">
        <f t="shared" si="7"/>
        <v>4.1399436580040846E-2</v>
      </c>
      <c r="AA72" s="24"/>
      <c r="AB72" s="25"/>
    </row>
    <row r="73" spans="1:28" x14ac:dyDescent="0.2">
      <c r="A73" s="10" t="s">
        <v>15</v>
      </c>
      <c r="B73" s="11">
        <v>1.1599999999999999</v>
      </c>
      <c r="C73" s="10" t="s">
        <v>74</v>
      </c>
      <c r="D73" s="10" t="s">
        <v>83</v>
      </c>
      <c r="E73" s="12" t="s">
        <v>78</v>
      </c>
      <c r="F73" s="10">
        <v>35</v>
      </c>
      <c r="G73" s="10" t="s">
        <v>10</v>
      </c>
      <c r="H73" s="10">
        <v>200107</v>
      </c>
      <c r="I73" s="10">
        <v>1</v>
      </c>
      <c r="J73" s="10"/>
      <c r="K73" s="10" t="s">
        <v>69</v>
      </c>
      <c r="L73" s="28">
        <v>0.5</v>
      </c>
      <c r="M73" s="14">
        <v>2</v>
      </c>
      <c r="N73" s="10" t="s">
        <v>13</v>
      </c>
      <c r="O73" s="15" t="s">
        <v>27</v>
      </c>
      <c r="P73" s="27">
        <v>5.52</v>
      </c>
      <c r="Q73" s="15">
        <v>0.27400000000000002</v>
      </c>
      <c r="R73" s="27">
        <v>0.85299999999999998</v>
      </c>
      <c r="S73" s="15">
        <v>6.0999999999999999E-2</v>
      </c>
      <c r="T73" s="15"/>
      <c r="U73" s="20">
        <v>151.02199999999999</v>
      </c>
      <c r="V73" s="21">
        <v>2.653</v>
      </c>
      <c r="W73" s="22">
        <v>4.6669999999999998</v>
      </c>
      <c r="X73" s="14">
        <f t="shared" si="8"/>
        <v>6.1805564752155318E-2</v>
      </c>
      <c r="Y73" s="23">
        <f t="shared" si="7"/>
        <v>3.9740978135635867E-2</v>
      </c>
      <c r="AA73" s="24"/>
      <c r="AB73" s="25"/>
    </row>
    <row r="74" spans="1:28" x14ac:dyDescent="0.2">
      <c r="A74" s="10" t="s">
        <v>15</v>
      </c>
      <c r="B74" s="11">
        <v>1.1599999999999999</v>
      </c>
      <c r="C74" s="10" t="s">
        <v>74</v>
      </c>
      <c r="D74" s="10" t="s">
        <v>111</v>
      </c>
      <c r="E74" s="12" t="s">
        <v>78</v>
      </c>
      <c r="F74" s="10">
        <v>45</v>
      </c>
      <c r="G74" s="10" t="s">
        <v>10</v>
      </c>
      <c r="H74" s="10">
        <v>200109</v>
      </c>
      <c r="I74" s="10">
        <v>2</v>
      </c>
      <c r="J74" s="10"/>
      <c r="K74" s="10" t="s">
        <v>69</v>
      </c>
      <c r="L74" s="28">
        <v>0.5</v>
      </c>
      <c r="M74" s="14">
        <v>2</v>
      </c>
      <c r="N74" s="10" t="s">
        <v>13</v>
      </c>
      <c r="O74" s="15" t="s">
        <v>131</v>
      </c>
      <c r="P74" s="27">
        <v>5.6150000000000002</v>
      </c>
      <c r="Q74" s="15">
        <v>0.14199999999999999</v>
      </c>
      <c r="R74" s="27">
        <v>0.79300000000000004</v>
      </c>
      <c r="S74" s="15">
        <v>0.10299999999999999</v>
      </c>
      <c r="T74" s="15"/>
      <c r="U74" s="27">
        <v>186.64400000000001</v>
      </c>
      <c r="V74" s="15">
        <v>1.534</v>
      </c>
      <c r="W74" s="22">
        <v>4.8220000000000001</v>
      </c>
      <c r="X74" s="14">
        <f t="shared" si="8"/>
        <v>5.1670559996571011E-2</v>
      </c>
      <c r="Y74" s="23">
        <f t="shared" si="7"/>
        <v>3.3224170077795163E-2</v>
      </c>
      <c r="AA74" s="24"/>
      <c r="AB74" s="25"/>
    </row>
    <row r="75" spans="1:28" x14ac:dyDescent="0.2">
      <c r="A75" s="10" t="s">
        <v>15</v>
      </c>
      <c r="B75" s="11">
        <v>1.1599999999999999</v>
      </c>
      <c r="C75" s="10" t="s">
        <v>74</v>
      </c>
      <c r="D75" s="10" t="s">
        <v>79</v>
      </c>
      <c r="E75" s="12" t="s">
        <v>78</v>
      </c>
      <c r="F75" s="10">
        <v>35</v>
      </c>
      <c r="G75" s="10" t="s">
        <v>42</v>
      </c>
      <c r="H75" s="10">
        <v>200106</v>
      </c>
      <c r="I75" s="10">
        <v>1</v>
      </c>
      <c r="J75" s="10"/>
      <c r="K75" s="10" t="s">
        <v>69</v>
      </c>
      <c r="L75" s="13" t="s">
        <v>30</v>
      </c>
      <c r="M75" s="14">
        <v>1</v>
      </c>
      <c r="N75" s="10" t="s">
        <v>81</v>
      </c>
      <c r="O75" s="29" t="s">
        <v>32</v>
      </c>
      <c r="P75" s="30">
        <v>5.3029999999999999</v>
      </c>
      <c r="Q75" s="29">
        <v>5.8999999999999997E-2</v>
      </c>
      <c r="R75" s="27">
        <v>2.032</v>
      </c>
      <c r="S75" s="15">
        <v>0.09</v>
      </c>
      <c r="T75" s="15"/>
      <c r="U75" s="30">
        <v>265.98099999999999</v>
      </c>
      <c r="V75" s="29">
        <v>5.8029999999999999</v>
      </c>
      <c r="W75" s="22">
        <v>3.2709999999999999</v>
      </c>
      <c r="X75" s="14">
        <f t="shared" si="8"/>
        <v>1.2297870900553048E-2</v>
      </c>
      <c r="Y75" s="23">
        <f t="shared" si="7"/>
        <v>7.9075309890556094E-3</v>
      </c>
      <c r="AA75" s="24">
        <f>AVERAGE(Y75:Y79)</f>
        <v>1.6830012587124285E-2</v>
      </c>
      <c r="AB75" s="25">
        <f>STDEV(Y75:Y79)</f>
        <v>7.5498310879960452E-3</v>
      </c>
    </row>
    <row r="76" spans="1:28" x14ac:dyDescent="0.2">
      <c r="A76" s="10" t="s">
        <v>15</v>
      </c>
      <c r="B76" s="11">
        <v>1.1599999999999999</v>
      </c>
      <c r="C76" s="10" t="s">
        <v>74</v>
      </c>
      <c r="D76" s="10" t="s">
        <v>80</v>
      </c>
      <c r="E76" s="12" t="s">
        <v>78</v>
      </c>
      <c r="F76" s="10">
        <v>27</v>
      </c>
      <c r="G76" s="10" t="s">
        <v>42</v>
      </c>
      <c r="H76" s="10">
        <v>200106</v>
      </c>
      <c r="I76" s="10">
        <v>1</v>
      </c>
      <c r="J76" s="10"/>
      <c r="K76" s="10" t="s">
        <v>69</v>
      </c>
      <c r="L76" s="13" t="s">
        <v>30</v>
      </c>
      <c r="M76" s="14">
        <v>1</v>
      </c>
      <c r="N76" s="10" t="s">
        <v>81</v>
      </c>
      <c r="O76" s="15" t="s">
        <v>29</v>
      </c>
      <c r="P76" s="27">
        <v>6.1870000000000003</v>
      </c>
      <c r="Q76" s="15">
        <v>0.154</v>
      </c>
      <c r="R76" s="27">
        <v>1.889</v>
      </c>
      <c r="S76" s="15">
        <v>0.17499999999999999</v>
      </c>
      <c r="T76" s="15"/>
      <c r="U76" s="27">
        <v>297.78300000000002</v>
      </c>
      <c r="V76" s="15">
        <v>4.4509999999999996</v>
      </c>
      <c r="W76" s="22">
        <v>4.298</v>
      </c>
      <c r="X76" s="14">
        <f t="shared" si="8"/>
        <v>1.4433328967738251E-2</v>
      </c>
      <c r="Y76" s="23">
        <f t="shared" si="7"/>
        <v>9.2806305262556951E-3</v>
      </c>
      <c r="AA76" s="24"/>
      <c r="AB76" s="25"/>
    </row>
    <row r="77" spans="1:28" x14ac:dyDescent="0.2">
      <c r="A77" s="10" t="s">
        <v>15</v>
      </c>
      <c r="B77" s="11">
        <v>1.1599999999999999</v>
      </c>
      <c r="C77" s="10" t="s">
        <v>74</v>
      </c>
      <c r="D77" s="10" t="s">
        <v>82</v>
      </c>
      <c r="E77" s="12" t="s">
        <v>78</v>
      </c>
      <c r="F77" s="10">
        <v>30</v>
      </c>
      <c r="G77" s="10" t="s">
        <v>10</v>
      </c>
      <c r="H77" s="10">
        <v>200107</v>
      </c>
      <c r="I77" s="10">
        <v>1</v>
      </c>
      <c r="J77" s="10"/>
      <c r="K77" s="10" t="s">
        <v>69</v>
      </c>
      <c r="L77" s="13">
        <v>0.5</v>
      </c>
      <c r="M77" s="14">
        <v>2</v>
      </c>
      <c r="N77" s="10" t="s">
        <v>81</v>
      </c>
      <c r="O77" s="15" t="s">
        <v>32</v>
      </c>
      <c r="P77" s="27">
        <v>3.3679999999999999</v>
      </c>
      <c r="Q77" s="15">
        <v>6.6000000000000003E-2</v>
      </c>
      <c r="R77" s="27">
        <v>0.85199999999999998</v>
      </c>
      <c r="S77" s="15">
        <v>7.0999999999999994E-2</v>
      </c>
      <c r="T77" s="15"/>
      <c r="U77" s="20">
        <v>141.99</v>
      </c>
      <c r="V77" s="21">
        <v>6.4939999999999998</v>
      </c>
      <c r="W77" s="22">
        <v>2.516</v>
      </c>
      <c r="X77" s="14">
        <f>W77*M77/U77</f>
        <v>3.543911543066413E-2</v>
      </c>
      <c r="Y77" s="23">
        <f t="shared" si="7"/>
        <v>2.2787351221917034E-2</v>
      </c>
      <c r="AA77" s="24"/>
    </row>
    <row r="78" spans="1:28" x14ac:dyDescent="0.2">
      <c r="A78" s="10" t="s">
        <v>15</v>
      </c>
      <c r="B78" s="11">
        <v>1.1599999999999999</v>
      </c>
      <c r="C78" s="10" t="s">
        <v>74</v>
      </c>
      <c r="D78" s="10" t="s">
        <v>83</v>
      </c>
      <c r="E78" s="12" t="s">
        <v>78</v>
      </c>
      <c r="F78" s="10">
        <v>35</v>
      </c>
      <c r="G78" s="10" t="s">
        <v>10</v>
      </c>
      <c r="H78" s="10">
        <v>200107</v>
      </c>
      <c r="I78" s="10">
        <v>1</v>
      </c>
      <c r="J78" s="10"/>
      <c r="K78" s="10" t="s">
        <v>69</v>
      </c>
      <c r="L78" s="28">
        <v>0.5</v>
      </c>
      <c r="M78" s="14">
        <v>2</v>
      </c>
      <c r="N78" s="10" t="s">
        <v>81</v>
      </c>
      <c r="O78" s="15" t="s">
        <v>29</v>
      </c>
      <c r="P78" s="27">
        <v>3.3809999999999998</v>
      </c>
      <c r="Q78" s="15">
        <v>0.23599999999999999</v>
      </c>
      <c r="R78" s="27">
        <v>0.85299999999999998</v>
      </c>
      <c r="S78" s="15">
        <v>6.0999999999999999E-2</v>
      </c>
      <c r="T78" s="15"/>
      <c r="U78" s="20">
        <v>151.02199999999999</v>
      </c>
      <c r="V78" s="21">
        <v>2.653</v>
      </c>
      <c r="W78" s="22">
        <v>2.5279999999999996</v>
      </c>
      <c r="X78" s="14">
        <f t="shared" si="8"/>
        <v>3.3478566036736365E-2</v>
      </c>
      <c r="Y78" s="23">
        <f t="shared" si="7"/>
        <v>2.1526717961621485E-2</v>
      </c>
      <c r="AA78" s="24"/>
    </row>
    <row r="79" spans="1:28" x14ac:dyDescent="0.2">
      <c r="A79" s="10" t="s">
        <v>15</v>
      </c>
      <c r="B79" s="11">
        <v>1.1599999999999999</v>
      </c>
      <c r="C79" s="10" t="s">
        <v>74</v>
      </c>
      <c r="D79" s="10" t="s">
        <v>111</v>
      </c>
      <c r="E79" s="12" t="s">
        <v>78</v>
      </c>
      <c r="F79" s="10">
        <v>45</v>
      </c>
      <c r="G79" s="10" t="s">
        <v>10</v>
      </c>
      <c r="H79" s="10">
        <v>200109</v>
      </c>
      <c r="I79" s="10">
        <v>1</v>
      </c>
      <c r="J79" s="10"/>
      <c r="K79" s="10" t="s">
        <v>69</v>
      </c>
      <c r="L79" s="28">
        <v>0.5</v>
      </c>
      <c r="M79" s="14">
        <v>2</v>
      </c>
      <c r="N79" s="10" t="s">
        <v>81</v>
      </c>
      <c r="O79" s="15" t="s">
        <v>135</v>
      </c>
      <c r="P79" s="27">
        <v>4.62</v>
      </c>
      <c r="Q79" s="15">
        <v>0.17799999999999999</v>
      </c>
      <c r="R79" s="27">
        <v>1.333</v>
      </c>
      <c r="S79" s="15">
        <v>3.9E-2</v>
      </c>
      <c r="T79" s="15"/>
      <c r="U79" s="27">
        <v>186.64400000000001</v>
      </c>
      <c r="V79" s="15">
        <v>1.534</v>
      </c>
      <c r="W79" s="22">
        <v>3.2869999999999999</v>
      </c>
      <c r="X79" s="14">
        <f t="shared" si="8"/>
        <v>3.5222134116285546E-2</v>
      </c>
      <c r="Y79" s="23">
        <f t="shared" si="7"/>
        <v>2.2647832236771605E-2</v>
      </c>
      <c r="AA79" s="24"/>
    </row>
    <row r="80" spans="1:28" x14ac:dyDescent="0.2">
      <c r="A80" s="10" t="s">
        <v>15</v>
      </c>
      <c r="B80" s="11">
        <v>1.1599999999999999</v>
      </c>
      <c r="C80" s="10" t="s">
        <v>74</v>
      </c>
      <c r="D80" s="10" t="s">
        <v>79</v>
      </c>
      <c r="E80" s="12" t="s">
        <v>78</v>
      </c>
      <c r="F80" s="10">
        <v>35</v>
      </c>
      <c r="G80" s="10" t="s">
        <v>42</v>
      </c>
      <c r="H80" s="10">
        <v>200106</v>
      </c>
      <c r="I80" s="10">
        <v>1</v>
      </c>
      <c r="J80" s="10"/>
      <c r="K80" s="10" t="s">
        <v>69</v>
      </c>
      <c r="L80" s="13">
        <v>0.5</v>
      </c>
      <c r="M80" s="14">
        <v>2</v>
      </c>
      <c r="N80" s="10" t="s">
        <v>51</v>
      </c>
      <c r="O80" s="29" t="s">
        <v>49</v>
      </c>
      <c r="P80" s="30">
        <v>7.3019999999999996</v>
      </c>
      <c r="Q80" s="29">
        <v>0.42799999999999999</v>
      </c>
      <c r="R80" s="27">
        <v>0.68899999999999995</v>
      </c>
      <c r="S80" s="15">
        <v>0.03</v>
      </c>
      <c r="T80" s="15"/>
      <c r="U80" s="30">
        <v>152.78299999999999</v>
      </c>
      <c r="V80" s="29">
        <v>3.4180000000000001</v>
      </c>
      <c r="W80" s="22">
        <v>6.6129999999999995</v>
      </c>
      <c r="X80" s="14">
        <f t="shared" si="8"/>
        <v>8.6567222793111798E-2</v>
      </c>
      <c r="Y80" s="23">
        <f t="shared" si="7"/>
        <v>5.5662724255970887E-2</v>
      </c>
      <c r="AA80" s="24">
        <f>AVERAGE(Y80:Y84)</f>
        <v>5.432678404654482E-2</v>
      </c>
      <c r="AB80" s="25">
        <f>STDEV(Y80:Y84)</f>
        <v>4.8629268082176587E-3</v>
      </c>
    </row>
    <row r="81" spans="1:28" x14ac:dyDescent="0.2">
      <c r="A81" s="10" t="s">
        <v>15</v>
      </c>
      <c r="B81" s="11">
        <v>1.1599999999999999</v>
      </c>
      <c r="C81" s="10" t="s">
        <v>74</v>
      </c>
      <c r="D81" s="10" t="s">
        <v>80</v>
      </c>
      <c r="E81" s="12" t="s">
        <v>78</v>
      </c>
      <c r="F81" s="10">
        <v>27</v>
      </c>
      <c r="G81" s="10" t="s">
        <v>42</v>
      </c>
      <c r="H81" s="10">
        <v>200106</v>
      </c>
      <c r="I81" s="10">
        <v>1</v>
      </c>
      <c r="J81" s="10"/>
      <c r="K81" s="10" t="s">
        <v>69</v>
      </c>
      <c r="L81" s="28">
        <v>0.5</v>
      </c>
      <c r="M81" s="14">
        <v>2</v>
      </c>
      <c r="N81" s="10" t="s">
        <v>51</v>
      </c>
      <c r="O81" s="15" t="s">
        <v>50</v>
      </c>
      <c r="P81" s="27">
        <v>8.5069999999999997</v>
      </c>
      <c r="Q81" s="15">
        <v>0.23200000000000001</v>
      </c>
      <c r="R81" s="27">
        <v>0.90100000000000002</v>
      </c>
      <c r="S81" s="15">
        <v>0.16900000000000001</v>
      </c>
      <c r="T81" s="15"/>
      <c r="U81" s="27">
        <v>157.46700000000001</v>
      </c>
      <c r="V81" s="15">
        <v>2.496</v>
      </c>
      <c r="W81" s="22">
        <v>7.6059999999999999</v>
      </c>
      <c r="X81" s="14">
        <f t="shared" si="8"/>
        <v>9.6604367899305876E-2</v>
      </c>
      <c r="Y81" s="23">
        <f t="shared" si="7"/>
        <v>6.2116608559253682E-2</v>
      </c>
      <c r="AA81" s="24"/>
    </row>
    <row r="82" spans="1:28" x14ac:dyDescent="0.2">
      <c r="A82" s="10" t="s">
        <v>15</v>
      </c>
      <c r="B82" s="11">
        <v>1.1599999999999999</v>
      </c>
      <c r="C82" s="10" t="s">
        <v>74</v>
      </c>
      <c r="D82" s="10" t="s">
        <v>82</v>
      </c>
      <c r="E82" s="12" t="s">
        <v>78</v>
      </c>
      <c r="F82" s="10">
        <v>30</v>
      </c>
      <c r="G82" s="10" t="s">
        <v>10</v>
      </c>
      <c r="H82" s="10">
        <v>200107</v>
      </c>
      <c r="I82" s="10">
        <v>1</v>
      </c>
      <c r="J82" s="10"/>
      <c r="K82" s="10" t="s">
        <v>69</v>
      </c>
      <c r="L82" s="13">
        <v>0.5</v>
      </c>
      <c r="M82" s="14">
        <v>2</v>
      </c>
      <c r="N82" s="10" t="s">
        <v>51</v>
      </c>
      <c r="O82" s="15" t="s">
        <v>49</v>
      </c>
      <c r="P82" s="27">
        <v>6.54</v>
      </c>
      <c r="Q82" s="15">
        <v>0.16400000000000001</v>
      </c>
      <c r="R82" s="27">
        <v>0.85199999999999998</v>
      </c>
      <c r="S82" s="15">
        <v>7.0999999999999994E-2</v>
      </c>
      <c r="T82" s="15"/>
      <c r="U82" s="20">
        <v>141.99</v>
      </c>
      <c r="V82" s="21">
        <v>6.4939999999999998</v>
      </c>
      <c r="W82" s="22">
        <v>5.6879999999999997</v>
      </c>
      <c r="X82" s="14">
        <f t="shared" si="8"/>
        <v>8.0118318191421928E-2</v>
      </c>
      <c r="Y82" s="23">
        <f t="shared" si="7"/>
        <v>5.1516078597084299E-2</v>
      </c>
      <c r="AA82" s="24"/>
    </row>
    <row r="83" spans="1:28" x14ac:dyDescent="0.2">
      <c r="A83" s="10" t="s">
        <v>15</v>
      </c>
      <c r="B83" s="11">
        <v>1.1599999999999999</v>
      </c>
      <c r="C83" s="10" t="s">
        <v>74</v>
      </c>
      <c r="D83" s="10" t="s">
        <v>83</v>
      </c>
      <c r="E83" s="12" t="s">
        <v>78</v>
      </c>
      <c r="F83" s="10">
        <v>35</v>
      </c>
      <c r="G83" s="10" t="s">
        <v>10</v>
      </c>
      <c r="H83" s="10">
        <v>200107</v>
      </c>
      <c r="I83" s="10">
        <v>1</v>
      </c>
      <c r="J83" s="10"/>
      <c r="K83" s="10" t="s">
        <v>69</v>
      </c>
      <c r="L83" s="28">
        <v>0.5</v>
      </c>
      <c r="M83" s="14">
        <v>2</v>
      </c>
      <c r="N83" s="10" t="s">
        <v>51</v>
      </c>
      <c r="O83" s="15" t="s">
        <v>50</v>
      </c>
      <c r="P83" s="27">
        <v>7.0339999999999998</v>
      </c>
      <c r="Q83" s="15">
        <v>1.2290000000000001</v>
      </c>
      <c r="R83" s="27">
        <v>0.85299999999999998</v>
      </c>
      <c r="S83" s="15">
        <v>6.0999999999999999E-2</v>
      </c>
      <c r="T83" s="15"/>
      <c r="U83" s="20">
        <v>151.02199999999999</v>
      </c>
      <c r="V83" s="21">
        <v>2.653</v>
      </c>
      <c r="W83" s="22">
        <v>6.181</v>
      </c>
      <c r="X83" s="14">
        <f t="shared" si="8"/>
        <v>8.185562368396658E-2</v>
      </c>
      <c r="Y83" s="23">
        <f t="shared" si="7"/>
        <v>5.2633166028790514E-2</v>
      </c>
      <c r="AA83" s="24"/>
    </row>
    <row r="84" spans="1:28" x14ac:dyDescent="0.2">
      <c r="A84" s="10" t="s">
        <v>15</v>
      </c>
      <c r="B84" s="11">
        <v>1.1599999999999999</v>
      </c>
      <c r="C84" s="10" t="s">
        <v>74</v>
      </c>
      <c r="D84" s="10" t="s">
        <v>111</v>
      </c>
      <c r="E84" s="12" t="s">
        <v>78</v>
      </c>
      <c r="F84" s="10">
        <v>45</v>
      </c>
      <c r="G84" s="10" t="s">
        <v>10</v>
      </c>
      <c r="H84" s="10">
        <v>200109</v>
      </c>
      <c r="I84" s="10">
        <v>1</v>
      </c>
      <c r="J84" s="10"/>
      <c r="K84" s="10" t="s">
        <v>69</v>
      </c>
      <c r="L84" s="28">
        <v>0.5</v>
      </c>
      <c r="M84" s="14">
        <v>2</v>
      </c>
      <c r="N84" s="10" t="s">
        <v>51</v>
      </c>
      <c r="O84" s="15" t="s">
        <v>133</v>
      </c>
      <c r="P84" s="27">
        <v>8.5470000000000006</v>
      </c>
      <c r="Q84" s="15">
        <v>0.114</v>
      </c>
      <c r="R84" s="27">
        <v>1.333</v>
      </c>
      <c r="S84" s="15">
        <v>3.9E-2</v>
      </c>
      <c r="T84" s="15"/>
      <c r="U84" s="27">
        <v>186.64400000000001</v>
      </c>
      <c r="V84" s="15">
        <v>1.534</v>
      </c>
      <c r="W84" s="22">
        <v>7.2140000000000004</v>
      </c>
      <c r="X84" s="14">
        <f t="shared" si="8"/>
        <v>7.7302243843895335E-2</v>
      </c>
      <c r="Y84" s="23">
        <f t="shared" si="7"/>
        <v>4.9705342791624703E-2</v>
      </c>
      <c r="AA84" s="24"/>
    </row>
    <row r="85" spans="1:28" x14ac:dyDescent="0.2">
      <c r="A85" s="10"/>
      <c r="B85" s="10"/>
      <c r="C85" s="10"/>
      <c r="D85" s="10"/>
      <c r="E85" s="12"/>
      <c r="F85" s="10"/>
      <c r="G85" s="10"/>
      <c r="H85" s="10"/>
      <c r="I85" s="10"/>
      <c r="J85" s="10"/>
      <c r="K85" s="10"/>
      <c r="L85" s="28"/>
      <c r="M85" s="28"/>
      <c r="N85" s="10"/>
      <c r="O85" s="15"/>
      <c r="P85" s="27"/>
      <c r="Q85" s="15"/>
      <c r="R85" s="27"/>
      <c r="S85" s="15"/>
      <c r="T85" s="15"/>
      <c r="U85" s="27"/>
      <c r="V85" s="15"/>
      <c r="W85" s="22"/>
      <c r="X85" s="31"/>
      <c r="Y85" s="23"/>
      <c r="AA85" s="24"/>
    </row>
    <row r="86" spans="1:28" x14ac:dyDescent="0.2">
      <c r="A86" s="10" t="s">
        <v>8</v>
      </c>
      <c r="B86" s="10">
        <v>0.65</v>
      </c>
      <c r="C86" s="10" t="s">
        <v>18</v>
      </c>
      <c r="D86" s="10">
        <v>191221</v>
      </c>
      <c r="E86" s="32" t="s">
        <v>11</v>
      </c>
      <c r="F86" s="10">
        <v>30</v>
      </c>
      <c r="G86" s="10" t="s">
        <v>10</v>
      </c>
      <c r="H86" s="10">
        <v>191223</v>
      </c>
      <c r="I86" s="10">
        <v>1</v>
      </c>
      <c r="J86" s="10" t="s">
        <v>7</v>
      </c>
      <c r="K86" s="10" t="s">
        <v>54</v>
      </c>
      <c r="L86" s="13">
        <v>0.5</v>
      </c>
      <c r="M86" s="14">
        <v>2</v>
      </c>
      <c r="N86" s="10" t="s">
        <v>164</v>
      </c>
      <c r="O86" s="15" t="s">
        <v>20</v>
      </c>
      <c r="P86" s="16">
        <v>10.186999999999999</v>
      </c>
      <c r="Q86" s="17">
        <v>0.29399999999999998</v>
      </c>
      <c r="R86" s="16">
        <v>1.4510000000000001</v>
      </c>
      <c r="S86" s="17">
        <v>0.44</v>
      </c>
      <c r="T86" s="17"/>
      <c r="U86" s="33">
        <v>91.384</v>
      </c>
      <c r="V86" s="34">
        <v>3.6459999999999999</v>
      </c>
      <c r="W86" s="22">
        <v>8.7359999999999989</v>
      </c>
      <c r="X86" s="14">
        <f>W86*M86/U86</f>
        <v>0.19119320668826051</v>
      </c>
      <c r="Y86" s="23">
        <f>(X86*0.643)-Y97</f>
        <v>0.12262763722314628</v>
      </c>
      <c r="AA86" s="24">
        <f>AVERAGE(Y86:Y96)</f>
        <v>0.16590140950785345</v>
      </c>
      <c r="AB86" s="25">
        <f>STDEV(Y86:Y96)</f>
        <v>2.4080969181917648E-2</v>
      </c>
    </row>
    <row r="87" spans="1:28" x14ac:dyDescent="0.2">
      <c r="A87" s="10" t="s">
        <v>8</v>
      </c>
      <c r="B87" s="10">
        <v>0.65</v>
      </c>
      <c r="C87" s="10" t="s">
        <v>18</v>
      </c>
      <c r="D87" s="10" t="s">
        <v>38</v>
      </c>
      <c r="E87" s="32" t="s">
        <v>40</v>
      </c>
      <c r="F87" s="10">
        <v>30</v>
      </c>
      <c r="G87" s="10" t="s">
        <v>10</v>
      </c>
      <c r="H87" s="10">
        <v>191226</v>
      </c>
      <c r="I87" s="10">
        <v>1</v>
      </c>
      <c r="J87" s="10"/>
      <c r="K87" s="10" t="s">
        <v>54</v>
      </c>
      <c r="L87" s="13">
        <v>0.5</v>
      </c>
      <c r="M87" s="14">
        <v>2</v>
      </c>
      <c r="N87" s="10" t="s">
        <v>164</v>
      </c>
      <c r="O87" s="15" t="s">
        <v>43</v>
      </c>
      <c r="P87" s="35">
        <v>19.297999999999998</v>
      </c>
      <c r="Q87" s="15">
        <v>0.62</v>
      </c>
      <c r="R87" s="36">
        <v>1.456</v>
      </c>
      <c r="S87" s="17">
        <v>6.6000000000000003E-2</v>
      </c>
      <c r="T87" s="17"/>
      <c r="U87" s="33">
        <v>123.09699999999999</v>
      </c>
      <c r="V87" s="34">
        <v>2.9540000000000002</v>
      </c>
      <c r="W87" s="22">
        <v>17.841999999999999</v>
      </c>
      <c r="X87" s="14">
        <f t="shared" ref="X87:X123" si="10">W87*M87/U87</f>
        <v>0.28988521247471505</v>
      </c>
      <c r="Y87" s="23">
        <f t="shared" ref="Y87:Y96" si="11">(X87*0.643)-Y98</f>
        <v>0.1594532604368912</v>
      </c>
      <c r="AA87" s="24"/>
      <c r="AB87" s="25"/>
    </row>
    <row r="88" spans="1:28" x14ac:dyDescent="0.2">
      <c r="A88" s="10" t="s">
        <v>8</v>
      </c>
      <c r="B88" s="10">
        <v>0.65</v>
      </c>
      <c r="C88" s="10" t="s">
        <v>18</v>
      </c>
      <c r="D88" s="10" t="s">
        <v>55</v>
      </c>
      <c r="E88" s="32" t="s">
        <v>57</v>
      </c>
      <c r="F88" s="10">
        <v>30</v>
      </c>
      <c r="G88" s="10" t="s">
        <v>10</v>
      </c>
      <c r="H88" s="10">
        <v>191227</v>
      </c>
      <c r="I88" s="10">
        <v>1</v>
      </c>
      <c r="J88" s="10"/>
      <c r="K88" s="10" t="s">
        <v>54</v>
      </c>
      <c r="L88" s="13">
        <v>0.5</v>
      </c>
      <c r="M88" s="14">
        <v>2</v>
      </c>
      <c r="N88" s="10" t="s">
        <v>164</v>
      </c>
      <c r="O88" s="15" t="s">
        <v>61</v>
      </c>
      <c r="P88" s="27">
        <v>14.146000000000001</v>
      </c>
      <c r="Q88" s="15">
        <v>0.67300000000000004</v>
      </c>
      <c r="R88" s="27">
        <v>1.3340000000000001</v>
      </c>
      <c r="S88" s="15">
        <v>0.14099999999999999</v>
      </c>
      <c r="T88" s="15"/>
      <c r="U88" s="33">
        <v>105.077</v>
      </c>
      <c r="V88" s="34">
        <v>1.863</v>
      </c>
      <c r="W88" s="22">
        <v>12.812000000000001</v>
      </c>
      <c r="X88" s="14">
        <f t="shared" si="10"/>
        <v>0.24385926511034767</v>
      </c>
      <c r="Y88" s="23">
        <f t="shared" si="11"/>
        <v>0.14086679292328486</v>
      </c>
      <c r="AA88" s="24"/>
      <c r="AB88" s="25"/>
    </row>
    <row r="89" spans="1:28" x14ac:dyDescent="0.2">
      <c r="A89" s="10" t="s">
        <v>8</v>
      </c>
      <c r="B89" s="10">
        <v>0.65</v>
      </c>
      <c r="C89" s="10" t="s">
        <v>18</v>
      </c>
      <c r="D89" s="10" t="s">
        <v>70</v>
      </c>
      <c r="E89" s="12" t="s">
        <v>72</v>
      </c>
      <c r="F89" s="10">
        <v>27.5</v>
      </c>
      <c r="G89" s="10" t="s">
        <v>10</v>
      </c>
      <c r="H89" s="10">
        <v>191228</v>
      </c>
      <c r="I89" s="10">
        <v>1</v>
      </c>
      <c r="J89" s="10"/>
      <c r="K89" s="10" t="s">
        <v>69</v>
      </c>
      <c r="L89" s="13">
        <v>0.5</v>
      </c>
      <c r="M89" s="14">
        <v>2</v>
      </c>
      <c r="N89" s="10" t="s">
        <v>164</v>
      </c>
      <c r="O89" s="15" t="s">
        <v>61</v>
      </c>
      <c r="P89" s="27">
        <v>6.5110000000000001</v>
      </c>
      <c r="Q89" s="15">
        <v>0.13300000000000001</v>
      </c>
      <c r="R89" s="27">
        <v>0.26100000000000001</v>
      </c>
      <c r="S89" s="15">
        <v>2.5999999999999999E-2</v>
      </c>
      <c r="T89" s="15"/>
      <c r="U89" s="33">
        <v>49.884999999999998</v>
      </c>
      <c r="V89" s="34">
        <v>2.73</v>
      </c>
      <c r="W89" s="22">
        <v>6.25</v>
      </c>
      <c r="X89" s="14">
        <f t="shared" si="10"/>
        <v>0.25057632554876214</v>
      </c>
      <c r="Y89" s="23">
        <f t="shared" si="11"/>
        <v>0.13693960108248973</v>
      </c>
      <c r="AA89" s="24"/>
      <c r="AB89" s="25"/>
    </row>
    <row r="90" spans="1:28" x14ac:dyDescent="0.2">
      <c r="A90" s="10" t="s">
        <v>8</v>
      </c>
      <c r="B90" s="10">
        <v>0.65</v>
      </c>
      <c r="C90" s="10" t="s">
        <v>18</v>
      </c>
      <c r="D90" s="10" t="s">
        <v>87</v>
      </c>
      <c r="E90" s="12" t="s">
        <v>78</v>
      </c>
      <c r="F90" s="10">
        <v>27.5</v>
      </c>
      <c r="G90" s="10" t="s">
        <v>10</v>
      </c>
      <c r="H90" s="10">
        <v>200108</v>
      </c>
      <c r="I90" s="10">
        <v>1</v>
      </c>
      <c r="J90" s="10"/>
      <c r="K90" s="10" t="s">
        <v>69</v>
      </c>
      <c r="L90" s="13">
        <v>0.5</v>
      </c>
      <c r="M90" s="14">
        <v>2</v>
      </c>
      <c r="N90" s="10" t="s">
        <v>164</v>
      </c>
      <c r="O90" s="15" t="s">
        <v>89</v>
      </c>
      <c r="P90" s="16">
        <v>9.6120000000000001</v>
      </c>
      <c r="Q90" s="17">
        <v>0.24399999999999999</v>
      </c>
      <c r="R90" s="18">
        <v>0.40899999999999997</v>
      </c>
      <c r="S90" s="19">
        <v>2.2068076490713903E-2</v>
      </c>
      <c r="T90" s="19"/>
      <c r="U90" s="20">
        <v>58.531999999999996</v>
      </c>
      <c r="V90" s="21">
        <v>3.99</v>
      </c>
      <c r="W90" s="22">
        <v>9.2029999999999994</v>
      </c>
      <c r="X90" s="14">
        <f t="shared" si="10"/>
        <v>0.31446046606984213</v>
      </c>
      <c r="Y90" s="23">
        <f t="shared" si="11"/>
        <v>0.18754349757397662</v>
      </c>
      <c r="AA90" s="24"/>
    </row>
    <row r="91" spans="1:28" x14ac:dyDescent="0.2">
      <c r="A91" s="10" t="s">
        <v>8</v>
      </c>
      <c r="B91" s="10">
        <v>0.65</v>
      </c>
      <c r="C91" s="10" t="s">
        <v>18</v>
      </c>
      <c r="D91" s="10" t="s">
        <v>108</v>
      </c>
      <c r="E91" s="12" t="s">
        <v>78</v>
      </c>
      <c r="F91" s="10">
        <v>37</v>
      </c>
      <c r="G91" s="10" t="s">
        <v>10</v>
      </c>
      <c r="H91" s="10">
        <v>200109</v>
      </c>
      <c r="I91" s="10">
        <v>2</v>
      </c>
      <c r="J91" s="10"/>
      <c r="K91" s="10" t="s">
        <v>69</v>
      </c>
      <c r="L91" s="13">
        <v>0.5</v>
      </c>
      <c r="M91" s="14">
        <v>2</v>
      </c>
      <c r="N91" s="10" t="s">
        <v>164</v>
      </c>
      <c r="O91" s="15" t="s">
        <v>116</v>
      </c>
      <c r="P91" s="27">
        <v>14.61</v>
      </c>
      <c r="Q91" s="15">
        <v>0.42099999999999999</v>
      </c>
      <c r="R91" s="27">
        <v>0.94599999999999995</v>
      </c>
      <c r="S91" s="15">
        <v>0.48399999999999999</v>
      </c>
      <c r="T91" s="15"/>
      <c r="U91" s="16">
        <v>96.498000000000005</v>
      </c>
      <c r="V91" s="17">
        <v>1.69</v>
      </c>
      <c r="W91" s="22">
        <v>13.664</v>
      </c>
      <c r="X91" s="14">
        <f t="shared" si="10"/>
        <v>0.28319757922443989</v>
      </c>
      <c r="Y91" s="23">
        <f t="shared" si="11"/>
        <v>0.17048848680801676</v>
      </c>
      <c r="AA91" s="24"/>
    </row>
    <row r="92" spans="1:28" x14ac:dyDescent="0.2">
      <c r="A92" s="10" t="s">
        <v>14</v>
      </c>
      <c r="B92" s="10">
        <v>0.65</v>
      </c>
      <c r="C92" s="10" t="s">
        <v>18</v>
      </c>
      <c r="D92" s="10" t="s">
        <v>39</v>
      </c>
      <c r="E92" s="12" t="s">
        <v>41</v>
      </c>
      <c r="F92" s="10">
        <v>30</v>
      </c>
      <c r="G92" s="10" t="s">
        <v>42</v>
      </c>
      <c r="H92" s="10">
        <v>191226</v>
      </c>
      <c r="I92" s="10">
        <v>1</v>
      </c>
      <c r="J92" s="10"/>
      <c r="K92" s="10" t="s">
        <v>54</v>
      </c>
      <c r="L92" s="28">
        <v>0.5</v>
      </c>
      <c r="M92" s="14">
        <v>2</v>
      </c>
      <c r="N92" s="10" t="s">
        <v>164</v>
      </c>
      <c r="O92" s="15" t="s">
        <v>21</v>
      </c>
      <c r="P92" s="35">
        <v>18.114999999999998</v>
      </c>
      <c r="Q92" s="15">
        <v>0.50600000000000001</v>
      </c>
      <c r="R92" s="36">
        <v>0.97699999999999998</v>
      </c>
      <c r="S92" s="17">
        <v>0</v>
      </c>
      <c r="T92" s="17"/>
      <c r="U92" s="33">
        <v>96.650999999999996</v>
      </c>
      <c r="V92" s="34">
        <v>4.4059999999999997</v>
      </c>
      <c r="W92" s="22">
        <v>17.137999999999998</v>
      </c>
      <c r="X92" s="14">
        <f t="shared" si="10"/>
        <v>0.35463678596186277</v>
      </c>
      <c r="Y92" s="23">
        <f t="shared" si="11"/>
        <v>0.18329801036719742</v>
      </c>
      <c r="AA92" s="24"/>
    </row>
    <row r="93" spans="1:28" x14ac:dyDescent="0.2">
      <c r="A93" s="10" t="s">
        <v>14</v>
      </c>
      <c r="B93" s="10">
        <v>0.65</v>
      </c>
      <c r="C93" s="10" t="s">
        <v>18</v>
      </c>
      <c r="D93" s="10" t="s">
        <v>56</v>
      </c>
      <c r="E93" s="12" t="s">
        <v>59</v>
      </c>
      <c r="F93" s="10">
        <v>27.5</v>
      </c>
      <c r="G93" s="10" t="s">
        <v>42</v>
      </c>
      <c r="H93" s="10">
        <v>191227</v>
      </c>
      <c r="I93" s="10">
        <v>1</v>
      </c>
      <c r="J93" s="10"/>
      <c r="K93" s="10" t="s">
        <v>54</v>
      </c>
      <c r="L93" s="28">
        <v>0.5</v>
      </c>
      <c r="M93" s="14">
        <v>2</v>
      </c>
      <c r="N93" s="10" t="s">
        <v>164</v>
      </c>
      <c r="O93" s="15" t="s">
        <v>21</v>
      </c>
      <c r="P93" s="27">
        <v>8.09</v>
      </c>
      <c r="Q93" s="15">
        <v>8.7999999999999995E-2</v>
      </c>
      <c r="R93" s="27">
        <v>0.65300000000000002</v>
      </c>
      <c r="S93" s="15">
        <v>0.112</v>
      </c>
      <c r="T93" s="15"/>
      <c r="U93" s="33">
        <v>49.045999999999999</v>
      </c>
      <c r="V93" s="34">
        <v>0.59199999999999997</v>
      </c>
      <c r="W93" s="22">
        <v>7.4369999999999994</v>
      </c>
      <c r="X93" s="14">
        <f t="shared" si="10"/>
        <v>0.30326632141255144</v>
      </c>
      <c r="Y93" s="23">
        <f t="shared" si="11"/>
        <v>0.16544998572768421</v>
      </c>
      <c r="AA93" s="24"/>
      <c r="AB93" s="25"/>
    </row>
    <row r="94" spans="1:28" x14ac:dyDescent="0.2">
      <c r="A94" s="10" t="s">
        <v>14</v>
      </c>
      <c r="B94" s="10">
        <v>0.65</v>
      </c>
      <c r="C94" s="10" t="s">
        <v>18</v>
      </c>
      <c r="D94" s="10" t="s">
        <v>71</v>
      </c>
      <c r="E94" s="12" t="s">
        <v>73</v>
      </c>
      <c r="F94" s="10">
        <v>32</v>
      </c>
      <c r="G94" s="10" t="s">
        <v>42</v>
      </c>
      <c r="H94" s="10">
        <v>191228</v>
      </c>
      <c r="I94" s="10">
        <v>1</v>
      </c>
      <c r="J94" s="10"/>
      <c r="K94" s="10" t="s">
        <v>69</v>
      </c>
      <c r="L94" s="28">
        <v>0.5</v>
      </c>
      <c r="M94" s="14">
        <v>2</v>
      </c>
      <c r="N94" s="10" t="s">
        <v>164</v>
      </c>
      <c r="O94" s="15" t="s">
        <v>21</v>
      </c>
      <c r="P94" s="27">
        <v>14.946</v>
      </c>
      <c r="Q94" s="15">
        <v>0.36199999999999999</v>
      </c>
      <c r="R94" s="27">
        <v>0.749</v>
      </c>
      <c r="S94" s="15">
        <v>0.14099999999999999</v>
      </c>
      <c r="T94" s="15"/>
      <c r="U94" s="33">
        <v>77.932000000000002</v>
      </c>
      <c r="V94" s="34">
        <v>2.15</v>
      </c>
      <c r="W94" s="22">
        <v>14.196999999999999</v>
      </c>
      <c r="X94" s="14">
        <f t="shared" si="10"/>
        <v>0.3643432736231586</v>
      </c>
      <c r="Y94" s="23">
        <f t="shared" si="11"/>
        <v>0.19900887953600571</v>
      </c>
      <c r="AA94" s="24"/>
      <c r="AB94" s="25"/>
    </row>
    <row r="95" spans="1:28" x14ac:dyDescent="0.2">
      <c r="A95" s="10" t="s">
        <v>14</v>
      </c>
      <c r="B95" s="10">
        <v>0.65</v>
      </c>
      <c r="C95" s="10" t="s">
        <v>18</v>
      </c>
      <c r="D95" s="10" t="s">
        <v>88</v>
      </c>
      <c r="E95" s="12" t="s">
        <v>78</v>
      </c>
      <c r="F95" s="10">
        <v>27.5</v>
      </c>
      <c r="G95" s="10" t="s">
        <v>10</v>
      </c>
      <c r="H95" s="10">
        <v>200108</v>
      </c>
      <c r="I95" s="10">
        <v>1</v>
      </c>
      <c r="J95" s="10"/>
      <c r="K95" s="10" t="s">
        <v>69</v>
      </c>
      <c r="L95" s="28">
        <v>0.5</v>
      </c>
      <c r="M95" s="14">
        <v>2</v>
      </c>
      <c r="N95" s="10" t="s">
        <v>164</v>
      </c>
      <c r="O95" s="15" t="s">
        <v>90</v>
      </c>
      <c r="P95" s="16">
        <v>9.42</v>
      </c>
      <c r="Q95" s="17">
        <v>0.14799999999999999</v>
      </c>
      <c r="R95" s="18">
        <v>0.42199999999999999</v>
      </c>
      <c r="S95" s="19">
        <v>3.7643060449437431E-2</v>
      </c>
      <c r="T95" s="19"/>
      <c r="U95" s="20">
        <v>56.639000000000003</v>
      </c>
      <c r="V95" s="21">
        <v>2.6070000000000002</v>
      </c>
      <c r="W95" s="22">
        <v>8.9979999999999993</v>
      </c>
      <c r="X95" s="14">
        <f t="shared" si="10"/>
        <v>0.3177315983686152</v>
      </c>
      <c r="Y95" s="23">
        <f t="shared" si="11"/>
        <v>0.18840777556100916</v>
      </c>
      <c r="AA95" s="24"/>
      <c r="AB95" s="25"/>
    </row>
    <row r="96" spans="1:28" x14ac:dyDescent="0.2">
      <c r="A96" s="10" t="s">
        <v>14</v>
      </c>
      <c r="B96" s="10">
        <v>0.65</v>
      </c>
      <c r="C96" s="10" t="s">
        <v>18</v>
      </c>
      <c r="D96" s="10" t="s">
        <v>109</v>
      </c>
      <c r="E96" s="12" t="s">
        <v>78</v>
      </c>
      <c r="F96" s="10">
        <v>32</v>
      </c>
      <c r="G96" s="10" t="s">
        <v>10</v>
      </c>
      <c r="H96" s="10">
        <v>200109</v>
      </c>
      <c r="I96" s="10">
        <v>2</v>
      </c>
      <c r="J96" s="10"/>
      <c r="K96" s="10" t="s">
        <v>69</v>
      </c>
      <c r="L96" s="28">
        <v>0.5</v>
      </c>
      <c r="M96" s="14">
        <v>2</v>
      </c>
      <c r="N96" s="10" t="s">
        <v>164</v>
      </c>
      <c r="O96" s="15" t="s">
        <v>117</v>
      </c>
      <c r="P96" s="27">
        <v>14.098000000000001</v>
      </c>
      <c r="Q96" s="15">
        <v>0.433</v>
      </c>
      <c r="R96" s="27">
        <v>0.68100000000000005</v>
      </c>
      <c r="S96" s="15">
        <v>0.01</v>
      </c>
      <c r="T96" s="15"/>
      <c r="U96" s="16">
        <v>92.066000000000003</v>
      </c>
      <c r="V96" s="17">
        <v>3.786</v>
      </c>
      <c r="W96" s="22">
        <v>13.417000000000002</v>
      </c>
      <c r="X96" s="14">
        <f t="shared" si="10"/>
        <v>0.29146481871700741</v>
      </c>
      <c r="Y96" s="23">
        <f t="shared" si="11"/>
        <v>0.17083157734668611</v>
      </c>
      <c r="AA96" s="24"/>
      <c r="AB96" s="25"/>
    </row>
    <row r="97" spans="1:28" x14ac:dyDescent="0.2">
      <c r="A97" s="10" t="s">
        <v>8</v>
      </c>
      <c r="B97" s="10">
        <v>0.65</v>
      </c>
      <c r="C97" s="10" t="s">
        <v>18</v>
      </c>
      <c r="D97" s="10">
        <v>191221</v>
      </c>
      <c r="E97" s="32" t="s">
        <v>11</v>
      </c>
      <c r="F97" s="10">
        <v>30</v>
      </c>
      <c r="G97" s="10" t="s">
        <v>10</v>
      </c>
      <c r="H97" s="10">
        <v>191223</v>
      </c>
      <c r="I97" s="10">
        <v>1</v>
      </c>
      <c r="J97" s="10" t="s">
        <v>7</v>
      </c>
      <c r="K97" s="10" t="s">
        <v>54</v>
      </c>
      <c r="L97" s="13">
        <v>0.5</v>
      </c>
      <c r="M97" s="14">
        <v>2</v>
      </c>
      <c r="N97" s="10" t="s">
        <v>13</v>
      </c>
      <c r="O97" s="15" t="s">
        <v>24</v>
      </c>
      <c r="P97" s="16">
        <v>1.4730000000000001</v>
      </c>
      <c r="Q97" s="17">
        <v>0.94799999999999995</v>
      </c>
      <c r="R97" s="16">
        <v>1.4510000000000001</v>
      </c>
      <c r="S97" s="17">
        <v>0.44</v>
      </c>
      <c r="T97" s="17"/>
      <c r="U97" s="33">
        <v>91.384</v>
      </c>
      <c r="V97" s="34">
        <v>3.6459999999999999</v>
      </c>
      <c r="W97" s="22">
        <v>2.200000000000002E-2</v>
      </c>
      <c r="X97" s="14">
        <f t="shared" si="10"/>
        <v>4.8148472380285431E-4</v>
      </c>
      <c r="Y97" s="23">
        <f t="shared" si="7"/>
        <v>3.0959467740523532E-4</v>
      </c>
      <c r="AA97" s="24">
        <f>AVERAGE(Y97:Y107)</f>
        <v>2.1422895092811898E-2</v>
      </c>
      <c r="AB97" s="25">
        <f>STDEV(Y97:Y107)</f>
        <v>1.2292889273902142E-2</v>
      </c>
    </row>
    <row r="98" spans="1:28" x14ac:dyDescent="0.2">
      <c r="A98" s="10" t="s">
        <v>8</v>
      </c>
      <c r="B98" s="10">
        <v>0.65</v>
      </c>
      <c r="C98" s="10" t="s">
        <v>18</v>
      </c>
      <c r="D98" s="10" t="s">
        <v>38</v>
      </c>
      <c r="E98" s="32" t="s">
        <v>40</v>
      </c>
      <c r="F98" s="10">
        <v>30</v>
      </c>
      <c r="G98" s="10" t="s">
        <v>10</v>
      </c>
      <c r="H98" s="10">
        <v>191226</v>
      </c>
      <c r="I98" s="10">
        <v>1</v>
      </c>
      <c r="J98" s="10"/>
      <c r="K98" s="10" t="s">
        <v>54</v>
      </c>
      <c r="L98" s="13">
        <v>0.5</v>
      </c>
      <c r="M98" s="14">
        <v>2</v>
      </c>
      <c r="N98" s="10" t="s">
        <v>13</v>
      </c>
      <c r="O98" s="15" t="s">
        <v>45</v>
      </c>
      <c r="P98" s="35">
        <v>4.0350000000000001</v>
      </c>
      <c r="Q98" s="15">
        <v>0.155</v>
      </c>
      <c r="R98" s="36">
        <v>1.456</v>
      </c>
      <c r="S98" s="17">
        <v>6.6000000000000003E-2</v>
      </c>
      <c r="T98" s="17"/>
      <c r="U98" s="33">
        <v>123.09699999999999</v>
      </c>
      <c r="V98" s="34">
        <v>2.9540000000000002</v>
      </c>
      <c r="W98" s="22">
        <v>2.5790000000000002</v>
      </c>
      <c r="X98" s="14">
        <f t="shared" si="10"/>
        <v>4.1901914750156387E-2</v>
      </c>
      <c r="Y98" s="23">
        <f t="shared" si="7"/>
        <v>2.6942931184350559E-2</v>
      </c>
      <c r="AA98" s="24"/>
      <c r="AB98" s="25"/>
    </row>
    <row r="99" spans="1:28" x14ac:dyDescent="0.2">
      <c r="A99" s="10" t="s">
        <v>8</v>
      </c>
      <c r="B99" s="10">
        <v>0.65</v>
      </c>
      <c r="C99" s="10" t="s">
        <v>18</v>
      </c>
      <c r="D99" s="10" t="s">
        <v>55</v>
      </c>
      <c r="E99" s="32" t="s">
        <v>57</v>
      </c>
      <c r="F99" s="10">
        <v>30</v>
      </c>
      <c r="G99" s="10" t="s">
        <v>10</v>
      </c>
      <c r="H99" s="10">
        <v>191227</v>
      </c>
      <c r="I99" s="10">
        <v>1</v>
      </c>
      <c r="J99" s="10"/>
      <c r="K99" s="10" t="s">
        <v>54</v>
      </c>
      <c r="L99" s="13">
        <v>0.5</v>
      </c>
      <c r="M99" s="14">
        <v>2</v>
      </c>
      <c r="N99" s="10" t="s">
        <v>13</v>
      </c>
      <c r="O99" s="15" t="s">
        <v>63</v>
      </c>
      <c r="P99" s="27">
        <v>2.6360000000000001</v>
      </c>
      <c r="Q99" s="15">
        <v>0.20699999999999999</v>
      </c>
      <c r="R99" s="27">
        <v>1.3340000000000001</v>
      </c>
      <c r="S99" s="15">
        <v>0.14099999999999999</v>
      </c>
      <c r="T99" s="15"/>
      <c r="U99" s="33">
        <v>105.077</v>
      </c>
      <c r="V99" s="34">
        <v>1.863</v>
      </c>
      <c r="W99" s="22">
        <v>1.302</v>
      </c>
      <c r="X99" s="14">
        <f t="shared" si="10"/>
        <v>2.4781826660449004E-2</v>
      </c>
      <c r="Y99" s="23">
        <f t="shared" si="7"/>
        <v>1.5934714542668711E-2</v>
      </c>
      <c r="AA99" s="24"/>
      <c r="AB99" s="25"/>
    </row>
    <row r="100" spans="1:28" x14ac:dyDescent="0.2">
      <c r="A100" s="10" t="s">
        <v>8</v>
      </c>
      <c r="B100" s="10">
        <v>0.65</v>
      </c>
      <c r="C100" s="10" t="s">
        <v>18</v>
      </c>
      <c r="D100" s="10" t="s">
        <v>70</v>
      </c>
      <c r="E100" s="12" t="s">
        <v>72</v>
      </c>
      <c r="F100" s="10">
        <v>27.5</v>
      </c>
      <c r="G100" s="10" t="s">
        <v>10</v>
      </c>
      <c r="H100" s="10">
        <v>191228</v>
      </c>
      <c r="I100" s="10">
        <v>1</v>
      </c>
      <c r="J100" s="10"/>
      <c r="K100" s="10" t="s">
        <v>69</v>
      </c>
      <c r="L100" s="13">
        <v>0.5</v>
      </c>
      <c r="M100" s="14">
        <v>2</v>
      </c>
      <c r="N100" s="10" t="s">
        <v>13</v>
      </c>
      <c r="O100" s="15" t="s">
        <v>63</v>
      </c>
      <c r="P100" s="27">
        <v>1.1990000000000001</v>
      </c>
      <c r="Q100" s="15">
        <v>3.9E-2</v>
      </c>
      <c r="R100" s="27">
        <v>0.26100000000000001</v>
      </c>
      <c r="S100" s="15">
        <v>2.5999999999999999E-2</v>
      </c>
      <c r="T100" s="15"/>
      <c r="U100" s="33">
        <v>49.884999999999998</v>
      </c>
      <c r="V100" s="34">
        <v>2.73</v>
      </c>
      <c r="W100" s="22">
        <v>0.93800000000000006</v>
      </c>
      <c r="X100" s="14">
        <f t="shared" si="10"/>
        <v>3.7606494938358229E-2</v>
      </c>
      <c r="Y100" s="23">
        <f t="shared" si="7"/>
        <v>2.4180976245364343E-2</v>
      </c>
      <c r="AA100" s="24"/>
      <c r="AB100" s="25"/>
    </row>
    <row r="101" spans="1:28" x14ac:dyDescent="0.2">
      <c r="A101" s="10" t="s">
        <v>8</v>
      </c>
      <c r="B101" s="10">
        <v>0.65</v>
      </c>
      <c r="C101" s="10" t="s">
        <v>18</v>
      </c>
      <c r="D101" s="10" t="s">
        <v>87</v>
      </c>
      <c r="E101" s="12" t="s">
        <v>78</v>
      </c>
      <c r="F101" s="10">
        <v>27.5</v>
      </c>
      <c r="G101" s="10" t="s">
        <v>10</v>
      </c>
      <c r="H101" s="10">
        <v>200108</v>
      </c>
      <c r="I101" s="10">
        <v>1</v>
      </c>
      <c r="J101" s="10"/>
      <c r="K101" s="10" t="s">
        <v>69</v>
      </c>
      <c r="L101" s="13">
        <v>0.5</v>
      </c>
      <c r="M101" s="14">
        <v>2</v>
      </c>
      <c r="N101" s="10" t="s">
        <v>13</v>
      </c>
      <c r="O101" s="15" t="s">
        <v>93</v>
      </c>
      <c r="P101" s="16">
        <v>1.0760000000000001</v>
      </c>
      <c r="Q101" s="17">
        <v>1.7999999999999999E-2</v>
      </c>
      <c r="R101" s="18">
        <v>0.40899999999999997</v>
      </c>
      <c r="S101" s="19">
        <v>2.2068076490713903E-2</v>
      </c>
      <c r="T101" s="19"/>
      <c r="U101" s="20">
        <v>58.531999999999996</v>
      </c>
      <c r="V101" s="21">
        <v>3.99</v>
      </c>
      <c r="W101" s="22">
        <v>0.66700000000000004</v>
      </c>
      <c r="X101" s="14">
        <f t="shared" si="10"/>
        <v>2.2790951957903371E-2</v>
      </c>
      <c r="Y101" s="23">
        <f t="shared" ref="Y101:Y162" si="12">X101*0.643</f>
        <v>1.4654582108931868E-2</v>
      </c>
      <c r="AA101" s="24"/>
      <c r="AB101" s="25"/>
    </row>
    <row r="102" spans="1:28" x14ac:dyDescent="0.2">
      <c r="A102" s="10" t="s">
        <v>8</v>
      </c>
      <c r="B102" s="10">
        <v>0.65</v>
      </c>
      <c r="C102" s="10" t="s">
        <v>18</v>
      </c>
      <c r="D102" s="10" t="s">
        <v>108</v>
      </c>
      <c r="E102" s="12" t="s">
        <v>78</v>
      </c>
      <c r="F102" s="10">
        <v>37</v>
      </c>
      <c r="G102" s="10" t="s">
        <v>10</v>
      </c>
      <c r="H102" s="10">
        <v>200109</v>
      </c>
      <c r="I102" s="10">
        <v>2</v>
      </c>
      <c r="J102" s="10"/>
      <c r="K102" s="10" t="s">
        <v>69</v>
      </c>
      <c r="L102" s="13">
        <v>0.5</v>
      </c>
      <c r="M102" s="14">
        <v>2</v>
      </c>
      <c r="N102" s="10" t="s">
        <v>13</v>
      </c>
      <c r="O102" s="15" t="s">
        <v>126</v>
      </c>
      <c r="P102" s="27">
        <v>1.8169999999999999</v>
      </c>
      <c r="Q102" s="15">
        <v>8.4000000000000005E-2</v>
      </c>
      <c r="R102" s="27">
        <v>0.94599999999999995</v>
      </c>
      <c r="S102" s="15">
        <v>0.48399999999999999</v>
      </c>
      <c r="T102" s="15"/>
      <c r="U102" s="16">
        <v>96.498000000000005</v>
      </c>
      <c r="V102" s="17">
        <v>1.69</v>
      </c>
      <c r="W102" s="22">
        <v>0.871</v>
      </c>
      <c r="X102" s="14">
        <f>W102*M102/U102</f>
        <v>1.8052187610105908E-2</v>
      </c>
      <c r="Y102" s="23">
        <f t="shared" si="12"/>
        <v>1.16075566332981E-2</v>
      </c>
      <c r="AA102" s="24"/>
    </row>
    <row r="103" spans="1:28" x14ac:dyDescent="0.2">
      <c r="A103" s="10" t="s">
        <v>14</v>
      </c>
      <c r="B103" s="10">
        <v>0.65</v>
      </c>
      <c r="C103" s="10" t="s">
        <v>18</v>
      </c>
      <c r="D103" s="10" t="s">
        <v>39</v>
      </c>
      <c r="E103" s="12" t="s">
        <v>41</v>
      </c>
      <c r="F103" s="10">
        <v>30</v>
      </c>
      <c r="G103" s="10" t="s">
        <v>42</v>
      </c>
      <c r="H103" s="10">
        <v>191226</v>
      </c>
      <c r="I103" s="10">
        <v>1</v>
      </c>
      <c r="J103" s="10"/>
      <c r="K103" s="10" t="s">
        <v>54</v>
      </c>
      <c r="L103" s="13">
        <v>0.5</v>
      </c>
      <c r="M103" s="14">
        <v>2</v>
      </c>
      <c r="N103" s="10" t="s">
        <v>13</v>
      </c>
      <c r="O103" s="15" t="s">
        <v>25</v>
      </c>
      <c r="P103" s="35">
        <v>4.3390000000000004</v>
      </c>
      <c r="Q103" s="15">
        <v>5.1999999999999998E-2</v>
      </c>
      <c r="R103" s="36">
        <v>0.97699999999999998</v>
      </c>
      <c r="S103" s="17">
        <v>0</v>
      </c>
      <c r="T103" s="17"/>
      <c r="U103" s="33">
        <v>96.650999999999996</v>
      </c>
      <c r="V103" s="34">
        <v>4.4059999999999997</v>
      </c>
      <c r="W103" s="22">
        <v>3.3620000000000005</v>
      </c>
      <c r="X103" s="14">
        <f t="shared" si="10"/>
        <v>6.9569895810700375E-2</v>
      </c>
      <c r="Y103" s="23">
        <f t="shared" si="12"/>
        <v>4.4733443006280342E-2</v>
      </c>
      <c r="AA103" s="24"/>
    </row>
    <row r="104" spans="1:28" x14ac:dyDescent="0.2">
      <c r="A104" s="10" t="s">
        <v>14</v>
      </c>
      <c r="B104" s="10">
        <v>0.65</v>
      </c>
      <c r="C104" s="10" t="s">
        <v>18</v>
      </c>
      <c r="D104" s="10" t="s">
        <v>56</v>
      </c>
      <c r="E104" s="12" t="s">
        <v>59</v>
      </c>
      <c r="F104" s="10">
        <v>27.5</v>
      </c>
      <c r="G104" s="10" t="s">
        <v>42</v>
      </c>
      <c r="H104" s="10">
        <v>191227</v>
      </c>
      <c r="I104" s="10">
        <v>1</v>
      </c>
      <c r="J104" s="10"/>
      <c r="K104" s="10" t="s">
        <v>54</v>
      </c>
      <c r="L104" s="28">
        <v>0.5</v>
      </c>
      <c r="M104" s="14">
        <v>2</v>
      </c>
      <c r="N104" s="10" t="s">
        <v>13</v>
      </c>
      <c r="O104" s="15" t="s">
        <v>25</v>
      </c>
      <c r="P104" s="27">
        <v>1.78</v>
      </c>
      <c r="Q104" s="15">
        <v>0.105</v>
      </c>
      <c r="R104" s="27">
        <v>0.65300000000000002</v>
      </c>
      <c r="S104" s="15">
        <v>0.112</v>
      </c>
      <c r="T104" s="15"/>
      <c r="U104" s="33">
        <v>49.045999999999999</v>
      </c>
      <c r="V104" s="34">
        <v>0.59199999999999997</v>
      </c>
      <c r="W104" s="22">
        <v>1.127</v>
      </c>
      <c r="X104" s="14">
        <f t="shared" si="10"/>
        <v>4.5956856828283654E-2</v>
      </c>
      <c r="Y104" s="23">
        <f t="shared" si="12"/>
        <v>2.9550258940586389E-2</v>
      </c>
      <c r="AA104" s="24"/>
    </row>
    <row r="105" spans="1:28" x14ac:dyDescent="0.2">
      <c r="A105" s="10" t="s">
        <v>14</v>
      </c>
      <c r="B105" s="10">
        <v>0.65</v>
      </c>
      <c r="C105" s="10" t="s">
        <v>18</v>
      </c>
      <c r="D105" s="10" t="s">
        <v>71</v>
      </c>
      <c r="E105" s="12" t="s">
        <v>73</v>
      </c>
      <c r="F105" s="10">
        <v>32</v>
      </c>
      <c r="G105" s="10" t="s">
        <v>42</v>
      </c>
      <c r="H105" s="10">
        <v>191228</v>
      </c>
      <c r="I105" s="10">
        <v>1</v>
      </c>
      <c r="J105" s="10"/>
      <c r="K105" s="10" t="s">
        <v>69</v>
      </c>
      <c r="L105" s="28">
        <v>0.5</v>
      </c>
      <c r="M105" s="14">
        <v>2</v>
      </c>
      <c r="N105" s="10" t="s">
        <v>13</v>
      </c>
      <c r="O105" s="15" t="s">
        <v>25</v>
      </c>
      <c r="P105" s="27">
        <v>2.8860000000000001</v>
      </c>
      <c r="Q105" s="15">
        <v>0.17399999999999999</v>
      </c>
      <c r="R105" s="27">
        <v>0.749</v>
      </c>
      <c r="S105" s="15">
        <v>0.14099999999999999</v>
      </c>
      <c r="T105" s="15"/>
      <c r="U105" s="33">
        <v>77.932000000000002</v>
      </c>
      <c r="V105" s="34">
        <v>2.15</v>
      </c>
      <c r="W105" s="22">
        <v>2.137</v>
      </c>
      <c r="X105" s="14">
        <f t="shared" si="10"/>
        <v>5.4842683364984858E-2</v>
      </c>
      <c r="Y105" s="23">
        <f t="shared" si="12"/>
        <v>3.5263845403685268E-2</v>
      </c>
      <c r="AA105" s="24"/>
      <c r="AB105" s="25"/>
    </row>
    <row r="106" spans="1:28" x14ac:dyDescent="0.2">
      <c r="A106" s="10" t="s">
        <v>14</v>
      </c>
      <c r="B106" s="10">
        <v>0.65</v>
      </c>
      <c r="C106" s="10" t="s">
        <v>18</v>
      </c>
      <c r="D106" s="10" t="s">
        <v>88</v>
      </c>
      <c r="E106" s="12" t="s">
        <v>78</v>
      </c>
      <c r="F106" s="10">
        <v>27.5</v>
      </c>
      <c r="G106" s="10" t="s">
        <v>10</v>
      </c>
      <c r="H106" s="10">
        <v>200108</v>
      </c>
      <c r="I106" s="10">
        <v>1</v>
      </c>
      <c r="J106" s="10"/>
      <c r="K106" s="10" t="s">
        <v>69</v>
      </c>
      <c r="L106" s="28">
        <v>0.5</v>
      </c>
      <c r="M106" s="14">
        <v>2</v>
      </c>
      <c r="N106" s="10" t="s">
        <v>13</v>
      </c>
      <c r="O106" s="15" t="s">
        <v>94</v>
      </c>
      <c r="P106" s="16">
        <v>1.1220000000000001</v>
      </c>
      <c r="Q106" s="17">
        <v>4.3999999999999997E-2</v>
      </c>
      <c r="R106" s="18">
        <v>0.42199999999999999</v>
      </c>
      <c r="S106" s="19">
        <v>3.7643060449437431E-2</v>
      </c>
      <c r="T106" s="19"/>
      <c r="U106" s="20">
        <v>56.639000000000003</v>
      </c>
      <c r="V106" s="21">
        <v>2.6070000000000002</v>
      </c>
      <c r="W106" s="22">
        <v>0.70000000000000018</v>
      </c>
      <c r="X106" s="14">
        <f t="shared" si="10"/>
        <v>2.4717950528787589E-2</v>
      </c>
      <c r="Y106" s="23">
        <f t="shared" si="12"/>
        <v>1.589364219001042E-2</v>
      </c>
      <c r="AA106" s="24"/>
    </row>
    <row r="107" spans="1:28" x14ac:dyDescent="0.2">
      <c r="A107" s="10" t="s">
        <v>14</v>
      </c>
      <c r="B107" s="10">
        <v>0.65</v>
      </c>
      <c r="C107" s="10" t="s">
        <v>18</v>
      </c>
      <c r="D107" s="10" t="s">
        <v>109</v>
      </c>
      <c r="E107" s="12" t="s">
        <v>78</v>
      </c>
      <c r="F107" s="10">
        <v>32</v>
      </c>
      <c r="G107" s="10" t="s">
        <v>10</v>
      </c>
      <c r="H107" s="10">
        <v>200109</v>
      </c>
      <c r="I107" s="10">
        <v>2</v>
      </c>
      <c r="J107" s="10"/>
      <c r="K107" s="10" t="s">
        <v>69</v>
      </c>
      <c r="L107" s="28">
        <v>0.5</v>
      </c>
      <c r="M107" s="14">
        <v>2</v>
      </c>
      <c r="N107" s="10" t="s">
        <v>13</v>
      </c>
      <c r="O107" s="15" t="s">
        <v>127</v>
      </c>
      <c r="P107" s="27">
        <v>1.8680000000000001</v>
      </c>
      <c r="Q107" s="15">
        <v>0.16600000000000001</v>
      </c>
      <c r="R107" s="27">
        <v>0.68100000000000005</v>
      </c>
      <c r="S107" s="15">
        <v>0.01</v>
      </c>
      <c r="T107" s="15"/>
      <c r="U107" s="16">
        <v>92.066000000000003</v>
      </c>
      <c r="V107" s="17">
        <v>3.786</v>
      </c>
      <c r="W107" s="22">
        <v>1.1870000000000001</v>
      </c>
      <c r="X107" s="14">
        <f t="shared" si="10"/>
        <v>2.57858492820368E-2</v>
      </c>
      <c r="Y107" s="23">
        <f t="shared" si="12"/>
        <v>1.6580301088349663E-2</v>
      </c>
      <c r="AA107" s="24"/>
    </row>
    <row r="108" spans="1:28" x14ac:dyDescent="0.2">
      <c r="A108" s="10" t="s">
        <v>8</v>
      </c>
      <c r="B108" s="10">
        <v>0.65</v>
      </c>
      <c r="C108" s="10" t="s">
        <v>18</v>
      </c>
      <c r="D108" s="10" t="s">
        <v>70</v>
      </c>
      <c r="E108" s="12" t="s">
        <v>72</v>
      </c>
      <c r="F108" s="10">
        <v>27.5</v>
      </c>
      <c r="G108" s="10" t="s">
        <v>10</v>
      </c>
      <c r="H108" s="10">
        <v>191228</v>
      </c>
      <c r="I108" s="10">
        <v>1</v>
      </c>
      <c r="J108" s="10"/>
      <c r="K108" s="10" t="s">
        <v>69</v>
      </c>
      <c r="L108" s="13">
        <v>0.5</v>
      </c>
      <c r="M108" s="14">
        <v>2</v>
      </c>
      <c r="N108" s="10" t="s">
        <v>77</v>
      </c>
      <c r="O108" s="15" t="s">
        <v>67</v>
      </c>
      <c r="P108" s="27">
        <v>0.80100000000000005</v>
      </c>
      <c r="Q108" s="15">
        <v>4.2999999999999997E-2</v>
      </c>
      <c r="R108" s="27">
        <v>0.26100000000000001</v>
      </c>
      <c r="S108" s="15">
        <v>2.5999999999999999E-2</v>
      </c>
      <c r="T108" s="15"/>
      <c r="U108" s="33">
        <v>49.884999999999998</v>
      </c>
      <c r="V108" s="34">
        <v>2.73</v>
      </c>
      <c r="W108" s="22">
        <v>0.54</v>
      </c>
      <c r="X108" s="14">
        <f t="shared" si="10"/>
        <v>2.1649794527413051E-2</v>
      </c>
      <c r="Y108" s="23">
        <f t="shared" si="12"/>
        <v>1.3920817881126592E-2</v>
      </c>
      <c r="AA108" s="24">
        <f>AVERAGE(Y108:Y113)</f>
        <v>1.7231822787538764E-2</v>
      </c>
      <c r="AB108" s="25">
        <f>STDEV(Y108:Y113)</f>
        <v>5.2550923766173374E-3</v>
      </c>
    </row>
    <row r="109" spans="1:28" x14ac:dyDescent="0.2">
      <c r="A109" s="10" t="s">
        <v>14</v>
      </c>
      <c r="B109" s="10">
        <v>0.65</v>
      </c>
      <c r="C109" s="10" t="s">
        <v>18</v>
      </c>
      <c r="D109" s="10" t="s">
        <v>71</v>
      </c>
      <c r="E109" s="12" t="s">
        <v>73</v>
      </c>
      <c r="F109" s="10">
        <v>32</v>
      </c>
      <c r="G109" s="10" t="s">
        <v>42</v>
      </c>
      <c r="H109" s="10">
        <v>191228</v>
      </c>
      <c r="I109" s="10">
        <v>1</v>
      </c>
      <c r="J109" s="10"/>
      <c r="K109" s="10" t="s">
        <v>69</v>
      </c>
      <c r="L109" s="28">
        <v>0.5</v>
      </c>
      <c r="M109" s="14">
        <v>2</v>
      </c>
      <c r="N109" s="10" t="s">
        <v>77</v>
      </c>
      <c r="O109" s="15" t="s">
        <v>28</v>
      </c>
      <c r="P109" s="27">
        <v>1.9910000000000001</v>
      </c>
      <c r="Q109" s="15">
        <v>0.20100000000000001</v>
      </c>
      <c r="R109" s="27">
        <v>0.749</v>
      </c>
      <c r="S109" s="15">
        <v>0.14099999999999999</v>
      </c>
      <c r="T109" s="15"/>
      <c r="U109" s="33">
        <v>77.932000000000002</v>
      </c>
      <c r="V109" s="34">
        <v>2.15</v>
      </c>
      <c r="W109" s="22">
        <v>1.242</v>
      </c>
      <c r="X109" s="14">
        <f t="shared" si="10"/>
        <v>3.1873941384797003E-2</v>
      </c>
      <c r="Y109" s="23">
        <f t="shared" si="12"/>
        <v>2.0494944310424472E-2</v>
      </c>
      <c r="AA109" s="24"/>
    </row>
    <row r="110" spans="1:28" x14ac:dyDescent="0.2">
      <c r="A110" s="10" t="s">
        <v>8</v>
      </c>
      <c r="B110" s="10">
        <v>0.65</v>
      </c>
      <c r="C110" s="10" t="s">
        <v>18</v>
      </c>
      <c r="D110" s="10" t="s">
        <v>87</v>
      </c>
      <c r="E110" s="12" t="s">
        <v>78</v>
      </c>
      <c r="F110" s="10">
        <v>27.5</v>
      </c>
      <c r="G110" s="10" t="s">
        <v>10</v>
      </c>
      <c r="H110" s="10">
        <v>200108</v>
      </c>
      <c r="I110" s="10">
        <v>2</v>
      </c>
      <c r="J110" s="10"/>
      <c r="K110" s="10" t="s">
        <v>69</v>
      </c>
      <c r="L110" s="13">
        <v>0.5</v>
      </c>
      <c r="M110" s="14">
        <v>2</v>
      </c>
      <c r="N110" s="10" t="s">
        <v>81</v>
      </c>
      <c r="O110" s="15" t="s">
        <v>101</v>
      </c>
      <c r="P110" s="27">
        <v>0.96599999999999997</v>
      </c>
      <c r="Q110" s="15">
        <v>6.4000000000000001E-2</v>
      </c>
      <c r="R110" s="18">
        <v>0.40899999999999997</v>
      </c>
      <c r="S110" s="19">
        <v>2.2068076490713903E-2</v>
      </c>
      <c r="T110" s="19"/>
      <c r="U110" s="20">
        <v>58.531999999999996</v>
      </c>
      <c r="V110" s="21">
        <v>3.99</v>
      </c>
      <c r="W110" s="22">
        <v>0.55699999999999994</v>
      </c>
      <c r="X110" s="14">
        <f>W110*M110/U110</f>
        <v>1.9032324198728901E-2</v>
      </c>
      <c r="Y110" s="23">
        <f t="shared" si="12"/>
        <v>1.2237784459782684E-2</v>
      </c>
      <c r="AA110" s="24"/>
    </row>
    <row r="111" spans="1:28" x14ac:dyDescent="0.2">
      <c r="A111" s="10" t="s">
        <v>8</v>
      </c>
      <c r="B111" s="10">
        <v>0.65</v>
      </c>
      <c r="C111" s="10" t="s">
        <v>18</v>
      </c>
      <c r="D111" s="10" t="s">
        <v>108</v>
      </c>
      <c r="E111" s="12" t="s">
        <v>78</v>
      </c>
      <c r="F111" s="10">
        <v>37</v>
      </c>
      <c r="G111" s="10" t="s">
        <v>10</v>
      </c>
      <c r="H111" s="10">
        <v>200109</v>
      </c>
      <c r="I111" s="10">
        <v>1</v>
      </c>
      <c r="J111" s="10"/>
      <c r="K111" s="10" t="s">
        <v>69</v>
      </c>
      <c r="L111" s="13">
        <v>0.5</v>
      </c>
      <c r="M111" s="14">
        <v>2</v>
      </c>
      <c r="N111" s="10" t="s">
        <v>81</v>
      </c>
      <c r="O111" s="15" t="s">
        <v>101</v>
      </c>
      <c r="P111" s="27">
        <v>2.5070000000000001</v>
      </c>
      <c r="Q111" s="15">
        <v>0.2</v>
      </c>
      <c r="R111" s="27">
        <v>0.76</v>
      </c>
      <c r="S111" s="15">
        <v>3.5999999999999997E-2</v>
      </c>
      <c r="T111" s="15"/>
      <c r="U111" s="16">
        <v>96.498000000000005</v>
      </c>
      <c r="V111" s="17">
        <v>1.69</v>
      </c>
      <c r="W111" s="22">
        <v>1.7470000000000001</v>
      </c>
      <c r="X111" s="14">
        <f t="shared" si="10"/>
        <v>3.6208004310970175E-2</v>
      </c>
      <c r="Y111" s="23">
        <f t="shared" si="12"/>
        <v>2.3281746771953823E-2</v>
      </c>
      <c r="AA111" s="24"/>
    </row>
    <row r="112" spans="1:28" x14ac:dyDescent="0.2">
      <c r="A112" s="10" t="s">
        <v>14</v>
      </c>
      <c r="B112" s="10">
        <v>0.65</v>
      </c>
      <c r="C112" s="10" t="s">
        <v>18</v>
      </c>
      <c r="D112" s="10" t="s">
        <v>88</v>
      </c>
      <c r="E112" s="12" t="s">
        <v>78</v>
      </c>
      <c r="F112" s="10">
        <v>27.5</v>
      </c>
      <c r="G112" s="10" t="s">
        <v>10</v>
      </c>
      <c r="H112" s="10">
        <v>200108</v>
      </c>
      <c r="I112" s="10">
        <v>2</v>
      </c>
      <c r="J112" s="10"/>
      <c r="K112" s="10" t="s">
        <v>69</v>
      </c>
      <c r="L112" s="28">
        <v>0.5</v>
      </c>
      <c r="M112" s="14">
        <v>2</v>
      </c>
      <c r="N112" s="10" t="s">
        <v>81</v>
      </c>
      <c r="O112" s="15" t="s">
        <v>102</v>
      </c>
      <c r="P112" s="27">
        <v>0.92900000000000005</v>
      </c>
      <c r="Q112" s="15">
        <v>5.6000000000000001E-2</v>
      </c>
      <c r="R112" s="18">
        <v>0.42199999999999999</v>
      </c>
      <c r="S112" s="19">
        <v>3.7643060449437431E-2</v>
      </c>
      <c r="T112" s="19"/>
      <c r="U112" s="20">
        <v>56.639000000000003</v>
      </c>
      <c r="V112" s="21">
        <v>2.6070000000000002</v>
      </c>
      <c r="W112" s="22">
        <v>0.50700000000000012</v>
      </c>
      <c r="X112" s="14">
        <f t="shared" si="10"/>
        <v>1.7902858454421869E-2</v>
      </c>
      <c r="Y112" s="23">
        <f t="shared" si="12"/>
        <v>1.1511537986193261E-2</v>
      </c>
      <c r="AA112" s="24"/>
    </row>
    <row r="113" spans="1:28" x14ac:dyDescent="0.2">
      <c r="A113" s="10" t="s">
        <v>14</v>
      </c>
      <c r="B113" s="10">
        <v>0.65</v>
      </c>
      <c r="C113" s="10" t="s">
        <v>18</v>
      </c>
      <c r="D113" s="10" t="s">
        <v>109</v>
      </c>
      <c r="E113" s="12" t="s">
        <v>78</v>
      </c>
      <c r="F113" s="10">
        <v>32</v>
      </c>
      <c r="G113" s="10" t="s">
        <v>10</v>
      </c>
      <c r="H113" s="10">
        <v>200109</v>
      </c>
      <c r="I113" s="10">
        <v>1</v>
      </c>
      <c r="J113" s="10"/>
      <c r="K113" s="10" t="s">
        <v>69</v>
      </c>
      <c r="L113" s="28">
        <v>0.5</v>
      </c>
      <c r="M113" s="14">
        <v>2</v>
      </c>
      <c r="N113" s="10" t="s">
        <v>81</v>
      </c>
      <c r="O113" s="15" t="s">
        <v>102</v>
      </c>
      <c r="P113" s="27">
        <v>2.347</v>
      </c>
      <c r="Q113" s="15">
        <v>0.25600000000000001</v>
      </c>
      <c r="R113" s="27">
        <v>0.77600000000000002</v>
      </c>
      <c r="S113" s="15">
        <v>1.6E-2</v>
      </c>
      <c r="T113" s="15"/>
      <c r="U113" s="16">
        <v>92.066000000000003</v>
      </c>
      <c r="V113" s="17">
        <v>3.786</v>
      </c>
      <c r="W113" s="22">
        <v>1.571</v>
      </c>
      <c r="X113" s="14">
        <f t="shared" si="10"/>
        <v>3.4127691004279537E-2</v>
      </c>
      <c r="Y113" s="23">
        <f t="shared" si="12"/>
        <v>2.1944105315751743E-2</v>
      </c>
      <c r="AA113" s="24"/>
    </row>
    <row r="114" spans="1:28" x14ac:dyDescent="0.2">
      <c r="A114" s="10" t="s">
        <v>8</v>
      </c>
      <c r="B114" s="10">
        <v>0.65</v>
      </c>
      <c r="C114" s="10" t="s">
        <v>18</v>
      </c>
      <c r="D114" s="10" t="s">
        <v>38</v>
      </c>
      <c r="E114" s="32" t="s">
        <v>40</v>
      </c>
      <c r="F114" s="10">
        <v>30</v>
      </c>
      <c r="G114" s="10" t="s">
        <v>10</v>
      </c>
      <c r="H114" s="10">
        <v>191226</v>
      </c>
      <c r="I114" s="10">
        <v>1</v>
      </c>
      <c r="J114" s="10"/>
      <c r="K114" s="10" t="s">
        <v>54</v>
      </c>
      <c r="L114" s="13">
        <v>0.5</v>
      </c>
      <c r="M114" s="14">
        <v>2</v>
      </c>
      <c r="N114" s="10" t="s">
        <v>51</v>
      </c>
      <c r="O114" s="15" t="s">
        <v>47</v>
      </c>
      <c r="P114" s="35">
        <v>17.585000000000001</v>
      </c>
      <c r="Q114" s="15">
        <v>0.56799999999999995</v>
      </c>
      <c r="R114" s="36">
        <v>1.456</v>
      </c>
      <c r="S114" s="17">
        <v>6.6000000000000003E-2</v>
      </c>
      <c r="T114" s="17"/>
      <c r="U114" s="33">
        <v>123.09699999999999</v>
      </c>
      <c r="V114" s="34">
        <v>2.9540000000000002</v>
      </c>
      <c r="W114" s="22">
        <v>16.129000000000001</v>
      </c>
      <c r="X114" s="14">
        <f t="shared" si="10"/>
        <v>0.26205350252240106</v>
      </c>
      <c r="Y114" s="23">
        <f t="shared" si="12"/>
        <v>0.1685004021219039</v>
      </c>
      <c r="AA114" s="24">
        <f>AVERAGE(Y114:Y123)</f>
        <v>0.12163905279469275</v>
      </c>
      <c r="AB114" s="25">
        <f>STDEV(Y114:Y123)</f>
        <v>2.8725188956237834E-2</v>
      </c>
    </row>
    <row r="115" spans="1:28" x14ac:dyDescent="0.2">
      <c r="A115" s="10" t="s">
        <v>8</v>
      </c>
      <c r="B115" s="10">
        <v>0.65</v>
      </c>
      <c r="C115" s="10" t="s">
        <v>18</v>
      </c>
      <c r="D115" s="10" t="s">
        <v>55</v>
      </c>
      <c r="E115" s="32" t="s">
        <v>57</v>
      </c>
      <c r="F115" s="10">
        <v>30</v>
      </c>
      <c r="G115" s="10" t="s">
        <v>10</v>
      </c>
      <c r="H115" s="10">
        <v>191227</v>
      </c>
      <c r="I115" s="10">
        <v>1</v>
      </c>
      <c r="J115" s="10"/>
      <c r="K115" s="10" t="s">
        <v>54</v>
      </c>
      <c r="L115" s="13">
        <v>0.5</v>
      </c>
      <c r="M115" s="14">
        <v>2</v>
      </c>
      <c r="N115" s="10" t="s">
        <v>51</v>
      </c>
      <c r="O115" s="15" t="s">
        <v>65</v>
      </c>
      <c r="P115" s="27">
        <v>9.9909999999999997</v>
      </c>
      <c r="Q115" s="15">
        <v>0.34</v>
      </c>
      <c r="R115" s="27">
        <v>1.3340000000000001</v>
      </c>
      <c r="S115" s="15">
        <v>0.14099999999999999</v>
      </c>
      <c r="T115" s="15"/>
      <c r="U115" s="33">
        <v>105.077</v>
      </c>
      <c r="V115" s="34">
        <v>1.863</v>
      </c>
      <c r="W115" s="22">
        <v>8.657</v>
      </c>
      <c r="X115" s="14">
        <f t="shared" si="10"/>
        <v>0.1647744035326475</v>
      </c>
      <c r="Y115" s="23">
        <f t="shared" si="12"/>
        <v>0.10594994147149234</v>
      </c>
      <c r="AA115" s="24"/>
    </row>
    <row r="116" spans="1:28" x14ac:dyDescent="0.2">
      <c r="A116" s="10" t="s">
        <v>8</v>
      </c>
      <c r="B116" s="10">
        <v>0.65</v>
      </c>
      <c r="C116" s="10" t="s">
        <v>18</v>
      </c>
      <c r="D116" s="10" t="s">
        <v>70</v>
      </c>
      <c r="E116" s="12" t="s">
        <v>72</v>
      </c>
      <c r="F116" s="10">
        <v>27.5</v>
      </c>
      <c r="G116" s="10" t="s">
        <v>10</v>
      </c>
      <c r="H116" s="10">
        <v>191228</v>
      </c>
      <c r="I116" s="10">
        <v>1</v>
      </c>
      <c r="J116" s="10"/>
      <c r="K116" s="10" t="s">
        <v>69</v>
      </c>
      <c r="L116" s="13">
        <v>0.5</v>
      </c>
      <c r="M116" s="14">
        <v>2</v>
      </c>
      <c r="N116" s="10" t="s">
        <v>51</v>
      </c>
      <c r="O116" s="15" t="s">
        <v>65</v>
      </c>
      <c r="P116" s="27">
        <v>4.6760000000000002</v>
      </c>
      <c r="Q116" s="15">
        <v>0.17699999999999999</v>
      </c>
      <c r="R116" s="27">
        <v>0.26100000000000001</v>
      </c>
      <c r="S116" s="15">
        <v>2.5999999999999999E-2</v>
      </c>
      <c r="T116" s="15"/>
      <c r="U116" s="33">
        <v>49.884999999999998</v>
      </c>
      <c r="V116" s="34">
        <v>2.73</v>
      </c>
      <c r="W116" s="22">
        <v>4.415</v>
      </c>
      <c r="X116" s="14">
        <f t="shared" si="10"/>
        <v>0.1770071163676456</v>
      </c>
      <c r="Y116" s="23">
        <f t="shared" si="12"/>
        <v>0.11381557582439612</v>
      </c>
      <c r="AA116" s="24"/>
    </row>
    <row r="117" spans="1:28" x14ac:dyDescent="0.2">
      <c r="A117" s="10" t="s">
        <v>8</v>
      </c>
      <c r="B117" s="10">
        <v>0.65</v>
      </c>
      <c r="C117" s="10" t="s">
        <v>18</v>
      </c>
      <c r="D117" s="10" t="s">
        <v>87</v>
      </c>
      <c r="E117" s="12" t="s">
        <v>78</v>
      </c>
      <c r="F117" s="10">
        <v>27.5</v>
      </c>
      <c r="G117" s="10" t="s">
        <v>10</v>
      </c>
      <c r="H117" s="10">
        <v>200108</v>
      </c>
      <c r="I117" s="10">
        <v>2</v>
      </c>
      <c r="J117" s="10"/>
      <c r="K117" s="10" t="s">
        <v>69</v>
      </c>
      <c r="L117" s="13">
        <v>0.5</v>
      </c>
      <c r="M117" s="14">
        <v>2</v>
      </c>
      <c r="N117" s="10" t="s">
        <v>51</v>
      </c>
      <c r="O117" s="15" t="s">
        <v>97</v>
      </c>
      <c r="P117" s="27">
        <v>4.7640000000000002</v>
      </c>
      <c r="Q117" s="15">
        <v>0.14099999999999999</v>
      </c>
      <c r="R117" s="18">
        <v>0.40899999999999997</v>
      </c>
      <c r="S117" s="19">
        <v>2.2068076490713903E-2</v>
      </c>
      <c r="T117" s="19"/>
      <c r="U117" s="20">
        <v>58.531999999999996</v>
      </c>
      <c r="V117" s="21">
        <v>3.99</v>
      </c>
      <c r="W117" s="22">
        <v>4.3550000000000004</v>
      </c>
      <c r="X117" s="14">
        <f t="shared" si="10"/>
        <v>0.14880748992004375</v>
      </c>
      <c r="Y117" s="23">
        <f t="shared" si="12"/>
        <v>9.5683216018588133E-2</v>
      </c>
      <c r="AA117" s="24"/>
    </row>
    <row r="118" spans="1:28" x14ac:dyDescent="0.2">
      <c r="A118" s="10" t="s">
        <v>8</v>
      </c>
      <c r="B118" s="10">
        <v>0.65</v>
      </c>
      <c r="C118" s="10" t="s">
        <v>18</v>
      </c>
      <c r="D118" s="10" t="s">
        <v>108</v>
      </c>
      <c r="E118" s="12" t="s">
        <v>78</v>
      </c>
      <c r="F118" s="10">
        <v>37</v>
      </c>
      <c r="G118" s="10" t="s">
        <v>10</v>
      </c>
      <c r="H118" s="10">
        <v>200109</v>
      </c>
      <c r="I118" s="10">
        <v>1</v>
      </c>
      <c r="J118" s="10"/>
      <c r="K118" s="10" t="s">
        <v>69</v>
      </c>
      <c r="L118" s="13">
        <v>0.5</v>
      </c>
      <c r="M118" s="14">
        <v>2</v>
      </c>
      <c r="N118" s="10" t="s">
        <v>51</v>
      </c>
      <c r="O118" s="15" t="s">
        <v>97</v>
      </c>
      <c r="P118" s="27">
        <v>8.1489999999999991</v>
      </c>
      <c r="Q118" s="15">
        <v>0.20300000000000001</v>
      </c>
      <c r="R118" s="27">
        <v>0.76</v>
      </c>
      <c r="S118" s="15">
        <v>3.5999999999999997E-2</v>
      </c>
      <c r="T118" s="15"/>
      <c r="U118" s="16">
        <v>96.498000000000005</v>
      </c>
      <c r="V118" s="17">
        <v>1.69</v>
      </c>
      <c r="W118" s="22">
        <v>7.3889999999999993</v>
      </c>
      <c r="X118" s="14">
        <f t="shared" si="10"/>
        <v>0.15314307032270097</v>
      </c>
      <c r="Y118" s="23">
        <f t="shared" si="12"/>
        <v>9.8470994217496721E-2</v>
      </c>
      <c r="AA118" s="24"/>
    </row>
    <row r="119" spans="1:28" x14ac:dyDescent="0.2">
      <c r="A119" s="10" t="s">
        <v>14</v>
      </c>
      <c r="B119" s="10">
        <v>0.65</v>
      </c>
      <c r="C119" s="10" t="s">
        <v>18</v>
      </c>
      <c r="D119" s="10" t="s">
        <v>39</v>
      </c>
      <c r="E119" s="12" t="s">
        <v>41</v>
      </c>
      <c r="F119" s="10">
        <v>30</v>
      </c>
      <c r="G119" s="10" t="s">
        <v>42</v>
      </c>
      <c r="H119" s="10">
        <v>191226</v>
      </c>
      <c r="I119" s="10">
        <v>1</v>
      </c>
      <c r="J119" s="10"/>
      <c r="K119" s="10" t="s">
        <v>54</v>
      </c>
      <c r="L119" s="13">
        <v>0.5</v>
      </c>
      <c r="M119" s="14">
        <v>2</v>
      </c>
      <c r="N119" s="10" t="s">
        <v>51</v>
      </c>
      <c r="O119" s="15" t="s">
        <v>48</v>
      </c>
      <c r="P119" s="35">
        <v>13.756</v>
      </c>
      <c r="Q119" s="15">
        <v>0.307</v>
      </c>
      <c r="R119" s="36">
        <v>0.97699999999999998</v>
      </c>
      <c r="S119" s="17">
        <v>0</v>
      </c>
      <c r="T119" s="17"/>
      <c r="U119" s="33">
        <v>96.650999999999996</v>
      </c>
      <c r="V119" s="34">
        <v>4.4059999999999997</v>
      </c>
      <c r="W119" s="22">
        <v>12.779</v>
      </c>
      <c r="X119" s="14">
        <f t="shared" si="10"/>
        <v>0.26443596031080902</v>
      </c>
      <c r="Y119" s="23">
        <f t="shared" si="12"/>
        <v>0.1700323224798502</v>
      </c>
      <c r="AA119" s="24"/>
    </row>
    <row r="120" spans="1:28" x14ac:dyDescent="0.2">
      <c r="A120" s="10" t="s">
        <v>14</v>
      </c>
      <c r="B120" s="10">
        <v>0.65</v>
      </c>
      <c r="C120" s="10" t="s">
        <v>18</v>
      </c>
      <c r="D120" s="10" t="s">
        <v>56</v>
      </c>
      <c r="E120" s="12" t="s">
        <v>59</v>
      </c>
      <c r="F120" s="10">
        <v>27.5</v>
      </c>
      <c r="G120" s="10" t="s">
        <v>42</v>
      </c>
      <c r="H120" s="10">
        <v>191227</v>
      </c>
      <c r="I120" s="10">
        <v>1</v>
      </c>
      <c r="J120" s="10"/>
      <c r="K120" s="10" t="s">
        <v>54</v>
      </c>
      <c r="L120" s="28">
        <v>0.5</v>
      </c>
      <c r="M120" s="14">
        <v>2</v>
      </c>
      <c r="N120" s="10" t="s">
        <v>51</v>
      </c>
      <c r="O120" s="15" t="s">
        <v>48</v>
      </c>
      <c r="P120" s="27">
        <v>4.9260000000000002</v>
      </c>
      <c r="Q120" s="15">
        <v>0.17</v>
      </c>
      <c r="R120" s="27">
        <v>0.65300000000000002</v>
      </c>
      <c r="S120" s="15">
        <v>0.112</v>
      </c>
      <c r="T120" s="15"/>
      <c r="U120" s="33">
        <v>49.045999999999999</v>
      </c>
      <c r="V120" s="34">
        <v>0.59199999999999997</v>
      </c>
      <c r="W120" s="22">
        <v>4.2729999999999997</v>
      </c>
      <c r="X120" s="14">
        <f t="shared" si="10"/>
        <v>0.1742445867145129</v>
      </c>
      <c r="Y120" s="23">
        <f t="shared" si="12"/>
        <v>0.11203926925743179</v>
      </c>
      <c r="AA120" s="24"/>
    </row>
    <row r="121" spans="1:28" x14ac:dyDescent="0.2">
      <c r="A121" s="10" t="s">
        <v>14</v>
      </c>
      <c r="B121" s="10">
        <v>0.65</v>
      </c>
      <c r="C121" s="10" t="s">
        <v>18</v>
      </c>
      <c r="D121" s="10" t="s">
        <v>71</v>
      </c>
      <c r="E121" s="12" t="s">
        <v>73</v>
      </c>
      <c r="F121" s="10">
        <v>32</v>
      </c>
      <c r="G121" s="10" t="s">
        <v>42</v>
      </c>
      <c r="H121" s="10">
        <v>191228</v>
      </c>
      <c r="I121" s="10">
        <v>1</v>
      </c>
      <c r="J121" s="10"/>
      <c r="K121" s="10" t="s">
        <v>69</v>
      </c>
      <c r="L121" s="28">
        <v>0.5</v>
      </c>
      <c r="M121" s="14">
        <v>2</v>
      </c>
      <c r="N121" s="10" t="s">
        <v>51</v>
      </c>
      <c r="O121" s="15" t="s">
        <v>48</v>
      </c>
      <c r="P121" s="27">
        <v>9.5820000000000007</v>
      </c>
      <c r="Q121" s="15">
        <v>0.53600000000000003</v>
      </c>
      <c r="R121" s="27">
        <v>0.749</v>
      </c>
      <c r="S121" s="15">
        <v>0.14099999999999999</v>
      </c>
      <c r="T121" s="15"/>
      <c r="U121" s="33">
        <v>77.932000000000002</v>
      </c>
      <c r="V121" s="34">
        <v>2.15</v>
      </c>
      <c r="W121" s="22">
        <v>8.8330000000000002</v>
      </c>
      <c r="X121" s="14">
        <f t="shared" si="10"/>
        <v>0.22668480213519479</v>
      </c>
      <c r="Y121" s="23">
        <f t="shared" si="12"/>
        <v>0.14575832777293024</v>
      </c>
      <c r="AA121" s="24"/>
    </row>
    <row r="122" spans="1:28" x14ac:dyDescent="0.2">
      <c r="A122" s="10" t="s">
        <v>14</v>
      </c>
      <c r="B122" s="10">
        <v>0.65</v>
      </c>
      <c r="C122" s="10" t="s">
        <v>18</v>
      </c>
      <c r="D122" s="10" t="s">
        <v>88</v>
      </c>
      <c r="E122" s="12" t="s">
        <v>78</v>
      </c>
      <c r="F122" s="10">
        <v>27.5</v>
      </c>
      <c r="G122" s="10" t="s">
        <v>10</v>
      </c>
      <c r="H122" s="10">
        <v>200108</v>
      </c>
      <c r="I122" s="10">
        <v>2</v>
      </c>
      <c r="J122" s="10"/>
      <c r="K122" s="10" t="s">
        <v>69</v>
      </c>
      <c r="L122" s="28">
        <v>0.5</v>
      </c>
      <c r="M122" s="14">
        <v>2</v>
      </c>
      <c r="N122" s="10" t="s">
        <v>51</v>
      </c>
      <c r="O122" s="15" t="s">
        <v>98</v>
      </c>
      <c r="P122" s="27">
        <v>4.8789999999999996</v>
      </c>
      <c r="Q122" s="15">
        <v>9.0999999999999998E-2</v>
      </c>
      <c r="R122" s="18">
        <v>0.42199999999999999</v>
      </c>
      <c r="S122" s="19">
        <v>3.7643060449437431E-2</v>
      </c>
      <c r="T122" s="19"/>
      <c r="U122" s="20">
        <v>56.639000000000003</v>
      </c>
      <c r="V122" s="21">
        <v>2.6070000000000002</v>
      </c>
      <c r="W122" s="22">
        <v>4.4569999999999999</v>
      </c>
      <c r="X122" s="14">
        <f t="shared" si="10"/>
        <v>0.15738272215258037</v>
      </c>
      <c r="Y122" s="23">
        <f t="shared" si="12"/>
        <v>0.10119709034410918</v>
      </c>
      <c r="AA122" s="24"/>
    </row>
    <row r="123" spans="1:28" x14ac:dyDescent="0.2">
      <c r="A123" s="10" t="s">
        <v>14</v>
      </c>
      <c r="B123" s="10">
        <v>0.65</v>
      </c>
      <c r="C123" s="10" t="s">
        <v>18</v>
      </c>
      <c r="D123" s="10" t="s">
        <v>109</v>
      </c>
      <c r="E123" s="12" t="s">
        <v>78</v>
      </c>
      <c r="F123" s="10">
        <v>32</v>
      </c>
      <c r="G123" s="10" t="s">
        <v>10</v>
      </c>
      <c r="H123" s="10">
        <v>200109</v>
      </c>
      <c r="I123" s="10">
        <v>1</v>
      </c>
      <c r="J123" s="10"/>
      <c r="K123" s="10" t="s">
        <v>69</v>
      </c>
      <c r="L123" s="28">
        <v>0.5</v>
      </c>
      <c r="M123" s="14">
        <v>2</v>
      </c>
      <c r="N123" s="10" t="s">
        <v>51</v>
      </c>
      <c r="O123" s="15" t="s">
        <v>98</v>
      </c>
      <c r="P123" s="27">
        <v>8.2889999999999997</v>
      </c>
      <c r="Q123" s="15">
        <v>0.72899999999999998</v>
      </c>
      <c r="R123" s="27">
        <v>0.77600000000000002</v>
      </c>
      <c r="S123" s="15">
        <v>1.6E-2</v>
      </c>
      <c r="T123" s="15"/>
      <c r="U123" s="16">
        <v>92.066000000000003</v>
      </c>
      <c r="V123" s="17">
        <v>3.786</v>
      </c>
      <c r="W123" s="22">
        <v>7.5129999999999999</v>
      </c>
      <c r="X123" s="14">
        <f t="shared" si="10"/>
        <v>0.16320900223752524</v>
      </c>
      <c r="Y123" s="23">
        <f t="shared" si="12"/>
        <v>0.10494338843872873</v>
      </c>
      <c r="AA123" s="24"/>
    </row>
    <row r="124" spans="1:28" x14ac:dyDescent="0.2">
      <c r="A124" s="10"/>
      <c r="B124" s="10"/>
      <c r="C124" s="10"/>
      <c r="D124" s="10"/>
      <c r="E124" s="12"/>
      <c r="F124" s="10"/>
      <c r="G124" s="10"/>
      <c r="H124" s="10"/>
      <c r="I124" s="10"/>
      <c r="J124" s="10"/>
      <c r="K124" s="10"/>
      <c r="L124" s="28"/>
      <c r="M124" s="28"/>
      <c r="N124" s="10"/>
      <c r="O124" s="15"/>
      <c r="P124" s="27"/>
      <c r="Q124" s="15"/>
      <c r="R124" s="27"/>
      <c r="S124" s="15"/>
      <c r="T124" s="15"/>
      <c r="U124" s="16"/>
      <c r="V124" s="17"/>
      <c r="W124" s="22"/>
      <c r="X124" s="22"/>
      <c r="Y124" s="23"/>
      <c r="AA124" s="24"/>
    </row>
    <row r="125" spans="1:28" x14ac:dyDescent="0.2">
      <c r="A125" s="10" t="s">
        <v>15</v>
      </c>
      <c r="B125" s="10">
        <v>0.55000000000000004</v>
      </c>
      <c r="C125" s="10" t="s">
        <v>18</v>
      </c>
      <c r="D125" s="10">
        <v>191221</v>
      </c>
      <c r="E125" s="32" t="s">
        <v>16</v>
      </c>
      <c r="F125" s="10">
        <v>20</v>
      </c>
      <c r="G125" s="10" t="s">
        <v>10</v>
      </c>
      <c r="H125" s="10">
        <v>191223</v>
      </c>
      <c r="I125" s="10">
        <v>1</v>
      </c>
      <c r="J125" s="10" t="s">
        <v>7</v>
      </c>
      <c r="K125" s="10" t="s">
        <v>54</v>
      </c>
      <c r="L125" s="13">
        <v>0.5</v>
      </c>
      <c r="M125" s="14">
        <v>2</v>
      </c>
      <c r="N125" s="10" t="s">
        <v>164</v>
      </c>
      <c r="O125" s="15" t="s">
        <v>22</v>
      </c>
      <c r="P125" s="16">
        <v>14.814</v>
      </c>
      <c r="Q125" s="17">
        <v>0.67500000000000004</v>
      </c>
      <c r="R125" s="16">
        <v>0.89200000000000002</v>
      </c>
      <c r="S125" s="17">
        <v>0.34399999999999997</v>
      </c>
      <c r="T125" s="17"/>
      <c r="U125" s="33">
        <v>89.001999999999995</v>
      </c>
      <c r="V125" s="34">
        <v>2.8450000000000002</v>
      </c>
      <c r="W125" s="22">
        <v>13.922000000000001</v>
      </c>
      <c r="X125" s="14">
        <f>W125*M125/U125</f>
        <v>0.3128469023168019</v>
      </c>
      <c r="Y125" s="23">
        <f>(X125*0.643)-Y136</f>
        <v>0.19402269611918838</v>
      </c>
      <c r="AA125" s="24">
        <f>AVERAGE(Y125:Y135)</f>
        <v>0.20311527729906834</v>
      </c>
      <c r="AB125" s="25">
        <f>STDEV(Y125:Y135)</f>
        <v>2.5357281908039181E-2</v>
      </c>
    </row>
    <row r="126" spans="1:28" x14ac:dyDescent="0.2">
      <c r="A126" s="10" t="s">
        <v>15</v>
      </c>
      <c r="B126" s="10">
        <v>0.55000000000000004</v>
      </c>
      <c r="C126" s="10" t="s">
        <v>18</v>
      </c>
      <c r="D126" s="10" t="s">
        <v>38</v>
      </c>
      <c r="E126" s="32" t="s">
        <v>52</v>
      </c>
      <c r="F126" s="10">
        <v>20</v>
      </c>
      <c r="G126" s="10" t="s">
        <v>10</v>
      </c>
      <c r="H126" s="10">
        <v>191226</v>
      </c>
      <c r="I126" s="10">
        <v>1</v>
      </c>
      <c r="J126" s="10"/>
      <c r="K126" s="10" t="s">
        <v>54</v>
      </c>
      <c r="L126" s="13">
        <v>0.5</v>
      </c>
      <c r="M126" s="14">
        <v>2</v>
      </c>
      <c r="N126" s="10" t="s">
        <v>164</v>
      </c>
      <c r="O126" s="15" t="s">
        <v>44</v>
      </c>
      <c r="P126" s="35">
        <v>17.350000000000001</v>
      </c>
      <c r="Q126" s="15">
        <v>0.92800000000000005</v>
      </c>
      <c r="R126" s="36">
        <v>0.63</v>
      </c>
      <c r="S126" s="17">
        <v>0</v>
      </c>
      <c r="T126" s="17"/>
      <c r="U126" s="33">
        <v>79.676000000000002</v>
      </c>
      <c r="V126" s="34">
        <v>3.4129999999999998</v>
      </c>
      <c r="W126" s="22">
        <v>16.720000000000002</v>
      </c>
      <c r="X126" s="14">
        <f t="shared" ref="X126:X162" si="13">W126*M126/U126</f>
        <v>0.41969978412570919</v>
      </c>
      <c r="Y126" s="23">
        <f t="shared" ref="Y126:Y135" si="14">(X126*0.643)-Y137</f>
        <v>0.22588445705105681</v>
      </c>
      <c r="AA126" s="24"/>
      <c r="AB126" s="25"/>
    </row>
    <row r="127" spans="1:28" x14ac:dyDescent="0.2">
      <c r="A127" s="10" t="s">
        <v>15</v>
      </c>
      <c r="B127" s="10">
        <v>0.55000000000000004</v>
      </c>
      <c r="C127" s="10" t="s">
        <v>18</v>
      </c>
      <c r="D127" s="10" t="s">
        <v>39</v>
      </c>
      <c r="E127" s="12" t="s">
        <v>41</v>
      </c>
      <c r="F127" s="10">
        <v>30</v>
      </c>
      <c r="G127" s="10" t="s">
        <v>42</v>
      </c>
      <c r="H127" s="10">
        <v>191226</v>
      </c>
      <c r="I127" s="10">
        <v>1</v>
      </c>
      <c r="J127" s="10"/>
      <c r="K127" s="10" t="s">
        <v>54</v>
      </c>
      <c r="L127" s="28">
        <v>0.5</v>
      </c>
      <c r="M127" s="14">
        <v>2</v>
      </c>
      <c r="N127" s="10" t="s">
        <v>164</v>
      </c>
      <c r="O127" s="15" t="s">
        <v>23</v>
      </c>
      <c r="P127" s="35">
        <v>12.069000000000001</v>
      </c>
      <c r="Q127" s="15">
        <v>0.48499999999999999</v>
      </c>
      <c r="R127" s="36">
        <v>0.45500000000000002</v>
      </c>
      <c r="S127" s="17">
        <v>7.2999999999999995E-2</v>
      </c>
      <c r="T127" s="17"/>
      <c r="U127" s="33">
        <v>51.917000000000002</v>
      </c>
      <c r="V127" s="34">
        <v>4.266</v>
      </c>
      <c r="W127" s="22">
        <v>11.614000000000001</v>
      </c>
      <c r="X127" s="14">
        <f t="shared" si="13"/>
        <v>0.44740643719783502</v>
      </c>
      <c r="Y127" s="23">
        <f t="shared" si="14"/>
        <v>0.21302463547585571</v>
      </c>
      <c r="AA127" s="24"/>
      <c r="AB127" s="25"/>
    </row>
    <row r="128" spans="1:28" x14ac:dyDescent="0.2">
      <c r="A128" s="10" t="s">
        <v>15</v>
      </c>
      <c r="B128" s="10">
        <v>0.55000000000000004</v>
      </c>
      <c r="C128" s="10" t="s">
        <v>18</v>
      </c>
      <c r="D128" s="10" t="s">
        <v>55</v>
      </c>
      <c r="E128" s="32" t="s">
        <v>58</v>
      </c>
      <c r="F128" s="10">
        <v>20</v>
      </c>
      <c r="G128" s="10" t="s">
        <v>10</v>
      </c>
      <c r="H128" s="10">
        <v>191227</v>
      </c>
      <c r="I128" s="10">
        <v>1</v>
      </c>
      <c r="J128" s="10"/>
      <c r="K128" s="10" t="s">
        <v>54</v>
      </c>
      <c r="L128" s="13">
        <v>0.5</v>
      </c>
      <c r="M128" s="14">
        <v>2</v>
      </c>
      <c r="N128" s="10" t="s">
        <v>164</v>
      </c>
      <c r="O128" s="15" t="s">
        <v>62</v>
      </c>
      <c r="P128" s="27">
        <v>16.399999999999999</v>
      </c>
      <c r="Q128" s="15">
        <v>0.64400000000000002</v>
      </c>
      <c r="R128" s="27">
        <v>0.73499999999999999</v>
      </c>
      <c r="S128" s="15">
        <v>0.122</v>
      </c>
      <c r="T128" s="15"/>
      <c r="U128" s="33">
        <v>98.991</v>
      </c>
      <c r="V128" s="34">
        <v>0.221</v>
      </c>
      <c r="W128" s="22">
        <v>15.664999999999999</v>
      </c>
      <c r="X128" s="14">
        <f t="shared" si="13"/>
        <v>0.31649341859360952</v>
      </c>
      <c r="Y128" s="23">
        <f t="shared" si="14"/>
        <v>0.17926391288096899</v>
      </c>
      <c r="AA128" s="24"/>
      <c r="AB128" s="25"/>
    </row>
    <row r="129" spans="1:28" x14ac:dyDescent="0.2">
      <c r="A129" s="10" t="s">
        <v>15</v>
      </c>
      <c r="B129" s="10">
        <v>0.55000000000000004</v>
      </c>
      <c r="C129" s="10" t="s">
        <v>18</v>
      </c>
      <c r="D129" s="10" t="s">
        <v>56</v>
      </c>
      <c r="E129" s="12" t="s">
        <v>59</v>
      </c>
      <c r="F129" s="10">
        <v>27.5</v>
      </c>
      <c r="G129" s="10" t="s">
        <v>42</v>
      </c>
      <c r="H129" s="10">
        <v>191227</v>
      </c>
      <c r="I129" s="10">
        <v>1</v>
      </c>
      <c r="J129" s="10"/>
      <c r="K129" s="10" t="s">
        <v>54</v>
      </c>
      <c r="L129" s="28">
        <v>0.5</v>
      </c>
      <c r="M129" s="14">
        <v>2</v>
      </c>
      <c r="N129" s="10" t="s">
        <v>164</v>
      </c>
      <c r="O129" s="15" t="s">
        <v>23</v>
      </c>
      <c r="P129" s="27">
        <v>14.632999999999999</v>
      </c>
      <c r="Q129" s="15">
        <v>0.59699999999999998</v>
      </c>
      <c r="R129" s="27">
        <v>0.38500000000000001</v>
      </c>
      <c r="S129" s="15">
        <v>0.45800000000000002</v>
      </c>
      <c r="T129" s="15"/>
      <c r="U129" s="33">
        <v>84.025999999999996</v>
      </c>
      <c r="V129" s="34">
        <v>0.54400000000000004</v>
      </c>
      <c r="W129" s="22">
        <v>14.247999999999999</v>
      </c>
      <c r="X129" s="14">
        <f t="shared" si="13"/>
        <v>0.33913312546116681</v>
      </c>
      <c r="Y129" s="23">
        <f t="shared" si="14"/>
        <v>0.18382579201675675</v>
      </c>
      <c r="AA129" s="24"/>
    </row>
    <row r="130" spans="1:28" x14ac:dyDescent="0.2">
      <c r="A130" s="10" t="s">
        <v>15</v>
      </c>
      <c r="B130" s="10">
        <v>0.55000000000000004</v>
      </c>
      <c r="C130" s="10" t="s">
        <v>18</v>
      </c>
      <c r="D130" s="10" t="s">
        <v>70</v>
      </c>
      <c r="E130" s="12" t="s">
        <v>72</v>
      </c>
      <c r="F130" s="10">
        <v>27.5</v>
      </c>
      <c r="G130" s="10" t="s">
        <v>10</v>
      </c>
      <c r="H130" s="10">
        <v>191228</v>
      </c>
      <c r="I130" s="10">
        <v>1</v>
      </c>
      <c r="J130" s="10"/>
      <c r="K130" s="10" t="s">
        <v>69</v>
      </c>
      <c r="L130" s="13">
        <v>0.5</v>
      </c>
      <c r="M130" s="14">
        <v>2</v>
      </c>
      <c r="N130" s="10" t="s">
        <v>164</v>
      </c>
      <c r="O130" s="15" t="s">
        <v>62</v>
      </c>
      <c r="P130" s="27">
        <v>7.4210000000000003</v>
      </c>
      <c r="Q130" s="15">
        <v>0.251</v>
      </c>
      <c r="R130" s="27">
        <v>0.34799999999999998</v>
      </c>
      <c r="S130" s="15">
        <v>0.113</v>
      </c>
      <c r="T130" s="15"/>
      <c r="U130" s="33">
        <v>47.89</v>
      </c>
      <c r="V130" s="34">
        <v>5.3879999999999999</v>
      </c>
      <c r="W130" s="22">
        <v>7.0730000000000004</v>
      </c>
      <c r="X130" s="14">
        <f t="shared" si="13"/>
        <v>0.29538525788264774</v>
      </c>
      <c r="Y130" s="23">
        <f t="shared" si="14"/>
        <v>0.16487868030904157</v>
      </c>
      <c r="AA130" s="24"/>
    </row>
    <row r="131" spans="1:28" x14ac:dyDescent="0.2">
      <c r="A131" s="10" t="s">
        <v>15</v>
      </c>
      <c r="B131" s="10">
        <v>0.55000000000000004</v>
      </c>
      <c r="C131" s="10" t="s">
        <v>18</v>
      </c>
      <c r="D131" s="10" t="s">
        <v>71</v>
      </c>
      <c r="E131" s="12" t="s">
        <v>73</v>
      </c>
      <c r="F131" s="10">
        <v>32</v>
      </c>
      <c r="G131" s="10" t="s">
        <v>42</v>
      </c>
      <c r="H131" s="10">
        <v>191228</v>
      </c>
      <c r="I131" s="10">
        <v>1</v>
      </c>
      <c r="J131" s="10"/>
      <c r="K131" s="10" t="s">
        <v>69</v>
      </c>
      <c r="L131" s="28">
        <v>0.5</v>
      </c>
      <c r="M131" s="14">
        <v>2</v>
      </c>
      <c r="N131" s="10" t="s">
        <v>164</v>
      </c>
      <c r="O131" s="15" t="s">
        <v>23</v>
      </c>
      <c r="P131" s="27">
        <v>11.351000000000001</v>
      </c>
      <c r="Q131" s="15">
        <v>0.27300000000000002</v>
      </c>
      <c r="R131" s="27">
        <v>0.44500000000000001</v>
      </c>
      <c r="S131" s="15">
        <v>0.13800000000000001</v>
      </c>
      <c r="T131" s="15"/>
      <c r="U131" s="33">
        <v>50.817</v>
      </c>
      <c r="V131" s="34">
        <v>0.42399999999999999</v>
      </c>
      <c r="W131" s="22">
        <v>10.906000000000001</v>
      </c>
      <c r="X131" s="14">
        <f t="shared" si="13"/>
        <v>0.42922643997087589</v>
      </c>
      <c r="Y131" s="23">
        <f t="shared" si="14"/>
        <v>0.23395851781884014</v>
      </c>
      <c r="AA131" s="24"/>
    </row>
    <row r="132" spans="1:28" x14ac:dyDescent="0.2">
      <c r="A132" s="10" t="s">
        <v>15</v>
      </c>
      <c r="B132" s="10">
        <v>0.55000000000000004</v>
      </c>
      <c r="C132" s="10" t="s">
        <v>18</v>
      </c>
      <c r="D132" s="10" t="s">
        <v>87</v>
      </c>
      <c r="E132" s="12" t="s">
        <v>78</v>
      </c>
      <c r="F132" s="10">
        <v>27.5</v>
      </c>
      <c r="G132" s="10" t="s">
        <v>10</v>
      </c>
      <c r="H132" s="10">
        <v>200108</v>
      </c>
      <c r="I132" s="10">
        <v>1</v>
      </c>
      <c r="J132" s="10"/>
      <c r="K132" s="10" t="s">
        <v>69</v>
      </c>
      <c r="L132" s="13">
        <v>0.5</v>
      </c>
      <c r="M132" s="14">
        <v>2</v>
      </c>
      <c r="N132" s="10" t="s">
        <v>164</v>
      </c>
      <c r="O132" s="15" t="s">
        <v>91</v>
      </c>
      <c r="P132" s="16">
        <v>14.625</v>
      </c>
      <c r="Q132" s="17">
        <v>0.186</v>
      </c>
      <c r="R132" s="18">
        <v>0.46399999999999997</v>
      </c>
      <c r="S132" s="19">
        <v>0.39935072304930175</v>
      </c>
      <c r="T132" s="19"/>
      <c r="U132" s="20">
        <v>72.203000000000003</v>
      </c>
      <c r="V132" s="21">
        <v>1.073</v>
      </c>
      <c r="W132" s="22">
        <v>14.161</v>
      </c>
      <c r="X132" s="14">
        <f t="shared" si="13"/>
        <v>0.39225516945279282</v>
      </c>
      <c r="Y132" s="23">
        <f t="shared" si="14"/>
        <v>0.24001961137348862</v>
      </c>
      <c r="AA132" s="24"/>
      <c r="AB132" s="25"/>
    </row>
    <row r="133" spans="1:28" x14ac:dyDescent="0.2">
      <c r="A133" s="10" t="s">
        <v>15</v>
      </c>
      <c r="B133" s="10">
        <v>0.55000000000000004</v>
      </c>
      <c r="C133" s="10" t="s">
        <v>18</v>
      </c>
      <c r="D133" s="10" t="s">
        <v>88</v>
      </c>
      <c r="E133" s="12" t="s">
        <v>78</v>
      </c>
      <c r="F133" s="10">
        <v>27.5</v>
      </c>
      <c r="G133" s="10" t="s">
        <v>10</v>
      </c>
      <c r="H133" s="10">
        <v>200108</v>
      </c>
      <c r="I133" s="10">
        <v>1</v>
      </c>
      <c r="J133" s="10"/>
      <c r="K133" s="10" t="s">
        <v>69</v>
      </c>
      <c r="L133" s="28">
        <v>0.5</v>
      </c>
      <c r="M133" s="14">
        <v>2</v>
      </c>
      <c r="N133" s="10" t="s">
        <v>164</v>
      </c>
      <c r="O133" s="15" t="s">
        <v>92</v>
      </c>
      <c r="P133" s="16">
        <v>14.372999999999999</v>
      </c>
      <c r="Q133" s="17">
        <v>0.23799999999999999</v>
      </c>
      <c r="R133" s="18">
        <v>0.26700000000000002</v>
      </c>
      <c r="S133" s="19">
        <v>1.6703293088490053E-2</v>
      </c>
      <c r="T133" s="19"/>
      <c r="U133" s="20">
        <v>76.635999999999996</v>
      </c>
      <c r="V133" s="21">
        <v>1.647</v>
      </c>
      <c r="W133" s="22">
        <v>14.106</v>
      </c>
      <c r="X133" s="14">
        <f t="shared" si="13"/>
        <v>0.36812986063990816</v>
      </c>
      <c r="Y133" s="23">
        <f t="shared" si="14"/>
        <v>0.21635260191032937</v>
      </c>
      <c r="AA133" s="24"/>
      <c r="AB133" s="25"/>
    </row>
    <row r="134" spans="1:28" x14ac:dyDescent="0.2">
      <c r="A134" s="10" t="s">
        <v>15</v>
      </c>
      <c r="B134" s="10">
        <v>0.55000000000000004</v>
      </c>
      <c r="C134" s="10" t="s">
        <v>18</v>
      </c>
      <c r="D134" s="10" t="s">
        <v>108</v>
      </c>
      <c r="E134" s="12" t="s">
        <v>78</v>
      </c>
      <c r="F134" s="10">
        <v>35</v>
      </c>
      <c r="G134" s="10" t="s">
        <v>10</v>
      </c>
      <c r="H134" s="10">
        <v>200109</v>
      </c>
      <c r="I134" s="10">
        <v>2</v>
      </c>
      <c r="J134" s="10" t="s">
        <v>110</v>
      </c>
      <c r="K134" s="10" t="s">
        <v>69</v>
      </c>
      <c r="L134" s="13">
        <v>0.5</v>
      </c>
      <c r="M134" s="14">
        <v>2</v>
      </c>
      <c r="N134" s="10" t="s">
        <v>164</v>
      </c>
      <c r="O134" s="15" t="s">
        <v>118</v>
      </c>
      <c r="P134" s="27">
        <v>21.908999999999999</v>
      </c>
      <c r="Q134" s="15">
        <v>1.07</v>
      </c>
      <c r="R134" s="27">
        <v>0.45300000000000001</v>
      </c>
      <c r="S134" s="15">
        <v>0.30099999999999999</v>
      </c>
      <c r="T134" s="15"/>
      <c r="U134" s="16">
        <v>144.54</v>
      </c>
      <c r="V134" s="17">
        <v>5.6070000000000002</v>
      </c>
      <c r="W134" s="22">
        <v>21.456</v>
      </c>
      <c r="X134" s="14">
        <f t="shared" si="13"/>
        <v>0.29688667496886678</v>
      </c>
      <c r="Y134" s="23">
        <f t="shared" si="14"/>
        <v>0.1746340666943407</v>
      </c>
      <c r="AA134" s="24"/>
      <c r="AB134" s="25"/>
    </row>
    <row r="135" spans="1:28" x14ac:dyDescent="0.2">
      <c r="A135" s="10" t="s">
        <v>15</v>
      </c>
      <c r="B135" s="10">
        <v>0.55000000000000004</v>
      </c>
      <c r="C135" s="10" t="s">
        <v>18</v>
      </c>
      <c r="D135" s="10" t="s">
        <v>109</v>
      </c>
      <c r="E135" s="12" t="s">
        <v>78</v>
      </c>
      <c r="F135" s="10">
        <v>32</v>
      </c>
      <c r="G135" s="10" t="s">
        <v>10</v>
      </c>
      <c r="H135" s="10">
        <v>200109</v>
      </c>
      <c r="I135" s="10">
        <v>2</v>
      </c>
      <c r="J135" s="10" t="s">
        <v>110</v>
      </c>
      <c r="K135" s="10" t="s">
        <v>69</v>
      </c>
      <c r="L135" s="28">
        <v>0.5</v>
      </c>
      <c r="M135" s="14">
        <v>2</v>
      </c>
      <c r="N135" s="10" t="s">
        <v>164</v>
      </c>
      <c r="O135" s="15" t="s">
        <v>119</v>
      </c>
      <c r="P135" s="27">
        <v>21.751000000000001</v>
      </c>
      <c r="Q135" s="15">
        <v>0.63800000000000001</v>
      </c>
      <c r="R135" s="27">
        <v>0.60599999999999998</v>
      </c>
      <c r="S135" s="15">
        <v>2.9000000000000001E-2</v>
      </c>
      <c r="T135" s="15"/>
      <c r="U135" s="16">
        <v>121.872</v>
      </c>
      <c r="V135" s="17">
        <v>1.8320000000000001</v>
      </c>
      <c r="W135" s="22">
        <v>21.145</v>
      </c>
      <c r="X135" s="14">
        <f t="shared" si="13"/>
        <v>0.34700341341735591</v>
      </c>
      <c r="Y135" s="23">
        <f t="shared" si="14"/>
        <v>0.20840307863988447</v>
      </c>
      <c r="AA135" s="24"/>
      <c r="AB135" s="25"/>
    </row>
    <row r="136" spans="1:28" x14ac:dyDescent="0.2">
      <c r="A136" s="10" t="s">
        <v>15</v>
      </c>
      <c r="B136" s="10">
        <v>0.55000000000000004</v>
      </c>
      <c r="C136" s="10" t="s">
        <v>18</v>
      </c>
      <c r="D136" s="10">
        <v>191221</v>
      </c>
      <c r="E136" s="32" t="s">
        <v>16</v>
      </c>
      <c r="F136" s="10">
        <v>20</v>
      </c>
      <c r="G136" s="10" t="s">
        <v>10</v>
      </c>
      <c r="H136" s="10">
        <v>191223</v>
      </c>
      <c r="I136" s="10">
        <v>1</v>
      </c>
      <c r="J136" s="10" t="s">
        <v>7</v>
      </c>
      <c r="K136" s="10" t="s">
        <v>54</v>
      </c>
      <c r="L136" s="13">
        <v>0.5</v>
      </c>
      <c r="M136" s="14">
        <v>2</v>
      </c>
      <c r="N136" s="10" t="s">
        <v>13</v>
      </c>
      <c r="O136" s="15" t="s">
        <v>26</v>
      </c>
      <c r="P136" s="16">
        <v>1.3859999999999999</v>
      </c>
      <c r="Q136" s="17">
        <v>0.63</v>
      </c>
      <c r="R136" s="16">
        <v>0.89200000000000002</v>
      </c>
      <c r="S136" s="17">
        <v>0.34399999999999997</v>
      </c>
      <c r="T136" s="17"/>
      <c r="U136" s="33">
        <v>89.001999999999995</v>
      </c>
      <c r="V136" s="34">
        <v>2.8450000000000002</v>
      </c>
      <c r="W136" s="22">
        <v>0.49399999999999988</v>
      </c>
      <c r="X136" s="14">
        <f t="shared" si="13"/>
        <v>1.1100874137659826E-2</v>
      </c>
      <c r="Y136" s="23">
        <f t="shared" si="12"/>
        <v>7.1378620705152681E-3</v>
      </c>
      <c r="AA136" s="24">
        <f>AVERAGE(Y136:Y146)</f>
        <v>2.8625808994543259E-2</v>
      </c>
      <c r="AB136" s="25">
        <f>STDEV(Y136:Y146)</f>
        <v>1.9349734682913768E-2</v>
      </c>
    </row>
    <row r="137" spans="1:28" x14ac:dyDescent="0.2">
      <c r="A137" s="10" t="s">
        <v>15</v>
      </c>
      <c r="B137" s="10">
        <v>0.55000000000000004</v>
      </c>
      <c r="C137" s="10" t="s">
        <v>18</v>
      </c>
      <c r="D137" s="10" t="s">
        <v>38</v>
      </c>
      <c r="E137" s="32" t="s">
        <v>52</v>
      </c>
      <c r="F137" s="10">
        <v>20</v>
      </c>
      <c r="G137" s="10" t="s">
        <v>10</v>
      </c>
      <c r="H137" s="10">
        <v>191226</v>
      </c>
      <c r="I137" s="10">
        <v>1</v>
      </c>
      <c r="J137" s="10"/>
      <c r="K137" s="10" t="s">
        <v>54</v>
      </c>
      <c r="L137" s="13">
        <v>0.5</v>
      </c>
      <c r="M137" s="14">
        <v>2</v>
      </c>
      <c r="N137" s="10" t="s">
        <v>13</v>
      </c>
      <c r="O137" s="15" t="s">
        <v>46</v>
      </c>
      <c r="P137" s="35">
        <v>3.355</v>
      </c>
      <c r="Q137" s="15">
        <v>0.109</v>
      </c>
      <c r="R137" s="36">
        <v>0.63</v>
      </c>
      <c r="S137" s="17">
        <v>0</v>
      </c>
      <c r="T137" s="17"/>
      <c r="U137" s="33">
        <v>79.676000000000002</v>
      </c>
      <c r="V137" s="34">
        <v>3.4129999999999998</v>
      </c>
      <c r="W137" s="22">
        <v>2.7250000000000001</v>
      </c>
      <c r="X137" s="14">
        <f t="shared" si="13"/>
        <v>6.8402028214267788E-2</v>
      </c>
      <c r="Y137" s="23">
        <f t="shared" si="12"/>
        <v>4.3982504141774188E-2</v>
      </c>
      <c r="AA137" s="24"/>
      <c r="AB137" s="25"/>
    </row>
    <row r="138" spans="1:28" x14ac:dyDescent="0.2">
      <c r="A138" s="10" t="s">
        <v>15</v>
      </c>
      <c r="B138" s="10">
        <v>0.55000000000000004</v>
      </c>
      <c r="C138" s="10" t="s">
        <v>18</v>
      </c>
      <c r="D138" s="10" t="s">
        <v>39</v>
      </c>
      <c r="E138" s="12" t="s">
        <v>41</v>
      </c>
      <c r="F138" s="10">
        <v>30</v>
      </c>
      <c r="G138" s="10" t="s">
        <v>42</v>
      </c>
      <c r="H138" s="10">
        <v>191226</v>
      </c>
      <c r="I138" s="10">
        <v>1</v>
      </c>
      <c r="J138" s="10"/>
      <c r="K138" s="10" t="s">
        <v>54</v>
      </c>
      <c r="L138" s="13">
        <v>0.5</v>
      </c>
      <c r="M138" s="14">
        <v>2</v>
      </c>
      <c r="N138" s="10" t="s">
        <v>13</v>
      </c>
      <c r="O138" s="15" t="s">
        <v>27</v>
      </c>
      <c r="P138" s="35">
        <v>3.4689999999999999</v>
      </c>
      <c r="Q138" s="15">
        <v>0.59399999999999997</v>
      </c>
      <c r="R138" s="36">
        <v>0.45500000000000002</v>
      </c>
      <c r="S138" s="17">
        <v>7.2999999999999995E-2</v>
      </c>
      <c r="T138" s="17"/>
      <c r="U138" s="33">
        <v>51.917000000000002</v>
      </c>
      <c r="V138" s="34">
        <v>4.266</v>
      </c>
      <c r="W138" s="22">
        <v>3.0139999999999998</v>
      </c>
      <c r="X138" s="14">
        <f t="shared" si="13"/>
        <v>0.11610840379837047</v>
      </c>
      <c r="Y138" s="23">
        <f t="shared" si="12"/>
        <v>7.4657703642352205E-2</v>
      </c>
      <c r="AA138" s="24"/>
      <c r="AB138" s="25"/>
    </row>
    <row r="139" spans="1:28" x14ac:dyDescent="0.2">
      <c r="A139" s="10" t="s">
        <v>15</v>
      </c>
      <c r="B139" s="10">
        <v>0.55000000000000004</v>
      </c>
      <c r="C139" s="10" t="s">
        <v>18</v>
      </c>
      <c r="D139" s="10" t="s">
        <v>55</v>
      </c>
      <c r="E139" s="32" t="s">
        <v>58</v>
      </c>
      <c r="F139" s="10">
        <v>20</v>
      </c>
      <c r="G139" s="10" t="s">
        <v>10</v>
      </c>
      <c r="H139" s="10">
        <v>191227</v>
      </c>
      <c r="I139" s="10">
        <v>1</v>
      </c>
      <c r="J139" s="10"/>
      <c r="K139" s="10" t="s">
        <v>54</v>
      </c>
      <c r="L139" s="13">
        <v>0.5</v>
      </c>
      <c r="M139" s="14">
        <v>2</v>
      </c>
      <c r="N139" s="10" t="s">
        <v>13</v>
      </c>
      <c r="O139" s="15" t="s">
        <v>64</v>
      </c>
      <c r="P139" s="27">
        <v>2.601</v>
      </c>
      <c r="Q139" s="15">
        <v>0.104</v>
      </c>
      <c r="R139" s="27">
        <v>0.73499999999999999</v>
      </c>
      <c r="S139" s="15">
        <v>0.122</v>
      </c>
      <c r="T139" s="15"/>
      <c r="U139" s="33">
        <v>98.991</v>
      </c>
      <c r="V139" s="34">
        <v>0.221</v>
      </c>
      <c r="W139" s="22">
        <v>1.8660000000000001</v>
      </c>
      <c r="X139" s="14">
        <f t="shared" si="13"/>
        <v>3.7700397005788408E-2</v>
      </c>
      <c r="Y139" s="23">
        <f t="shared" si="12"/>
        <v>2.4241355274721946E-2</v>
      </c>
      <c r="AA139" s="24"/>
      <c r="AB139" s="25"/>
    </row>
    <row r="140" spans="1:28" x14ac:dyDescent="0.2">
      <c r="A140" s="10" t="s">
        <v>15</v>
      </c>
      <c r="B140" s="10">
        <v>0.55000000000000004</v>
      </c>
      <c r="C140" s="10" t="s">
        <v>18</v>
      </c>
      <c r="D140" s="10" t="s">
        <v>56</v>
      </c>
      <c r="E140" s="12" t="s">
        <v>59</v>
      </c>
      <c r="F140" s="10">
        <v>27.5</v>
      </c>
      <c r="G140" s="10" t="s">
        <v>42</v>
      </c>
      <c r="H140" s="10">
        <v>191227</v>
      </c>
      <c r="I140" s="10">
        <v>1</v>
      </c>
      <c r="J140" s="10"/>
      <c r="K140" s="10" t="s">
        <v>54</v>
      </c>
      <c r="L140" s="28">
        <v>0.5</v>
      </c>
      <c r="M140" s="14">
        <v>2</v>
      </c>
      <c r="N140" s="10" t="s">
        <v>13</v>
      </c>
      <c r="O140" s="15" t="s">
        <v>27</v>
      </c>
      <c r="P140" s="27">
        <v>2.6219999999999999</v>
      </c>
      <c r="Q140" s="15">
        <v>0.11600000000000001</v>
      </c>
      <c r="R140" s="27">
        <v>0.38500000000000001</v>
      </c>
      <c r="S140" s="15">
        <v>0.45800000000000002</v>
      </c>
      <c r="T140" s="15"/>
      <c r="U140" s="33">
        <v>84.025999999999996</v>
      </c>
      <c r="V140" s="34">
        <v>0.54400000000000004</v>
      </c>
      <c r="W140" s="22">
        <v>2.2370000000000001</v>
      </c>
      <c r="X140" s="14">
        <f t="shared" si="13"/>
        <v>5.3245424035417613E-2</v>
      </c>
      <c r="Y140" s="23">
        <f t="shared" si="12"/>
        <v>3.4236807654773528E-2</v>
      </c>
      <c r="AA140" s="24"/>
      <c r="AB140" s="25"/>
    </row>
    <row r="141" spans="1:28" x14ac:dyDescent="0.2">
      <c r="A141" s="10" t="s">
        <v>15</v>
      </c>
      <c r="B141" s="10">
        <v>0.55000000000000004</v>
      </c>
      <c r="C141" s="10" t="s">
        <v>18</v>
      </c>
      <c r="D141" s="10" t="s">
        <v>70</v>
      </c>
      <c r="E141" s="12" t="s">
        <v>72</v>
      </c>
      <c r="F141" s="10">
        <v>27.5</v>
      </c>
      <c r="G141" s="10" t="s">
        <v>10</v>
      </c>
      <c r="H141" s="10">
        <v>191228</v>
      </c>
      <c r="I141" s="10">
        <v>1</v>
      </c>
      <c r="J141" s="10"/>
      <c r="K141" s="10" t="s">
        <v>69</v>
      </c>
      <c r="L141" s="13">
        <v>0.5</v>
      </c>
      <c r="M141" s="14">
        <v>2</v>
      </c>
      <c r="N141" s="10" t="s">
        <v>13</v>
      </c>
      <c r="O141" s="15" t="s">
        <v>64</v>
      </c>
      <c r="P141" s="27">
        <v>1.2809999999999999</v>
      </c>
      <c r="Q141" s="15">
        <v>4.9000000000000002E-2</v>
      </c>
      <c r="R141" s="27">
        <v>0.34799999999999998</v>
      </c>
      <c r="S141" s="15">
        <v>0.113</v>
      </c>
      <c r="T141" s="15"/>
      <c r="U141" s="33">
        <v>47.89</v>
      </c>
      <c r="V141" s="34">
        <v>5.3879999999999999</v>
      </c>
      <c r="W141" s="22">
        <v>0.93299999999999994</v>
      </c>
      <c r="X141" s="14">
        <f>W141*M141/U141</f>
        <v>3.8964293171852162E-2</v>
      </c>
      <c r="Y141" s="23">
        <f t="shared" si="12"/>
        <v>2.5054040509500941E-2</v>
      </c>
      <c r="AA141" s="24"/>
    </row>
    <row r="142" spans="1:28" x14ac:dyDescent="0.2">
      <c r="A142" s="10" t="s">
        <v>15</v>
      </c>
      <c r="B142" s="10">
        <v>0.55000000000000004</v>
      </c>
      <c r="C142" s="10" t="s">
        <v>18</v>
      </c>
      <c r="D142" s="10" t="s">
        <v>71</v>
      </c>
      <c r="E142" s="12" t="s">
        <v>73</v>
      </c>
      <c r="F142" s="10">
        <v>32</v>
      </c>
      <c r="G142" s="10" t="s">
        <v>42</v>
      </c>
      <c r="H142" s="10">
        <v>191228</v>
      </c>
      <c r="I142" s="10">
        <v>1</v>
      </c>
      <c r="J142" s="10"/>
      <c r="K142" s="10" t="s">
        <v>69</v>
      </c>
      <c r="L142" s="28">
        <v>0.5</v>
      </c>
      <c r="M142" s="14">
        <v>2</v>
      </c>
      <c r="N142" s="10" t="s">
        <v>13</v>
      </c>
      <c r="O142" s="15" t="s">
        <v>27</v>
      </c>
      <c r="P142" s="27">
        <v>2.1059999999999999</v>
      </c>
      <c r="Q142" s="15">
        <v>0.03</v>
      </c>
      <c r="R142" s="27">
        <v>0.44500000000000001</v>
      </c>
      <c r="S142" s="15">
        <v>0.13800000000000001</v>
      </c>
      <c r="T142" s="15"/>
      <c r="U142" s="33">
        <v>50.817</v>
      </c>
      <c r="V142" s="34">
        <v>0.42399999999999999</v>
      </c>
      <c r="W142" s="22">
        <v>1.6609999999999998</v>
      </c>
      <c r="X142" s="14">
        <f t="shared" si="13"/>
        <v>6.537182438947596E-2</v>
      </c>
      <c r="Y142" s="23">
        <f t="shared" si="12"/>
        <v>4.2034083082433046E-2</v>
      </c>
      <c r="AA142" s="24"/>
    </row>
    <row r="143" spans="1:28" x14ac:dyDescent="0.2">
      <c r="A143" s="10" t="s">
        <v>15</v>
      </c>
      <c r="B143" s="10">
        <v>0.55000000000000004</v>
      </c>
      <c r="C143" s="10" t="s">
        <v>18</v>
      </c>
      <c r="D143" s="10" t="s">
        <v>87</v>
      </c>
      <c r="E143" s="12" t="s">
        <v>78</v>
      </c>
      <c r="F143" s="10">
        <v>27.5</v>
      </c>
      <c r="G143" s="10" t="s">
        <v>10</v>
      </c>
      <c r="H143" s="10">
        <v>200108</v>
      </c>
      <c r="I143" s="10">
        <v>1</v>
      </c>
      <c r="J143" s="10"/>
      <c r="K143" s="10" t="s">
        <v>69</v>
      </c>
      <c r="L143" s="13">
        <v>0.5</v>
      </c>
      <c r="M143" s="14">
        <v>2</v>
      </c>
      <c r="N143" s="10" t="s">
        <v>13</v>
      </c>
      <c r="O143" s="15" t="s">
        <v>95</v>
      </c>
      <c r="P143" s="16">
        <v>1.149</v>
      </c>
      <c r="Q143" s="17">
        <v>0.158</v>
      </c>
      <c r="R143" s="18">
        <v>0.46399999999999997</v>
      </c>
      <c r="S143" s="19">
        <v>0.39935072304930175</v>
      </c>
      <c r="T143" s="19"/>
      <c r="U143" s="20">
        <v>72.203000000000003</v>
      </c>
      <c r="V143" s="21">
        <v>1.073</v>
      </c>
      <c r="W143" s="22">
        <v>0.68500000000000005</v>
      </c>
      <c r="X143" s="14">
        <f t="shared" si="13"/>
        <v>1.8974280847056216E-2</v>
      </c>
      <c r="Y143" s="23">
        <f t="shared" si="12"/>
        <v>1.2200462584657148E-2</v>
      </c>
      <c r="AA143" s="24"/>
    </row>
    <row r="144" spans="1:28" x14ac:dyDescent="0.2">
      <c r="A144" s="10" t="s">
        <v>15</v>
      </c>
      <c r="B144" s="10">
        <v>0.55000000000000004</v>
      </c>
      <c r="C144" s="10" t="s">
        <v>18</v>
      </c>
      <c r="D144" s="10" t="s">
        <v>88</v>
      </c>
      <c r="E144" s="12" t="s">
        <v>78</v>
      </c>
      <c r="F144" s="10">
        <v>27.5</v>
      </c>
      <c r="G144" s="10" t="s">
        <v>10</v>
      </c>
      <c r="H144" s="10">
        <v>200108</v>
      </c>
      <c r="I144" s="10">
        <v>1</v>
      </c>
      <c r="J144" s="10"/>
      <c r="K144" s="10" t="s">
        <v>69</v>
      </c>
      <c r="L144" s="28">
        <v>0.5</v>
      </c>
      <c r="M144" s="14">
        <v>2</v>
      </c>
      <c r="N144" s="10" t="s">
        <v>13</v>
      </c>
      <c r="O144" s="15" t="s">
        <v>96</v>
      </c>
      <c r="P144" s="16">
        <v>1.48</v>
      </c>
      <c r="Q144" s="17">
        <v>0.495</v>
      </c>
      <c r="R144" s="18">
        <v>0.26700000000000002</v>
      </c>
      <c r="S144" s="19">
        <v>1.6703293088490053E-2</v>
      </c>
      <c r="T144" s="19"/>
      <c r="U144" s="20">
        <v>76.635999999999996</v>
      </c>
      <c r="V144" s="21">
        <v>1.647</v>
      </c>
      <c r="W144" s="22">
        <v>1.2130000000000001</v>
      </c>
      <c r="X144" s="14">
        <f t="shared" si="13"/>
        <v>3.1656140717156431E-2</v>
      </c>
      <c r="Y144" s="23">
        <f t="shared" si="12"/>
        <v>2.0354898481131586E-2</v>
      </c>
      <c r="AA144" s="24"/>
      <c r="AB144" s="25"/>
    </row>
    <row r="145" spans="1:28" x14ac:dyDescent="0.2">
      <c r="A145" s="10" t="s">
        <v>15</v>
      </c>
      <c r="B145" s="10">
        <v>0.55000000000000004</v>
      </c>
      <c r="C145" s="10" t="s">
        <v>18</v>
      </c>
      <c r="D145" s="10" t="s">
        <v>108</v>
      </c>
      <c r="E145" s="12" t="s">
        <v>78</v>
      </c>
      <c r="F145" s="10">
        <v>35</v>
      </c>
      <c r="G145" s="10" t="s">
        <v>10</v>
      </c>
      <c r="H145" s="10">
        <v>200109</v>
      </c>
      <c r="I145" s="10">
        <v>2</v>
      </c>
      <c r="J145" s="10" t="s">
        <v>110</v>
      </c>
      <c r="K145" s="10" t="s">
        <v>69</v>
      </c>
      <c r="L145" s="13">
        <v>0.5</v>
      </c>
      <c r="M145" s="14">
        <v>2</v>
      </c>
      <c r="N145" s="10" t="s">
        <v>13</v>
      </c>
      <c r="O145" s="15" t="s">
        <v>128</v>
      </c>
      <c r="P145" s="27">
        <v>2.2810000000000001</v>
      </c>
      <c r="Q145" s="15">
        <v>0.127</v>
      </c>
      <c r="R145" s="27">
        <v>0.45300000000000001</v>
      </c>
      <c r="S145" s="15">
        <v>0.30099999999999999</v>
      </c>
      <c r="T145" s="15"/>
      <c r="U145" s="16">
        <v>144.54</v>
      </c>
      <c r="V145" s="17">
        <v>5.6070000000000002</v>
      </c>
      <c r="W145" s="22">
        <v>1.8280000000000001</v>
      </c>
      <c r="X145" s="14">
        <f t="shared" si="13"/>
        <v>2.5294036252940365E-2</v>
      </c>
      <c r="Y145" s="23">
        <f t="shared" si="12"/>
        <v>1.6264065310640657E-2</v>
      </c>
      <c r="AA145" s="24"/>
    </row>
    <row r="146" spans="1:28" x14ac:dyDescent="0.2">
      <c r="A146" s="10" t="s">
        <v>15</v>
      </c>
      <c r="B146" s="10">
        <v>0.55000000000000004</v>
      </c>
      <c r="C146" s="10" t="s">
        <v>18</v>
      </c>
      <c r="D146" s="10" t="s">
        <v>109</v>
      </c>
      <c r="E146" s="12" t="s">
        <v>78</v>
      </c>
      <c r="F146" s="10">
        <v>32</v>
      </c>
      <c r="G146" s="10" t="s">
        <v>10</v>
      </c>
      <c r="H146" s="10">
        <v>200109</v>
      </c>
      <c r="I146" s="10">
        <v>2</v>
      </c>
      <c r="J146" s="10" t="s">
        <v>110</v>
      </c>
      <c r="K146" s="10" t="s">
        <v>69</v>
      </c>
      <c r="L146" s="28">
        <v>0.5</v>
      </c>
      <c r="M146" s="14">
        <v>2</v>
      </c>
      <c r="N146" s="10" t="s">
        <v>13</v>
      </c>
      <c r="O146" s="15" t="s">
        <v>129</v>
      </c>
      <c r="P146" s="27">
        <v>2.0009999999999999</v>
      </c>
      <c r="Q146" s="15">
        <v>1.4999999999999999E-2</v>
      </c>
      <c r="R146" s="27">
        <v>0.60599999999999998</v>
      </c>
      <c r="S146" s="15">
        <v>2.9000000000000001E-2</v>
      </c>
      <c r="T146" s="15"/>
      <c r="U146" s="16">
        <v>121.872</v>
      </c>
      <c r="V146" s="17">
        <v>1.8320000000000001</v>
      </c>
      <c r="W146" s="22">
        <v>1.395</v>
      </c>
      <c r="X146" s="14">
        <f t="shared" si="13"/>
        <v>2.2892871209137456E-2</v>
      </c>
      <c r="Y146" s="23">
        <f t="shared" si="12"/>
        <v>1.4720116187475384E-2</v>
      </c>
      <c r="AA146" s="24"/>
    </row>
    <row r="147" spans="1:28" x14ac:dyDescent="0.2">
      <c r="A147" s="10" t="s">
        <v>15</v>
      </c>
      <c r="B147" s="10">
        <v>0.55000000000000004</v>
      </c>
      <c r="C147" s="10" t="s">
        <v>18</v>
      </c>
      <c r="D147" s="10" t="s">
        <v>70</v>
      </c>
      <c r="E147" s="12" t="s">
        <v>72</v>
      </c>
      <c r="F147" s="10">
        <v>27.5</v>
      </c>
      <c r="G147" s="10" t="s">
        <v>10</v>
      </c>
      <c r="H147" s="10">
        <v>191228</v>
      </c>
      <c r="I147" s="10">
        <v>1</v>
      </c>
      <c r="J147" s="10"/>
      <c r="K147" s="10" t="s">
        <v>69</v>
      </c>
      <c r="L147" s="13">
        <v>0.5</v>
      </c>
      <c r="M147" s="14">
        <v>2</v>
      </c>
      <c r="N147" s="10" t="s">
        <v>77</v>
      </c>
      <c r="O147" s="15" t="s">
        <v>68</v>
      </c>
      <c r="P147" s="27">
        <v>0.61699999999999999</v>
      </c>
      <c r="Q147" s="15">
        <v>4.8000000000000001E-2</v>
      </c>
      <c r="R147" s="27">
        <v>0.34799999999999998</v>
      </c>
      <c r="S147" s="15">
        <v>0.113</v>
      </c>
      <c r="T147" s="15"/>
      <c r="U147" s="33">
        <v>47.89</v>
      </c>
      <c r="V147" s="34">
        <v>5.3879999999999999</v>
      </c>
      <c r="W147" s="22">
        <v>0.26900000000000002</v>
      </c>
      <c r="X147" s="14">
        <f t="shared" si="13"/>
        <v>1.1234078095635832E-2</v>
      </c>
      <c r="Y147" s="23">
        <f t="shared" si="12"/>
        <v>7.2235122154938403E-3</v>
      </c>
      <c r="AA147" s="24">
        <f>AVERAGE(Y147:Y152)</f>
        <v>7.6618094193931221E-3</v>
      </c>
      <c r="AB147" s="25">
        <f>STDEV(Y147:Y152)</f>
        <v>2.5599534859502052E-3</v>
      </c>
    </row>
    <row r="148" spans="1:28" x14ac:dyDescent="0.2">
      <c r="A148" s="10" t="s">
        <v>15</v>
      </c>
      <c r="B148" s="10">
        <v>0.55000000000000004</v>
      </c>
      <c r="C148" s="10" t="s">
        <v>18</v>
      </c>
      <c r="D148" s="10" t="s">
        <v>71</v>
      </c>
      <c r="E148" s="12" t="s">
        <v>73</v>
      </c>
      <c r="F148" s="10">
        <v>32</v>
      </c>
      <c r="G148" s="10" t="s">
        <v>42</v>
      </c>
      <c r="H148" s="10">
        <v>191228</v>
      </c>
      <c r="I148" s="10">
        <v>1</v>
      </c>
      <c r="J148" s="10"/>
      <c r="K148" s="10" t="s">
        <v>69</v>
      </c>
      <c r="L148" s="28">
        <v>0.5</v>
      </c>
      <c r="M148" s="14">
        <v>2</v>
      </c>
      <c r="N148" s="10" t="s">
        <v>77</v>
      </c>
      <c r="O148" s="15" t="s">
        <v>29</v>
      </c>
      <c r="P148" s="27">
        <v>0.878</v>
      </c>
      <c r="Q148" s="15">
        <v>4.1000000000000002E-2</v>
      </c>
      <c r="R148" s="27">
        <v>0.44500000000000001</v>
      </c>
      <c r="S148" s="15">
        <v>0.13800000000000001</v>
      </c>
      <c r="T148" s="15"/>
      <c r="U148" s="33">
        <v>50.817</v>
      </c>
      <c r="V148" s="34">
        <v>0.42399999999999999</v>
      </c>
      <c r="W148" s="22">
        <v>0.433</v>
      </c>
      <c r="X148" s="14">
        <f t="shared" si="13"/>
        <v>1.704154121652203E-2</v>
      </c>
      <c r="Y148" s="23">
        <f t="shared" si="12"/>
        <v>1.0957711002223666E-2</v>
      </c>
      <c r="AA148" s="24"/>
    </row>
    <row r="149" spans="1:28" x14ac:dyDescent="0.2">
      <c r="A149" s="10" t="s">
        <v>15</v>
      </c>
      <c r="B149" s="10">
        <v>0.55000000000000004</v>
      </c>
      <c r="C149" s="10" t="s">
        <v>18</v>
      </c>
      <c r="D149" s="10" t="s">
        <v>87</v>
      </c>
      <c r="E149" s="12" t="s">
        <v>78</v>
      </c>
      <c r="F149" s="10">
        <v>27.5</v>
      </c>
      <c r="G149" s="10" t="s">
        <v>10</v>
      </c>
      <c r="H149" s="10">
        <v>200108</v>
      </c>
      <c r="I149" s="10">
        <v>2</v>
      </c>
      <c r="J149" s="10"/>
      <c r="K149" s="10" t="s">
        <v>69</v>
      </c>
      <c r="L149" s="13">
        <v>0.5</v>
      </c>
      <c r="M149" s="14">
        <v>2</v>
      </c>
      <c r="N149" s="10" t="s">
        <v>81</v>
      </c>
      <c r="O149" s="15" t="s">
        <v>103</v>
      </c>
      <c r="P149" s="27">
        <v>0.52800000000000002</v>
      </c>
      <c r="Q149" s="15">
        <v>0.13700000000000001</v>
      </c>
      <c r="R149" s="18">
        <v>0.23349999999999999</v>
      </c>
      <c r="S149" s="19">
        <v>1.3435028842544395E-2</v>
      </c>
      <c r="T149" s="19"/>
      <c r="U149" s="20">
        <v>72.203000000000003</v>
      </c>
      <c r="V149" s="21">
        <v>1.073</v>
      </c>
      <c r="W149" s="14">
        <v>0.29450000000000004</v>
      </c>
      <c r="X149" s="14">
        <f>W149*M149/U149</f>
        <v>8.1575557802307398E-3</v>
      </c>
      <c r="Y149" s="23">
        <f t="shared" si="12"/>
        <v>5.245308366688366E-3</v>
      </c>
      <c r="AA149" s="24"/>
    </row>
    <row r="150" spans="1:28" x14ac:dyDescent="0.2">
      <c r="A150" s="10" t="s">
        <v>15</v>
      </c>
      <c r="B150" s="10">
        <v>0.55000000000000004</v>
      </c>
      <c r="C150" s="10" t="s">
        <v>18</v>
      </c>
      <c r="D150" s="10" t="s">
        <v>88</v>
      </c>
      <c r="E150" s="12" t="s">
        <v>78</v>
      </c>
      <c r="F150" s="10">
        <v>27.5</v>
      </c>
      <c r="G150" s="10" t="s">
        <v>10</v>
      </c>
      <c r="H150" s="10">
        <v>200108</v>
      </c>
      <c r="I150" s="10">
        <v>2</v>
      </c>
      <c r="J150" s="10"/>
      <c r="K150" s="10" t="s">
        <v>69</v>
      </c>
      <c r="L150" s="28">
        <v>0.5</v>
      </c>
      <c r="M150" s="14">
        <v>2</v>
      </c>
      <c r="N150" s="10" t="s">
        <v>81</v>
      </c>
      <c r="O150" s="15" t="s">
        <v>104</v>
      </c>
      <c r="P150" s="27">
        <v>0.52900000000000003</v>
      </c>
      <c r="Q150" s="15">
        <v>5.0999999999999997E-2</v>
      </c>
      <c r="R150" s="18">
        <v>0.26700000000000002</v>
      </c>
      <c r="S150" s="19">
        <v>1.6703293088490053E-2</v>
      </c>
      <c r="T150" s="19"/>
      <c r="U150" s="20">
        <v>76.635999999999996</v>
      </c>
      <c r="V150" s="21">
        <v>1.647</v>
      </c>
      <c r="W150" s="14">
        <v>0.26200000000000001</v>
      </c>
      <c r="X150" s="14">
        <f t="shared" si="13"/>
        <v>6.83751761574195E-3</v>
      </c>
      <c r="Y150" s="23">
        <f t="shared" si="12"/>
        <v>4.3965238269220736E-3</v>
      </c>
      <c r="AA150" s="24"/>
    </row>
    <row r="151" spans="1:28" x14ac:dyDescent="0.2">
      <c r="A151" s="10" t="s">
        <v>15</v>
      </c>
      <c r="B151" s="10">
        <v>0.55000000000000004</v>
      </c>
      <c r="C151" s="10" t="s">
        <v>18</v>
      </c>
      <c r="D151" s="10" t="s">
        <v>108</v>
      </c>
      <c r="E151" s="12" t="s">
        <v>78</v>
      </c>
      <c r="F151" s="10">
        <v>35</v>
      </c>
      <c r="G151" s="10" t="s">
        <v>10</v>
      </c>
      <c r="H151" s="10">
        <v>200109</v>
      </c>
      <c r="I151" s="10">
        <v>1</v>
      </c>
      <c r="J151" s="10" t="s">
        <v>110</v>
      </c>
      <c r="K151" s="10" t="s">
        <v>69</v>
      </c>
      <c r="L151" s="13">
        <v>0.5</v>
      </c>
      <c r="M151" s="14">
        <v>2</v>
      </c>
      <c r="N151" s="10" t="s">
        <v>81</v>
      </c>
      <c r="O151" s="15" t="s">
        <v>103</v>
      </c>
      <c r="P151" s="27">
        <v>1.5960000000000001</v>
      </c>
      <c r="Q151" s="15">
        <v>0.127</v>
      </c>
      <c r="R151" s="27">
        <v>0.66400000000000003</v>
      </c>
      <c r="S151" s="15">
        <v>0.03</v>
      </c>
      <c r="T151" s="15"/>
      <c r="U151" s="16">
        <v>144.54</v>
      </c>
      <c r="V151" s="17">
        <v>5.6070000000000002</v>
      </c>
      <c r="W151" s="22">
        <v>0.93200000000000005</v>
      </c>
      <c r="X151" s="14">
        <f t="shared" si="13"/>
        <v>1.2896084128960842E-2</v>
      </c>
      <c r="Y151" s="23">
        <f t="shared" si="12"/>
        <v>8.2921820949218225E-3</v>
      </c>
      <c r="AA151" s="24"/>
    </row>
    <row r="152" spans="1:28" x14ac:dyDescent="0.2">
      <c r="A152" s="10" t="s">
        <v>15</v>
      </c>
      <c r="B152" s="10">
        <v>0.55000000000000004</v>
      </c>
      <c r="C152" s="10" t="s">
        <v>18</v>
      </c>
      <c r="D152" s="10" t="s">
        <v>109</v>
      </c>
      <c r="E152" s="12" t="s">
        <v>78</v>
      </c>
      <c r="F152" s="10">
        <v>32</v>
      </c>
      <c r="G152" s="10" t="s">
        <v>10</v>
      </c>
      <c r="H152" s="10">
        <v>200109</v>
      </c>
      <c r="I152" s="10">
        <v>1</v>
      </c>
      <c r="J152" s="10" t="s">
        <v>110</v>
      </c>
      <c r="K152" s="10" t="s">
        <v>69</v>
      </c>
      <c r="L152" s="28">
        <v>0.5</v>
      </c>
      <c r="M152" s="14">
        <v>2</v>
      </c>
      <c r="N152" s="10" t="s">
        <v>81</v>
      </c>
      <c r="O152" s="15" t="s">
        <v>104</v>
      </c>
      <c r="P152" s="27">
        <v>1.5369999999999999</v>
      </c>
      <c r="Q152" s="15">
        <v>7.1999999999999995E-2</v>
      </c>
      <c r="R152" s="27">
        <v>0.60299999999999998</v>
      </c>
      <c r="S152" s="15">
        <v>3.2000000000000001E-2</v>
      </c>
      <c r="T152" s="15"/>
      <c r="U152" s="16">
        <v>121.872</v>
      </c>
      <c r="V152" s="17">
        <v>1.8320000000000001</v>
      </c>
      <c r="W152" s="22">
        <v>0.93399999999999994</v>
      </c>
      <c r="X152" s="14">
        <f t="shared" si="13"/>
        <v>1.5327556780884861E-2</v>
      </c>
      <c r="Y152" s="23">
        <f t="shared" si="12"/>
        <v>9.8556190101089652E-3</v>
      </c>
      <c r="AA152" s="24"/>
    </row>
    <row r="153" spans="1:28" x14ac:dyDescent="0.2">
      <c r="A153" s="10" t="s">
        <v>15</v>
      </c>
      <c r="B153" s="10">
        <v>0.55000000000000004</v>
      </c>
      <c r="C153" s="10" t="s">
        <v>18</v>
      </c>
      <c r="D153" s="10" t="s">
        <v>38</v>
      </c>
      <c r="E153" s="32" t="s">
        <v>52</v>
      </c>
      <c r="F153" s="10">
        <v>20</v>
      </c>
      <c r="G153" s="10" t="s">
        <v>10</v>
      </c>
      <c r="H153" s="10">
        <v>191226</v>
      </c>
      <c r="I153" s="10">
        <v>1</v>
      </c>
      <c r="J153" s="10"/>
      <c r="K153" s="10" t="s">
        <v>54</v>
      </c>
      <c r="L153" s="13">
        <v>0.5</v>
      </c>
      <c r="M153" s="14">
        <v>2</v>
      </c>
      <c r="N153" s="10" t="s">
        <v>51</v>
      </c>
      <c r="O153" s="15" t="s">
        <v>49</v>
      </c>
      <c r="P153" s="35">
        <v>4.423</v>
      </c>
      <c r="Q153" s="15">
        <v>7.0999999999999994E-2</v>
      </c>
      <c r="R153" s="36">
        <v>0.63</v>
      </c>
      <c r="S153" s="17">
        <v>0</v>
      </c>
      <c r="T153" s="17"/>
      <c r="U153" s="33">
        <v>79.676000000000002</v>
      </c>
      <c r="V153" s="34">
        <v>3.4129999999999998</v>
      </c>
      <c r="W153" s="22">
        <v>3.7930000000000001</v>
      </c>
      <c r="X153" s="14">
        <f t="shared" si="13"/>
        <v>9.521060294191476E-2</v>
      </c>
      <c r="Y153" s="23">
        <f t="shared" si="12"/>
        <v>6.1220417691651194E-2</v>
      </c>
      <c r="AA153" s="24">
        <f>AVERAGE(Y153:Y162)</f>
        <v>5.0981091483106387E-2</v>
      </c>
      <c r="AB153" s="25">
        <f>STDEV(Y153:Y162)</f>
        <v>8.757782810262996E-3</v>
      </c>
    </row>
    <row r="154" spans="1:28" x14ac:dyDescent="0.2">
      <c r="A154" s="10" t="s">
        <v>15</v>
      </c>
      <c r="B154" s="10">
        <v>0.55000000000000004</v>
      </c>
      <c r="C154" s="10" t="s">
        <v>18</v>
      </c>
      <c r="D154" s="10" t="s">
        <v>39</v>
      </c>
      <c r="E154" s="12" t="s">
        <v>41</v>
      </c>
      <c r="F154" s="10">
        <v>30</v>
      </c>
      <c r="G154" s="10" t="s">
        <v>42</v>
      </c>
      <c r="H154" s="10">
        <v>191226</v>
      </c>
      <c r="I154" s="10">
        <v>1</v>
      </c>
      <c r="J154" s="10"/>
      <c r="K154" s="10" t="s">
        <v>54</v>
      </c>
      <c r="L154" s="13">
        <v>0.5</v>
      </c>
      <c r="M154" s="14">
        <v>2</v>
      </c>
      <c r="N154" s="10" t="s">
        <v>51</v>
      </c>
      <c r="O154" s="15" t="s">
        <v>50</v>
      </c>
      <c r="P154" s="35">
        <v>2.6949999999999998</v>
      </c>
      <c r="Q154" s="15">
        <v>0.255</v>
      </c>
      <c r="R154" s="36">
        <v>0.45500000000000002</v>
      </c>
      <c r="S154" s="17">
        <v>7.2999999999999995E-2</v>
      </c>
      <c r="T154" s="17"/>
      <c r="U154" s="33">
        <v>51.917000000000002</v>
      </c>
      <c r="V154" s="34">
        <v>4.266</v>
      </c>
      <c r="W154" s="22">
        <v>2.2399999999999998</v>
      </c>
      <c r="X154" s="14">
        <f t="shared" si="13"/>
        <v>8.6291580792418651E-2</v>
      </c>
      <c r="Y154" s="23">
        <f t="shared" si="12"/>
        <v>5.5485486449525195E-2</v>
      </c>
      <c r="AA154" s="24"/>
    </row>
    <row r="155" spans="1:28" x14ac:dyDescent="0.2">
      <c r="A155" s="10" t="s">
        <v>15</v>
      </c>
      <c r="B155" s="10">
        <v>0.55000000000000004</v>
      </c>
      <c r="C155" s="10" t="s">
        <v>18</v>
      </c>
      <c r="D155" s="10" t="s">
        <v>55</v>
      </c>
      <c r="E155" s="32" t="s">
        <v>58</v>
      </c>
      <c r="F155" s="10">
        <v>20</v>
      </c>
      <c r="G155" s="10" t="s">
        <v>10</v>
      </c>
      <c r="H155" s="10">
        <v>191227</v>
      </c>
      <c r="I155" s="10">
        <v>1</v>
      </c>
      <c r="J155" s="10"/>
      <c r="K155" s="10" t="s">
        <v>54</v>
      </c>
      <c r="L155" s="13">
        <v>0.5</v>
      </c>
      <c r="M155" s="14">
        <v>2</v>
      </c>
      <c r="N155" s="10" t="s">
        <v>51</v>
      </c>
      <c r="O155" s="15" t="s">
        <v>66</v>
      </c>
      <c r="P155" s="27">
        <v>3.601</v>
      </c>
      <c r="Q155" s="15">
        <v>6.2E-2</v>
      </c>
      <c r="R155" s="27">
        <v>0.73499999999999999</v>
      </c>
      <c r="S155" s="15">
        <v>0.122</v>
      </c>
      <c r="T155" s="15"/>
      <c r="U155" s="33">
        <v>98.991</v>
      </c>
      <c r="V155" s="34">
        <v>0.221</v>
      </c>
      <c r="W155" s="22">
        <v>2.8660000000000001</v>
      </c>
      <c r="X155" s="14">
        <f t="shared" si="13"/>
        <v>5.7904253922073726E-2</v>
      </c>
      <c r="Y155" s="23">
        <f t="shared" si="12"/>
        <v>3.7232435271893405E-2</v>
      </c>
      <c r="AA155" s="24"/>
    </row>
    <row r="156" spans="1:28" x14ac:dyDescent="0.2">
      <c r="A156" s="10" t="s">
        <v>15</v>
      </c>
      <c r="B156" s="10">
        <v>0.55000000000000004</v>
      </c>
      <c r="C156" s="10" t="s">
        <v>18</v>
      </c>
      <c r="D156" s="10" t="s">
        <v>56</v>
      </c>
      <c r="E156" s="12" t="s">
        <v>59</v>
      </c>
      <c r="F156" s="10">
        <v>27.5</v>
      </c>
      <c r="G156" s="10" t="s">
        <v>42</v>
      </c>
      <c r="H156" s="10">
        <v>191227</v>
      </c>
      <c r="I156" s="10">
        <v>1</v>
      </c>
      <c r="J156" s="10"/>
      <c r="K156" s="10" t="s">
        <v>54</v>
      </c>
      <c r="L156" s="28">
        <v>0.5</v>
      </c>
      <c r="M156" s="14">
        <v>2</v>
      </c>
      <c r="N156" s="10" t="s">
        <v>51</v>
      </c>
      <c r="O156" s="15" t="s">
        <v>50</v>
      </c>
      <c r="P156" s="27">
        <v>3.23</v>
      </c>
      <c r="Q156" s="15">
        <v>0.16500000000000001</v>
      </c>
      <c r="R156" s="27">
        <v>0.38500000000000001</v>
      </c>
      <c r="S156" s="15">
        <v>0.45800000000000002</v>
      </c>
      <c r="T156" s="15"/>
      <c r="U156" s="33">
        <v>84.025999999999996</v>
      </c>
      <c r="V156" s="34">
        <v>0.54400000000000004</v>
      </c>
      <c r="W156" s="22">
        <v>2.8449999999999998</v>
      </c>
      <c r="X156" s="14">
        <f t="shared" si="13"/>
        <v>6.7717135172446624E-2</v>
      </c>
      <c r="Y156" s="23">
        <f t="shared" si="12"/>
        <v>4.354211791588318E-2</v>
      </c>
      <c r="AA156" s="24"/>
    </row>
    <row r="157" spans="1:28" x14ac:dyDescent="0.2">
      <c r="A157" s="10" t="s">
        <v>15</v>
      </c>
      <c r="B157" s="10">
        <v>0.55000000000000004</v>
      </c>
      <c r="C157" s="10" t="s">
        <v>18</v>
      </c>
      <c r="D157" s="10" t="s">
        <v>70</v>
      </c>
      <c r="E157" s="12" t="s">
        <v>72</v>
      </c>
      <c r="F157" s="10">
        <v>27.5</v>
      </c>
      <c r="G157" s="10" t="s">
        <v>10</v>
      </c>
      <c r="H157" s="10">
        <v>191228</v>
      </c>
      <c r="I157" s="10">
        <v>1</v>
      </c>
      <c r="J157" s="10"/>
      <c r="K157" s="10" t="s">
        <v>69</v>
      </c>
      <c r="L157" s="13">
        <v>0.5</v>
      </c>
      <c r="M157" s="14">
        <v>2</v>
      </c>
      <c r="N157" s="10" t="s">
        <v>51</v>
      </c>
      <c r="O157" s="15" t="s">
        <v>66</v>
      </c>
      <c r="P157" s="27">
        <v>1.726</v>
      </c>
      <c r="Q157" s="15">
        <v>0.16</v>
      </c>
      <c r="R157" s="27">
        <v>0.34799999999999998</v>
      </c>
      <c r="S157" s="15">
        <v>0.113</v>
      </c>
      <c r="T157" s="15"/>
      <c r="U157" s="33">
        <v>47.89</v>
      </c>
      <c r="V157" s="34">
        <v>5.3879999999999999</v>
      </c>
      <c r="W157" s="22">
        <v>1.3780000000000001</v>
      </c>
      <c r="X157" s="14">
        <f t="shared" si="13"/>
        <v>5.7548548757569436E-2</v>
      </c>
      <c r="Y157" s="23">
        <f t="shared" si="12"/>
        <v>3.7003716851117148E-2</v>
      </c>
      <c r="AA157" s="24"/>
    </row>
    <row r="158" spans="1:28" x14ac:dyDescent="0.2">
      <c r="A158" s="10" t="s">
        <v>15</v>
      </c>
      <c r="B158" s="10">
        <v>0.55000000000000004</v>
      </c>
      <c r="C158" s="10" t="s">
        <v>18</v>
      </c>
      <c r="D158" s="10" t="s">
        <v>71</v>
      </c>
      <c r="E158" s="12" t="s">
        <v>73</v>
      </c>
      <c r="F158" s="10">
        <v>32</v>
      </c>
      <c r="G158" s="10" t="s">
        <v>42</v>
      </c>
      <c r="H158" s="10">
        <v>191228</v>
      </c>
      <c r="I158" s="10">
        <v>1</v>
      </c>
      <c r="J158" s="10"/>
      <c r="K158" s="10" t="s">
        <v>69</v>
      </c>
      <c r="L158" s="28">
        <v>0.5</v>
      </c>
      <c r="M158" s="14">
        <v>2</v>
      </c>
      <c r="N158" s="10" t="s">
        <v>51</v>
      </c>
      <c r="O158" s="15" t="s">
        <v>50</v>
      </c>
      <c r="P158" s="27">
        <v>2.548</v>
      </c>
      <c r="Q158" s="15">
        <v>0.20799999999999999</v>
      </c>
      <c r="R158" s="27">
        <v>0.44500000000000001</v>
      </c>
      <c r="S158" s="15">
        <v>0.13800000000000001</v>
      </c>
      <c r="T158" s="15"/>
      <c r="U158" s="33">
        <v>50.817</v>
      </c>
      <c r="V158" s="34">
        <v>0.42399999999999999</v>
      </c>
      <c r="W158" s="22">
        <v>2.1030000000000002</v>
      </c>
      <c r="X158" s="14">
        <f t="shared" si="13"/>
        <v>8.2767577779089677E-2</v>
      </c>
      <c r="Y158" s="23">
        <f t="shared" si="12"/>
        <v>5.3219552511954663E-2</v>
      </c>
      <c r="AA158" s="24"/>
    </row>
    <row r="159" spans="1:28" x14ac:dyDescent="0.2">
      <c r="A159" s="10" t="s">
        <v>15</v>
      </c>
      <c r="B159" s="10">
        <v>0.55000000000000004</v>
      </c>
      <c r="C159" s="10" t="s">
        <v>18</v>
      </c>
      <c r="D159" s="10" t="s">
        <v>87</v>
      </c>
      <c r="E159" s="12" t="s">
        <v>78</v>
      </c>
      <c r="F159" s="10">
        <v>27.5</v>
      </c>
      <c r="G159" s="10" t="s">
        <v>10</v>
      </c>
      <c r="H159" s="10">
        <v>200108</v>
      </c>
      <c r="I159" s="10">
        <v>2</v>
      </c>
      <c r="J159" s="10"/>
      <c r="K159" s="10" t="s">
        <v>69</v>
      </c>
      <c r="L159" s="13">
        <v>0.5</v>
      </c>
      <c r="M159" s="14">
        <v>2</v>
      </c>
      <c r="N159" s="10" t="s">
        <v>51</v>
      </c>
      <c r="O159" s="15" t="s">
        <v>99</v>
      </c>
      <c r="P159" s="27">
        <v>3.76</v>
      </c>
      <c r="Q159" s="15">
        <v>0.05</v>
      </c>
      <c r="R159" s="18">
        <v>0.46399999999999997</v>
      </c>
      <c r="S159" s="19">
        <v>0.39935072304930175</v>
      </c>
      <c r="T159" s="19"/>
      <c r="U159" s="20">
        <v>72.203000000000003</v>
      </c>
      <c r="V159" s="21">
        <v>1.073</v>
      </c>
      <c r="W159" s="22">
        <v>3.2959999999999998</v>
      </c>
      <c r="X159" s="14">
        <f t="shared" si="13"/>
        <v>9.129814550641939E-2</v>
      </c>
      <c r="Y159" s="23">
        <f t="shared" si="12"/>
        <v>5.8704707560627671E-2</v>
      </c>
      <c r="AA159" s="24"/>
    </row>
    <row r="160" spans="1:28" x14ac:dyDescent="0.2">
      <c r="A160" s="10" t="s">
        <v>15</v>
      </c>
      <c r="B160" s="10">
        <v>0.55000000000000004</v>
      </c>
      <c r="C160" s="10" t="s">
        <v>18</v>
      </c>
      <c r="D160" s="10" t="s">
        <v>88</v>
      </c>
      <c r="E160" s="12" t="s">
        <v>78</v>
      </c>
      <c r="F160" s="10">
        <v>27.5</v>
      </c>
      <c r="G160" s="10" t="s">
        <v>10</v>
      </c>
      <c r="H160" s="10">
        <v>200108</v>
      </c>
      <c r="I160" s="10">
        <v>2</v>
      </c>
      <c r="J160" s="10"/>
      <c r="K160" s="10" t="s">
        <v>69</v>
      </c>
      <c r="L160" s="28">
        <v>0.5</v>
      </c>
      <c r="M160" s="14">
        <v>2</v>
      </c>
      <c r="N160" s="10" t="s">
        <v>51</v>
      </c>
      <c r="O160" s="15" t="s">
        <v>100</v>
      </c>
      <c r="P160" s="27">
        <v>3.5710000000000002</v>
      </c>
      <c r="Q160" s="15">
        <v>5.5E-2</v>
      </c>
      <c r="R160" s="18">
        <v>0.26700000000000002</v>
      </c>
      <c r="S160" s="19">
        <v>1.6703293088490053E-2</v>
      </c>
      <c r="T160" s="19"/>
      <c r="U160" s="20">
        <v>76.635999999999996</v>
      </c>
      <c r="V160" s="21">
        <v>1.647</v>
      </c>
      <c r="W160" s="22">
        <v>3.3040000000000003</v>
      </c>
      <c r="X160" s="14">
        <f t="shared" si="13"/>
        <v>8.6225794665692371E-2</v>
      </c>
      <c r="Y160" s="23">
        <f t="shared" si="12"/>
        <v>5.5443185970040193E-2</v>
      </c>
      <c r="AA160" s="24"/>
    </row>
    <row r="161" spans="1:27" x14ac:dyDescent="0.2">
      <c r="A161" s="10" t="s">
        <v>15</v>
      </c>
      <c r="B161" s="10">
        <v>0.55000000000000004</v>
      </c>
      <c r="C161" s="10" t="s">
        <v>18</v>
      </c>
      <c r="D161" s="10" t="s">
        <v>108</v>
      </c>
      <c r="E161" s="12" t="s">
        <v>78</v>
      </c>
      <c r="F161" s="10">
        <v>35</v>
      </c>
      <c r="G161" s="10" t="s">
        <v>10</v>
      </c>
      <c r="H161" s="10">
        <v>200109</v>
      </c>
      <c r="I161" s="10">
        <v>1</v>
      </c>
      <c r="J161" s="10" t="s">
        <v>110</v>
      </c>
      <c r="K161" s="10" t="s">
        <v>69</v>
      </c>
      <c r="L161" s="13">
        <v>0.5</v>
      </c>
      <c r="M161" s="14">
        <v>2</v>
      </c>
      <c r="N161" s="10" t="s">
        <v>51</v>
      </c>
      <c r="O161" s="15" t="s">
        <v>99</v>
      </c>
      <c r="P161" s="27">
        <v>6.351</v>
      </c>
      <c r="Q161" s="15">
        <v>0.186</v>
      </c>
      <c r="R161" s="27">
        <v>0.66400000000000003</v>
      </c>
      <c r="S161" s="15">
        <v>0.03</v>
      </c>
      <c r="T161" s="15"/>
      <c r="U161" s="16">
        <v>144.54</v>
      </c>
      <c r="V161" s="17">
        <v>5.6070000000000002</v>
      </c>
      <c r="W161" s="22">
        <v>5.6870000000000003</v>
      </c>
      <c r="X161" s="14">
        <f t="shared" si="13"/>
        <v>7.8691019786910205E-2</v>
      </c>
      <c r="Y161" s="23">
        <f t="shared" si="12"/>
        <v>5.0598325722983263E-2</v>
      </c>
      <c r="AA161" s="24"/>
    </row>
    <row r="162" spans="1:27" x14ac:dyDescent="0.2">
      <c r="A162" s="10" t="s">
        <v>15</v>
      </c>
      <c r="B162" s="10">
        <v>0.55000000000000004</v>
      </c>
      <c r="C162" s="10" t="s">
        <v>18</v>
      </c>
      <c r="D162" s="10" t="s">
        <v>109</v>
      </c>
      <c r="E162" s="12" t="s">
        <v>78</v>
      </c>
      <c r="F162" s="10">
        <v>32</v>
      </c>
      <c r="G162" s="10" t="s">
        <v>10</v>
      </c>
      <c r="H162" s="10">
        <v>200109</v>
      </c>
      <c r="I162" s="10">
        <v>1</v>
      </c>
      <c r="J162" s="10" t="s">
        <v>110</v>
      </c>
      <c r="K162" s="10" t="s">
        <v>69</v>
      </c>
      <c r="L162" s="28">
        <v>0.5</v>
      </c>
      <c r="M162" s="14">
        <v>2</v>
      </c>
      <c r="N162" s="10" t="s">
        <v>51</v>
      </c>
      <c r="O162" s="15" t="s">
        <v>100</v>
      </c>
      <c r="P162" s="27">
        <v>6.0389999999999997</v>
      </c>
      <c r="Q162" s="15">
        <v>5.1999999999999998E-2</v>
      </c>
      <c r="R162" s="27">
        <v>0.60299999999999998</v>
      </c>
      <c r="S162" s="15">
        <v>3.2000000000000001E-2</v>
      </c>
      <c r="T162" s="15"/>
      <c r="U162" s="16">
        <v>121.872</v>
      </c>
      <c r="V162" s="17">
        <v>1.8320000000000001</v>
      </c>
      <c r="W162" s="22">
        <v>5.4359999999999999</v>
      </c>
      <c r="X162" s="14">
        <f t="shared" si="13"/>
        <v>8.9208349743993692E-2</v>
      </c>
      <c r="Y162" s="23">
        <f t="shared" si="12"/>
        <v>5.7360968885387949E-2</v>
      </c>
      <c r="AA162" s="24"/>
    </row>
    <row r="163" spans="1:27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8"/>
      <c r="Q163" s="10"/>
      <c r="R163" s="8"/>
      <c r="S163" s="10"/>
      <c r="T163" s="10"/>
      <c r="U163" s="8"/>
      <c r="V163" s="10"/>
      <c r="W163" s="22"/>
      <c r="X163" s="22"/>
      <c r="Y163" s="22"/>
      <c r="AA163" s="24"/>
    </row>
    <row r="164" spans="1:27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3"/>
      <c r="M164" s="13"/>
      <c r="N164" s="10"/>
      <c r="O164" s="10"/>
      <c r="P164" s="8"/>
      <c r="Q164" s="10"/>
      <c r="R164" s="8"/>
      <c r="S164" s="10"/>
      <c r="T164" s="10"/>
      <c r="U164" s="8"/>
      <c r="V164" s="10"/>
      <c r="W164" s="10"/>
      <c r="X164" s="10"/>
      <c r="Y164" s="10"/>
    </row>
    <row r="165" spans="1:27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8"/>
      <c r="Q165" s="10"/>
      <c r="R165" s="8"/>
      <c r="S165" s="10"/>
      <c r="T165" s="10"/>
      <c r="U165" s="8"/>
      <c r="V165" s="10"/>
      <c r="W165" s="10"/>
      <c r="X165" s="10"/>
      <c r="Y165" s="10"/>
    </row>
    <row r="166" spans="1:27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8"/>
      <c r="Q166" s="10"/>
      <c r="R166" s="8"/>
      <c r="S166" s="10"/>
      <c r="T166" s="10"/>
      <c r="U166" s="8"/>
      <c r="V166" s="10"/>
      <c r="W166" s="10"/>
      <c r="X166" s="10"/>
      <c r="Y166" s="10"/>
    </row>
    <row r="167" spans="1:27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8"/>
      <c r="Q167" s="10"/>
      <c r="R167" s="8"/>
      <c r="S167" s="10"/>
      <c r="T167" s="10"/>
      <c r="U167" s="8"/>
      <c r="V167" s="10"/>
      <c r="W167" s="10"/>
      <c r="X167" s="10"/>
      <c r="Y167" s="10"/>
    </row>
    <row r="168" spans="1:27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8"/>
      <c r="Q168" s="10"/>
      <c r="R168" s="8"/>
      <c r="S168" s="10"/>
      <c r="T168" s="10"/>
      <c r="U168" s="8"/>
      <c r="V168" s="10"/>
      <c r="W168" s="10"/>
      <c r="X168" s="10"/>
      <c r="Y168" s="10"/>
    </row>
    <row r="169" spans="1:27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8"/>
      <c r="Q169" s="10"/>
      <c r="R169" s="8"/>
      <c r="S169" s="10"/>
      <c r="T169" s="10"/>
      <c r="U169" s="8"/>
      <c r="V169" s="10"/>
      <c r="W169" s="10"/>
      <c r="X169" s="10"/>
      <c r="Y169" s="10"/>
    </row>
    <row r="170" spans="1:27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8"/>
      <c r="Q170" s="10"/>
      <c r="R170" s="8"/>
      <c r="S170" s="10"/>
      <c r="T170" s="10"/>
      <c r="U170" s="8"/>
      <c r="V170" s="10"/>
      <c r="W170" s="10"/>
      <c r="X170" s="10"/>
      <c r="Y17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Maloney</dc:creator>
  <cp:lastModifiedBy>Ashley Maloney</cp:lastModifiedBy>
  <dcterms:created xsi:type="dcterms:W3CDTF">2020-02-13T20:19:07Z</dcterms:created>
  <dcterms:modified xsi:type="dcterms:W3CDTF">2024-04-13T06:10:40Z</dcterms:modified>
</cp:coreProperties>
</file>