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rben\Desktop\"/>
    </mc:Choice>
  </mc:AlternateContent>
  <xr:revisionPtr revIDLastSave="0" documentId="13_ncr:1_{F4678DF2-D321-41B1-992E-D92E34C20DE1}" xr6:coauthVersionLast="47" xr6:coauthVersionMax="47" xr10:uidLastSave="{00000000-0000-0000-0000-000000000000}"/>
  <bookViews>
    <workbookView xWindow="-120" yWindow="-120" windowWidth="20730" windowHeight="11160" activeTab="2" xr2:uid="{FFCA56B4-673F-424F-A009-CBF4865B3D6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I16" i="1"/>
  <c r="I6" i="1"/>
  <c r="I7" i="1"/>
  <c r="R4" i="3"/>
  <c r="B7" i="3"/>
  <c r="I7" i="3" s="1"/>
  <c r="B8" i="3"/>
  <c r="I8" i="3" s="1"/>
  <c r="O8" i="3"/>
  <c r="B9" i="3"/>
  <c r="I9" i="3" s="1"/>
  <c r="O9" i="3"/>
  <c r="S4" i="2"/>
  <c r="S9" i="2" s="1"/>
  <c r="J6" i="2"/>
  <c r="B7" i="2"/>
  <c r="J7" i="2" s="1"/>
  <c r="B8" i="2"/>
  <c r="J8" i="2" s="1"/>
  <c r="B9" i="2"/>
  <c r="J9" i="2" s="1"/>
  <c r="J10" i="2"/>
  <c r="J11" i="2"/>
  <c r="S15" i="2"/>
  <c r="S21" i="2" s="1"/>
  <c r="J16" i="2"/>
  <c r="B17" i="2"/>
  <c r="J17" i="2" s="1"/>
  <c r="B18" i="2"/>
  <c r="J18" i="2" s="1"/>
  <c r="J19" i="2"/>
  <c r="J20" i="2"/>
  <c r="S13" i="1"/>
  <c r="S4" i="1"/>
  <c r="S6" i="1" s="1"/>
  <c r="P8" i="1"/>
  <c r="S8" i="1" s="1"/>
  <c r="P7" i="1"/>
  <c r="P17" i="1"/>
  <c r="P18" i="1"/>
  <c r="P16" i="1"/>
  <c r="C7" i="1"/>
  <c r="C8" i="1"/>
  <c r="I8" i="1" s="1"/>
  <c r="C9" i="1"/>
  <c r="I9" i="1" s="1"/>
  <c r="C18" i="1"/>
  <c r="I18" i="1" s="1"/>
  <c r="C19" i="1"/>
  <c r="I19" i="1" s="1"/>
  <c r="C17" i="1"/>
  <c r="I17" i="1" s="1"/>
  <c r="R8" i="3" l="1"/>
  <c r="S8" i="2"/>
  <c r="S17" i="2"/>
  <c r="S20" i="2"/>
  <c r="R9" i="3"/>
  <c r="R6" i="3"/>
  <c r="S10" i="2"/>
  <c r="S7" i="2"/>
  <c r="S16" i="1"/>
  <c r="S17" i="1"/>
  <c r="S7" i="1"/>
  <c r="S18" i="1"/>
</calcChain>
</file>

<file path=xl/sharedStrings.xml><?xml version="1.0" encoding="utf-8"?>
<sst xmlns="http://schemas.openxmlformats.org/spreadsheetml/2006/main" count="129" uniqueCount="48">
  <si>
    <t xml:space="preserve">ammonium </t>
  </si>
  <si>
    <t>absorption</t>
  </si>
  <si>
    <t>WTK (water testing kit)</t>
  </si>
  <si>
    <t>results (mg/l)</t>
  </si>
  <si>
    <t xml:space="preserve">/ </t>
  </si>
  <si>
    <t>minus blank</t>
  </si>
  <si>
    <t>std prepared (µM/L)</t>
  </si>
  <si>
    <t>measured concentration (µM/L)</t>
  </si>
  <si>
    <t xml:space="preserve">std curve constant </t>
  </si>
  <si>
    <t xml:space="preserve">ammonium conversion constant  </t>
  </si>
  <si>
    <t xml:space="preserve">phosphorus conversion constant </t>
  </si>
  <si>
    <t>abs minus blank</t>
  </si>
  <si>
    <t xml:space="preserve">bw tank </t>
  </si>
  <si>
    <t xml:space="preserve">urchin tank </t>
  </si>
  <si>
    <t xml:space="preserve">WTK readings </t>
  </si>
  <si>
    <t xml:space="preserve">Stds prepared </t>
  </si>
  <si>
    <t xml:space="preserve">Absorbance - blank </t>
  </si>
  <si>
    <t xml:space="preserve">Absorbance </t>
  </si>
  <si>
    <t xml:space="preserve">standard curve constant </t>
  </si>
  <si>
    <t>…..under</t>
  </si>
  <si>
    <t>phosphorus conversion constant:</t>
  </si>
  <si>
    <t>LAB METHOD</t>
  </si>
  <si>
    <t xml:space="preserve">phosphate </t>
  </si>
  <si>
    <t>/</t>
  </si>
  <si>
    <t>…under</t>
  </si>
  <si>
    <t>std prepared</t>
  </si>
  <si>
    <t>absorbance-blank</t>
  </si>
  <si>
    <t xml:space="preserve">absorbance </t>
  </si>
  <si>
    <t xml:space="preserve">std curve coeffecient </t>
  </si>
  <si>
    <t>26.11.2024</t>
  </si>
  <si>
    <t>11.12.2024</t>
  </si>
  <si>
    <t>12.12.2024</t>
  </si>
  <si>
    <t>reading (mg/l)</t>
  </si>
  <si>
    <t>reading minus blank</t>
  </si>
  <si>
    <t>BLANK (seawater)</t>
  </si>
  <si>
    <t>*PLOTTED</t>
  </si>
  <si>
    <t>phosphate</t>
  </si>
  <si>
    <t>?</t>
  </si>
  <si>
    <t xml:space="preserve">*only the standards are plotted and not the urchin/bw tank samples </t>
  </si>
  <si>
    <t>no data</t>
  </si>
  <si>
    <t>absorption minus blank</t>
  </si>
  <si>
    <t xml:space="preserve">* these result could of been because I was in the wrong mode with the kit. They are the only series of measurements which are off for phosphate </t>
  </si>
  <si>
    <t>*HIGHER THAN EXPECTED</t>
  </si>
  <si>
    <t>urchin tank SAMPLE</t>
  </si>
  <si>
    <t>bw tank SAMPLE</t>
  </si>
  <si>
    <t>*high ammonium in the seawater</t>
  </si>
  <si>
    <t xml:space="preserve">(0,32)??? Cant be 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</si>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</sst>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8" xfId="0" applyFill="1" applyBorder="1"/>
    <xf numFmtId="0" fontId="0" fillId="2" borderId="11" xfId="0" applyFill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Sheet1!$C$17:$C$19</c:f>
              <c:numCache>
                <c:formatCode>General</c:formatCode>
                <c:ptCount val="3"/>
                <c:pt idx="0">
                  <c:v>70.5</c:v>
                </c:pt>
                <c:pt idx="1">
                  <c:v>116</c:v>
                </c:pt>
                <c:pt idx="2">
                  <c:v>179.5</c:v>
                </c:pt>
              </c:numCache>
            </c:numRef>
          </c:xVal>
          <c:yVal>
            <c:numRef>
              <c:f>Sheet1!$A$17:$A$19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2-4605-B2A6-5DA76A9D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5327"/>
        <c:axId val="135796287"/>
      </c:scatterChart>
      <c:valAx>
        <c:axId val="1357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287"/>
        <c:crosses val="autoZero"/>
        <c:crossBetween val="midCat"/>
      </c:valAx>
      <c:valAx>
        <c:axId val="1357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Sheet1!$C$7:$C$9</c:f>
              <c:numCache>
                <c:formatCode>General</c:formatCode>
                <c:ptCount val="3"/>
                <c:pt idx="0">
                  <c:v>101.5</c:v>
                </c:pt>
                <c:pt idx="1">
                  <c:v>176.5</c:v>
                </c:pt>
                <c:pt idx="2">
                  <c:v>260.5</c:v>
                </c:pt>
              </c:numCache>
            </c:numRef>
          </c:xVal>
          <c:yVal>
            <c:numRef>
              <c:f>Sheet1!$A$7:$A$9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8-4A6B-8060-BD4D5FA4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90127"/>
        <c:axId val="137792047"/>
      </c:scatterChart>
      <c:valAx>
        <c:axId val="13779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2047"/>
        <c:crosses val="autoZero"/>
        <c:crossBetween val="midCat"/>
      </c:valAx>
      <c:valAx>
        <c:axId val="1377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000"/>
              <a:t>Ammonium</a:t>
            </a:r>
            <a:r>
              <a:rPr lang="en-ZA" sz="1000" baseline="0"/>
              <a:t> l</a:t>
            </a:r>
            <a:r>
              <a:rPr lang="en-ZA" sz="1000"/>
              <a:t>ab results (orange)</a:t>
            </a:r>
            <a:r>
              <a:rPr lang="en-ZA" sz="1000" baseline="0"/>
              <a:t> vs WTK results (blue)</a:t>
            </a:r>
            <a:endParaRPr lang="en-ZA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Sheet1!$R$16:$R$18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xVal>
          <c:yVal>
            <c:numRef>
              <c:f>Sheet1!$S$16:$S$18</c:f>
              <c:numCache>
                <c:formatCode>General</c:formatCode>
                <c:ptCount val="3"/>
                <c:pt idx="0">
                  <c:v>7.7611800000000004</c:v>
                </c:pt>
                <c:pt idx="1">
                  <c:v>12.750509999999998</c:v>
                </c:pt>
                <c:pt idx="2">
                  <c:v>25.501019999999997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9-4CBF-8B62-0E56647E5F2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Sheet1!$R$16:$R$18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xVal>
          <c:yVal>
            <c:numRef>
              <c:f>Sheet1!$I$17:$I$19</c:f>
              <c:numCache>
                <c:formatCode>General</c:formatCode>
                <c:ptCount val="3"/>
                <c:pt idx="0">
                  <c:v>4.6812000000000005</c:v>
                </c:pt>
                <c:pt idx="1">
                  <c:v>7.7023999999999999</c:v>
                </c:pt>
                <c:pt idx="2">
                  <c:v>11.918800000000001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9-4CBF-8B62-0E56647E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49647"/>
        <c:axId val="1650353967"/>
      </c:scatterChart>
      <c:valAx>
        <c:axId val="165034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(µM/L)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53967"/>
        <c:crosses val="autoZero"/>
        <c:crossBetween val="midCat"/>
      </c:valAx>
      <c:valAx>
        <c:axId val="16503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8568241469816276E-2"/>
                  <c:y val="-0.1087806211723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Sheet2!$B$7:$B$9</c:f>
              <c:numCache>
                <c:formatCode>General</c:formatCode>
                <c:ptCount val="3"/>
                <c:pt idx="0">
                  <c:v>23.5</c:v>
                </c:pt>
                <c:pt idx="1">
                  <c:v>89.5</c:v>
                </c:pt>
                <c:pt idx="2">
                  <c:v>188.5</c:v>
                </c:pt>
              </c:numCache>
            </c:numRef>
          </c:xVal>
          <c:yVal>
            <c:numRef>
              <c:f>Sheet2!$C$7:$C$9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7-4584-A096-06CCD138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70959"/>
        <c:axId val="514173359"/>
      </c:scatterChart>
      <c:valAx>
        <c:axId val="51417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3359"/>
        <c:crosses val="autoZero"/>
        <c:crossBetween val="midCat"/>
      </c:valAx>
      <c:valAx>
        <c:axId val="5141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5508990607148243E-2"/>
                  <c:y val="-0.24120717516683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Sheet2!$B$17:$B$18</c:f>
              <c:numCache>
                <c:formatCode>General</c:formatCode>
                <c:ptCount val="2"/>
                <c:pt idx="0">
                  <c:v>62</c:v>
                </c:pt>
                <c:pt idx="1">
                  <c:v>238</c:v>
                </c:pt>
              </c:numCache>
            </c:numRef>
          </c:xVal>
          <c:yVal>
            <c:numRef>
              <c:f>Sheet2!$C$17:$C$18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B-4551-BA24-1D4983DE9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64255"/>
        <c:axId val="504264735"/>
      </c:scatterChart>
      <c:valAx>
        <c:axId val="50426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64735"/>
        <c:crosses val="autoZero"/>
        <c:crossBetween val="midCat"/>
      </c:valAx>
      <c:valAx>
        <c:axId val="5042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6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Phosphate lab results (orange) vs WTK results 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Sheet2!$R$7:$R$9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Sheet2!$S$7:$S$9</c:f>
              <c:numCache>
                <c:formatCode>General</c:formatCode>
                <c:ptCount val="3"/>
                <c:pt idx="0">
                  <c:v>1.4740600000000001</c:v>
                </c:pt>
                <c:pt idx="1">
                  <c:v>6.3174000000000001</c:v>
                </c:pt>
                <c:pt idx="2">
                  <c:v>13.582409999999999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0-4CDB-A7F0-F5184E0900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Sheet2!$R$7:$R$9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Sheet2!$J$7:$J$9</c:f>
              <c:numCache>
                <c:formatCode>General</c:formatCode>
                <c:ptCount val="3"/>
                <c:pt idx="0">
                  <c:v>1.0081500000000001</c:v>
                </c:pt>
                <c:pt idx="1">
                  <c:v>3.83955</c:v>
                </c:pt>
                <c:pt idx="2">
                  <c:v>8.0866500000000006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F0-4CDB-A7F0-F5184E09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4976"/>
        <c:axId val="442984016"/>
      </c:scatterChart>
      <c:valAx>
        <c:axId val="4429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standard</a:t>
                </a:r>
                <a:r>
                  <a:rPr lang="en-ZA" baseline="0"/>
                  <a:t> (µM/L)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4016"/>
        <c:crosses val="autoZero"/>
        <c:crossBetween val="midCat"/>
      </c:valAx>
      <c:valAx>
        <c:axId val="4429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6276244748685686"/>
                  <c:y val="-0.24640350877192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Sheet3!$B$7:$B$9</c:f>
              <c:numCache>
                <c:formatCode>General</c:formatCode>
                <c:ptCount val="3"/>
                <c:pt idx="0">
                  <c:v>95</c:v>
                </c:pt>
                <c:pt idx="1">
                  <c:v>185.5</c:v>
                </c:pt>
                <c:pt idx="2">
                  <c:v>294</c:v>
                </c:pt>
              </c:numCache>
            </c:numRef>
          </c:xVal>
          <c:yVal>
            <c:numRef>
              <c:f>Sheet3!$C$7:$C$9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C-46F4-99F1-EE43C64D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52127"/>
        <c:axId val="566653087"/>
      </c:scatterChart>
      <c:valAx>
        <c:axId val="56665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53087"/>
        <c:crosses val="autoZero"/>
        <c:crossBetween val="midCat"/>
      </c:valAx>
      <c:valAx>
        <c:axId val="5666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5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13</xdr:row>
      <xdr:rowOff>1</xdr:rowOff>
    </xdr:from>
    <xdr:to>
      <xdr:col>6</xdr:col>
      <xdr:colOff>495300</xdr:colOff>
      <xdr:row>21</xdr:row>
      <xdr:rowOff>164225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ED538-7E79-1188-6C15-C490C6395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521741</xdr:colOff>
      <xdr:row>2</xdr:row>
      <xdr:rowOff>149772</xdr:rowOff>
    </xdr:from>
    <xdr:to>
      <xdr:col>6</xdr:col>
      <xdr:colOff>507453</xdr:colOff>
      <xdr:row>11</xdr:row>
      <xdr:rowOff>68808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A23E9-FC3C-9D20-7B87-43C29240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554441</xdr:colOff>
      <xdr:row>11</xdr:row>
      <xdr:rowOff>85299</xdr:rowOff>
    </xdr:from>
    <xdr:to>
      <xdr:col>27</xdr:col>
      <xdr:colOff>128221</xdr:colOff>
      <xdr:row>24</xdr:row>
      <xdr:rowOff>146538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E75BA-E125-40B8-433C-EA38ED00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5403</xdr:colOff>
      <xdr:row>4</xdr:row>
      <xdr:rowOff>10305</xdr:rowOff>
    </xdr:from>
    <xdr:to>
      <xdr:col>7</xdr:col>
      <xdr:colOff>443553</xdr:colOff>
      <xdr:row>11</xdr:row>
      <xdr:rowOff>95107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E7B3D-7B89-405D-BDD8-7D91C58C9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511428</xdr:colOff>
      <xdr:row>14</xdr:row>
      <xdr:rowOff>127947</xdr:rowOff>
    </xdr:from>
    <xdr:to>
      <xdr:col>7</xdr:col>
      <xdr:colOff>213246</xdr:colOff>
      <xdr:row>21</xdr:row>
      <xdr:rowOff>159092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4D13E-D278-48DD-B38B-27F47E640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104069</xdr:colOff>
      <xdr:row>0</xdr:row>
      <xdr:rowOff>105832</xdr:rowOff>
    </xdr:from>
    <xdr:to>
      <xdr:col>27</xdr:col>
      <xdr:colOff>70556</xdr:colOff>
      <xdr:row>10</xdr:row>
      <xdr:rowOff>88193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43D97-7240-CEC4-496C-06DF652B0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314327</xdr:colOff>
      <xdr:row>4</xdr:row>
      <xdr:rowOff>142875</xdr:rowOff>
    </xdr:from>
    <xdr:to>
      <xdr:col>6</xdr:col>
      <xdr:colOff>469349</xdr:colOff>
      <xdr:row>11</xdr:row>
      <xdr:rowOff>82826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20DF7-9A7D-4FCB-8CED-58BDAEDB6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B1E4-19F5-4CFA-A759-B2D725B9E212}">
  <dimension ref="A1:V25"/>
  <sheetViews>
    <sheetView zoomScale="55" zoomScaleNormal="100" workbookViewId="0">
      <selection activeCell="R5" sqref="R5"/>
    </sheetView>
  </sheetViews>
  <sheetFormatPr defaultRowHeight="15" x14ac:dyDescent="0.25"/>
  <sheetData>
    <row r="1" spans="1:22" x14ac:dyDescent="0.25">
      <c r="A1" s="6" t="s">
        <v>29</v>
      </c>
    </row>
    <row r="2" spans="1:22" x14ac:dyDescent="0.25">
      <c r="A2" t="s">
        <v>21</v>
      </c>
      <c r="N2" t="s">
        <v>2</v>
      </c>
    </row>
    <row r="3" spans="1:22" x14ac:dyDescent="0.25">
      <c r="A3" s="6" t="s">
        <v>22</v>
      </c>
      <c r="C3" s="6"/>
      <c r="D3" s="6"/>
      <c r="E3" s="6"/>
      <c r="F3" s="6"/>
      <c r="G3" s="6"/>
      <c r="H3" s="6"/>
      <c r="I3" t="s">
        <v>8</v>
      </c>
      <c r="J3" s="6"/>
      <c r="K3" s="6"/>
      <c r="L3" s="7"/>
      <c r="N3" s="6" t="s">
        <v>22</v>
      </c>
      <c r="O3" s="6"/>
      <c r="P3" s="6"/>
      <c r="Q3" s="6"/>
      <c r="R3" s="6"/>
      <c r="S3" s="6" t="s">
        <v>10</v>
      </c>
      <c r="T3" s="6"/>
      <c r="U3" s="6"/>
      <c r="V3" s="7"/>
    </row>
    <row r="4" spans="1:22" x14ac:dyDescent="0.25">
      <c r="A4" s="8"/>
      <c r="I4">
        <v>4.5199999999999997E-2</v>
      </c>
      <c r="L4" s="9"/>
      <c r="N4" s="8"/>
      <c r="S4">
        <f>0.010529*1000</f>
        <v>10.529</v>
      </c>
      <c r="V4" s="9"/>
    </row>
    <row r="5" spans="1:22" x14ac:dyDescent="0.25">
      <c r="A5" s="2" t="s">
        <v>6</v>
      </c>
      <c r="B5" s="3" t="s">
        <v>1</v>
      </c>
      <c r="C5" s="3" t="s">
        <v>40</v>
      </c>
      <c r="D5" s="3"/>
      <c r="E5" s="3"/>
      <c r="F5" s="3"/>
      <c r="G5" s="3"/>
      <c r="H5" s="2" t="s">
        <v>47</v>
      </c>
      <c r="I5" s="4" t="s">
        <v>7</v>
      </c>
      <c r="L5" s="9"/>
      <c r="N5" s="2" t="s">
        <v>6</v>
      </c>
      <c r="O5" s="3" t="s">
        <v>32</v>
      </c>
      <c r="P5" s="3" t="s">
        <v>33</v>
      </c>
      <c r="Q5" s="3"/>
      <c r="R5" s="2" t="s">
        <v>47</v>
      </c>
      <c r="S5" s="4" t="s">
        <v>7</v>
      </c>
      <c r="V5" s="9"/>
    </row>
    <row r="6" spans="1:22" x14ac:dyDescent="0.25">
      <c r="A6" s="8" t="s">
        <v>34</v>
      </c>
      <c r="B6">
        <v>2</v>
      </c>
      <c r="H6" s="8" t="s">
        <v>34</v>
      </c>
      <c r="I6" s="13">
        <f>B6*I4</f>
        <v>9.0399999999999994E-2</v>
      </c>
      <c r="L6" s="9"/>
      <c r="N6" s="8" t="s">
        <v>34</v>
      </c>
      <c r="O6">
        <v>0.1</v>
      </c>
      <c r="P6" t="s">
        <v>23</v>
      </c>
      <c r="R6" s="8" t="s">
        <v>34</v>
      </c>
      <c r="S6" s="13">
        <f>O6*S4</f>
        <v>1.0528999999999999</v>
      </c>
      <c r="V6" s="9"/>
    </row>
    <row r="7" spans="1:22" x14ac:dyDescent="0.25">
      <c r="A7" s="8">
        <v>4</v>
      </c>
      <c r="B7">
        <v>103.5</v>
      </c>
      <c r="C7">
        <f>B7-$B$6</f>
        <v>101.5</v>
      </c>
      <c r="H7" s="8">
        <v>4</v>
      </c>
      <c r="I7" s="13">
        <f>$I$4*C7</f>
        <v>4.5877999999999997</v>
      </c>
      <c r="L7" s="9"/>
      <c r="N7" s="8">
        <v>4</v>
      </c>
      <c r="O7">
        <v>0.56999999999999995</v>
      </c>
      <c r="P7">
        <f>O7-$O$6</f>
        <v>0.47</v>
      </c>
      <c r="R7" s="8">
        <v>4</v>
      </c>
      <c r="S7" s="13">
        <f>P7*$S$4</f>
        <v>4.9486299999999996</v>
      </c>
      <c r="V7" s="9"/>
    </row>
    <row r="8" spans="1:22" x14ac:dyDescent="0.25">
      <c r="A8" s="8">
        <v>8</v>
      </c>
      <c r="B8">
        <v>178.5</v>
      </c>
      <c r="C8">
        <f>B8-$B$6</f>
        <v>176.5</v>
      </c>
      <c r="H8" s="8">
        <v>8</v>
      </c>
      <c r="I8" s="13">
        <f>$I$4*C8</f>
        <v>7.9777999999999993</v>
      </c>
      <c r="L8" s="9"/>
      <c r="N8" s="8">
        <v>8</v>
      </c>
      <c r="O8">
        <v>0.9</v>
      </c>
      <c r="P8">
        <f>O8-$O$6</f>
        <v>0.8</v>
      </c>
      <c r="R8" s="8">
        <v>8</v>
      </c>
      <c r="S8" s="13">
        <f>P8*1000*(0.010529)</f>
        <v>8.4231999999999996</v>
      </c>
      <c r="V8" s="9"/>
    </row>
    <row r="9" spans="1:22" x14ac:dyDescent="0.25">
      <c r="A9" s="8">
        <v>12</v>
      </c>
      <c r="B9">
        <v>262.5</v>
      </c>
      <c r="C9">
        <f>B9-$B$6</f>
        <v>260.5</v>
      </c>
      <c r="H9" s="10">
        <v>12</v>
      </c>
      <c r="I9" s="14">
        <f>$I$4*C9</f>
        <v>11.7746</v>
      </c>
      <c r="L9" s="9"/>
      <c r="N9" s="8">
        <v>12</v>
      </c>
      <c r="O9" t="s">
        <v>4</v>
      </c>
      <c r="P9" t="s">
        <v>23</v>
      </c>
      <c r="R9" s="10">
        <v>12</v>
      </c>
      <c r="S9" s="14"/>
      <c r="V9" s="9"/>
    </row>
    <row r="10" spans="1:22" x14ac:dyDescent="0.25">
      <c r="A10" s="8"/>
      <c r="L10" s="9"/>
      <c r="N10" s="8"/>
      <c r="V10" s="9"/>
    </row>
    <row r="11" spans="1:22" x14ac:dyDescent="0.25">
      <c r="A11" s="8"/>
      <c r="L11" s="9"/>
      <c r="N11" s="8"/>
      <c r="V11" s="9"/>
    </row>
    <row r="12" spans="1:22" x14ac:dyDescent="0.25">
      <c r="A12" s="8"/>
      <c r="L12" s="9"/>
      <c r="S12" t="s">
        <v>9</v>
      </c>
      <c r="V12" s="9"/>
    </row>
    <row r="13" spans="1:22" x14ac:dyDescent="0.25">
      <c r="A13" s="8"/>
      <c r="I13" t="s">
        <v>8</v>
      </c>
      <c r="L13" s="9"/>
      <c r="N13" t="s">
        <v>0</v>
      </c>
      <c r="S13">
        <f>0.055437*1000</f>
        <v>55.436999999999998</v>
      </c>
      <c r="V13" s="9"/>
    </row>
    <row r="14" spans="1:22" x14ac:dyDescent="0.25">
      <c r="A14" t="s">
        <v>0</v>
      </c>
      <c r="I14">
        <v>6.6400000000000001E-2</v>
      </c>
      <c r="L14" s="9"/>
      <c r="N14" s="2" t="s">
        <v>6</v>
      </c>
      <c r="O14" s="3" t="s">
        <v>3</v>
      </c>
      <c r="P14" s="3" t="s">
        <v>5</v>
      </c>
      <c r="Q14" s="3"/>
      <c r="R14" s="2" t="s">
        <v>47</v>
      </c>
      <c r="S14" s="4" t="s">
        <v>7</v>
      </c>
      <c r="V14" s="9"/>
    </row>
    <row r="15" spans="1:22" x14ac:dyDescent="0.25">
      <c r="A15" s="2" t="s">
        <v>6</v>
      </c>
      <c r="B15" s="3" t="s">
        <v>1</v>
      </c>
      <c r="C15" s="3" t="s">
        <v>11</v>
      </c>
      <c r="D15" s="3"/>
      <c r="E15" s="3"/>
      <c r="F15" s="3"/>
      <c r="G15" s="3"/>
      <c r="H15" s="2" t="s">
        <v>47</v>
      </c>
      <c r="I15" s="4" t="s">
        <v>7</v>
      </c>
      <c r="L15" s="9"/>
      <c r="N15" s="8" t="s">
        <v>34</v>
      </c>
      <c r="O15">
        <v>0.13</v>
      </c>
      <c r="R15" s="8" t="s">
        <v>34</v>
      </c>
      <c r="S15" s="13">
        <f>O15*S13</f>
        <v>7.2068099999999999</v>
      </c>
      <c r="V15" s="9"/>
    </row>
    <row r="16" spans="1:22" x14ac:dyDescent="0.25">
      <c r="A16" s="8" t="s">
        <v>34</v>
      </c>
      <c r="B16">
        <v>8.5</v>
      </c>
      <c r="H16" s="8" t="s">
        <v>34</v>
      </c>
      <c r="I16" s="13">
        <f>I14*B16</f>
        <v>0.56440000000000001</v>
      </c>
      <c r="L16" s="9"/>
      <c r="N16" s="8">
        <v>4</v>
      </c>
      <c r="O16">
        <v>0.27</v>
      </c>
      <c r="P16">
        <f>O16-$O$15</f>
        <v>0.14000000000000001</v>
      </c>
      <c r="R16" s="8">
        <v>4</v>
      </c>
      <c r="S16" s="13">
        <f>P16*$S$13</f>
        <v>7.7611800000000004</v>
      </c>
      <c r="V16" s="9"/>
    </row>
    <row r="17" spans="1:22" x14ac:dyDescent="0.25">
      <c r="A17" s="8">
        <v>4</v>
      </c>
      <c r="B17">
        <v>79</v>
      </c>
      <c r="C17">
        <f>B17-$B$16</f>
        <v>70.5</v>
      </c>
      <c r="H17" s="8">
        <v>4</v>
      </c>
      <c r="I17" s="13">
        <f>$I$14*C17</f>
        <v>4.6812000000000005</v>
      </c>
      <c r="L17" s="9"/>
      <c r="N17" s="8">
        <v>8</v>
      </c>
      <c r="O17">
        <v>0.36</v>
      </c>
      <c r="P17">
        <f>O17-$O$15</f>
        <v>0.22999999999999998</v>
      </c>
      <c r="R17" s="8">
        <v>8</v>
      </c>
      <c r="S17" s="13">
        <f>P17*$S$13</f>
        <v>12.750509999999998</v>
      </c>
      <c r="V17" s="9"/>
    </row>
    <row r="18" spans="1:22" x14ac:dyDescent="0.25">
      <c r="A18" s="8">
        <v>8</v>
      </c>
      <c r="B18">
        <v>124.5</v>
      </c>
      <c r="C18">
        <f>B18-$B$16</f>
        <v>116</v>
      </c>
      <c r="H18" s="8">
        <v>8</v>
      </c>
      <c r="I18" s="13">
        <f>$I$14*C18</f>
        <v>7.7023999999999999</v>
      </c>
      <c r="L18" s="9"/>
      <c r="N18" s="8">
        <v>12</v>
      </c>
      <c r="O18">
        <v>0.59</v>
      </c>
      <c r="P18">
        <f>O18-$O$15</f>
        <v>0.45999999999999996</v>
      </c>
      <c r="R18" s="10">
        <v>12</v>
      </c>
      <c r="S18" s="14">
        <f>P18*$S$13</f>
        <v>25.501019999999997</v>
      </c>
      <c r="V18" s="9"/>
    </row>
    <row r="19" spans="1:22" x14ac:dyDescent="0.25">
      <c r="A19" s="8">
        <v>12</v>
      </c>
      <c r="B19">
        <v>188</v>
      </c>
      <c r="C19">
        <f>B19-$B$16</f>
        <v>179.5</v>
      </c>
      <c r="H19" s="10">
        <v>12</v>
      </c>
      <c r="I19" s="14">
        <f>$I$14*C19</f>
        <v>11.918800000000001</v>
      </c>
      <c r="L19" s="9"/>
      <c r="N19" s="10"/>
      <c r="O19" s="11"/>
      <c r="P19" s="11"/>
      <c r="Q19" s="11"/>
      <c r="R19" s="11"/>
      <c r="S19" s="15" t="s">
        <v>42</v>
      </c>
      <c r="T19" s="11"/>
      <c r="U19" s="11"/>
      <c r="V19" s="12"/>
    </row>
    <row r="20" spans="1:22" x14ac:dyDescent="0.25">
      <c r="A20" s="8"/>
      <c r="L20" s="9"/>
      <c r="S20" s="1" t="s">
        <v>35</v>
      </c>
    </row>
    <row r="21" spans="1:22" x14ac:dyDescent="0.25">
      <c r="A21" s="8"/>
      <c r="L21" s="9"/>
    </row>
    <row r="22" spans="1:22" x14ac:dyDescent="0.25">
      <c r="A22" s="8"/>
      <c r="L22" s="9"/>
    </row>
    <row r="23" spans="1:22" x14ac:dyDescent="0.25">
      <c r="A23" s="8"/>
      <c r="L23" s="9"/>
    </row>
    <row r="24" spans="1:22" x14ac:dyDescent="0.25">
      <c r="A24" s="8"/>
      <c r="L24" s="9"/>
    </row>
    <row r="25" spans="1:22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9BB0-0943-4E0F-BF92-28585E768F77}">
  <dimension ref="A1:AB24"/>
  <sheetViews>
    <sheetView zoomScale="55" workbookViewId="0">
      <selection activeCell="S15" sqref="S15"/>
    </sheetView>
  </sheetViews>
  <sheetFormatPr defaultRowHeight="15" x14ac:dyDescent="0.25"/>
  <sheetData>
    <row r="1" spans="1:28" x14ac:dyDescent="0.25">
      <c r="A1" t="s">
        <v>30</v>
      </c>
    </row>
    <row r="2" spans="1:28" x14ac:dyDescent="0.25">
      <c r="A2" t="s">
        <v>21</v>
      </c>
      <c r="O2" t="s">
        <v>2</v>
      </c>
    </row>
    <row r="3" spans="1:28" x14ac:dyDescent="0.25">
      <c r="A3" s="5" t="s">
        <v>22</v>
      </c>
      <c r="B3" s="6"/>
      <c r="C3" s="6"/>
      <c r="D3" s="6"/>
      <c r="E3" s="6"/>
      <c r="G3" s="6"/>
      <c r="H3" s="6"/>
      <c r="I3" s="6" t="s">
        <v>18</v>
      </c>
      <c r="J3" s="7"/>
      <c r="K3" s="6"/>
      <c r="L3" s="6"/>
      <c r="M3" s="7"/>
      <c r="O3" s="5" t="s">
        <v>22</v>
      </c>
      <c r="P3" s="6"/>
      <c r="Q3" s="6"/>
      <c r="R3" s="6"/>
      <c r="S3" s="6" t="s">
        <v>20</v>
      </c>
      <c r="T3" s="6"/>
      <c r="U3" s="6"/>
      <c r="V3" s="7"/>
    </row>
    <row r="4" spans="1:28" x14ac:dyDescent="0.25">
      <c r="I4" s="6">
        <v>4.2900000000000001E-2</v>
      </c>
      <c r="M4" s="9"/>
      <c r="O4" s="8"/>
      <c r="S4">
        <f>0.010529*1000</f>
        <v>10.529</v>
      </c>
      <c r="V4" s="9"/>
      <c r="AB4" t="s">
        <v>38</v>
      </c>
    </row>
    <row r="5" spans="1:28" x14ac:dyDescent="0.25">
      <c r="A5" s="2" t="s">
        <v>17</v>
      </c>
      <c r="B5" s="3" t="s">
        <v>16</v>
      </c>
      <c r="C5" s="3" t="s">
        <v>15</v>
      </c>
      <c r="D5" s="3"/>
      <c r="E5" s="3"/>
      <c r="F5" s="3"/>
      <c r="G5" s="3"/>
      <c r="H5" s="3"/>
      <c r="I5" s="2" t="s">
        <v>47</v>
      </c>
      <c r="J5" s="4" t="s">
        <v>7</v>
      </c>
      <c r="M5" s="9"/>
      <c r="O5" s="2" t="s">
        <v>15</v>
      </c>
      <c r="P5" s="3" t="s">
        <v>32</v>
      </c>
      <c r="Q5" s="3"/>
      <c r="R5" s="2" t="s">
        <v>47</v>
      </c>
      <c r="S5" s="4" t="s">
        <v>7</v>
      </c>
      <c r="V5" s="9"/>
    </row>
    <row r="6" spans="1:28" x14ac:dyDescent="0.25">
      <c r="A6" s="8">
        <v>2</v>
      </c>
      <c r="C6" s="8" t="s">
        <v>34</v>
      </c>
      <c r="I6" s="8" t="s">
        <v>34</v>
      </c>
      <c r="J6" s="13">
        <f>I4*A6</f>
        <v>8.5800000000000001E-2</v>
      </c>
      <c r="M6" s="9"/>
      <c r="O6" s="8" t="s">
        <v>34</v>
      </c>
      <c r="P6" s="1" t="s">
        <v>46</v>
      </c>
      <c r="R6" s="8" t="s">
        <v>34</v>
      </c>
      <c r="S6" s="13" t="s">
        <v>37</v>
      </c>
      <c r="V6" s="9"/>
    </row>
    <row r="7" spans="1:28" x14ac:dyDescent="0.25">
      <c r="A7" s="8">
        <v>25.5</v>
      </c>
      <c r="B7">
        <f>A7-$A$6</f>
        <v>23.5</v>
      </c>
      <c r="C7">
        <v>1</v>
      </c>
      <c r="I7" s="8">
        <v>1</v>
      </c>
      <c r="J7" s="13">
        <f>B7*$I$4</f>
        <v>1.0081500000000001</v>
      </c>
      <c r="M7" s="9"/>
      <c r="O7" s="8">
        <v>1</v>
      </c>
      <c r="P7">
        <v>0.14000000000000001</v>
      </c>
      <c r="R7" s="8">
        <v>1</v>
      </c>
      <c r="S7" s="13">
        <f>P7*$S$4</f>
        <v>1.4740600000000001</v>
      </c>
      <c r="V7" s="9"/>
    </row>
    <row r="8" spans="1:28" x14ac:dyDescent="0.25">
      <c r="A8" s="8">
        <v>91.5</v>
      </c>
      <c r="B8">
        <f>A8-$A$6</f>
        <v>89.5</v>
      </c>
      <c r="C8">
        <v>4</v>
      </c>
      <c r="I8" s="8">
        <v>4</v>
      </c>
      <c r="J8" s="13">
        <f>B8*$I$4</f>
        <v>3.83955</v>
      </c>
      <c r="M8" s="9"/>
      <c r="O8" s="8">
        <v>4</v>
      </c>
      <c r="P8">
        <v>0.6</v>
      </c>
      <c r="R8" s="8">
        <v>4</v>
      </c>
      <c r="S8" s="13">
        <f>P8*$S$4</f>
        <v>6.3174000000000001</v>
      </c>
      <c r="V8" s="9"/>
    </row>
    <row r="9" spans="1:28" x14ac:dyDescent="0.25">
      <c r="A9" s="8">
        <v>190.5</v>
      </c>
      <c r="B9">
        <f>A9-$A$6</f>
        <v>188.5</v>
      </c>
      <c r="C9">
        <v>8</v>
      </c>
      <c r="I9" s="8">
        <v>8</v>
      </c>
      <c r="J9" s="13">
        <f>B9*$I$4</f>
        <v>8.0866500000000006</v>
      </c>
      <c r="M9" s="9"/>
      <c r="O9" s="8">
        <v>8</v>
      </c>
      <c r="P9">
        <v>1.29</v>
      </c>
      <c r="R9" s="8">
        <v>8</v>
      </c>
      <c r="S9" s="13">
        <f>P9*$S$4</f>
        <v>13.582409999999999</v>
      </c>
      <c r="V9" s="9"/>
    </row>
    <row r="10" spans="1:28" x14ac:dyDescent="0.25">
      <c r="A10" s="8"/>
      <c r="B10">
        <v>24</v>
      </c>
      <c r="C10" t="s">
        <v>43</v>
      </c>
      <c r="I10" s="8" t="s">
        <v>13</v>
      </c>
      <c r="J10" s="13">
        <f>B10*$I$4</f>
        <v>1.0296000000000001</v>
      </c>
      <c r="M10" s="9"/>
      <c r="O10" t="s">
        <v>43</v>
      </c>
      <c r="P10">
        <v>0.27</v>
      </c>
      <c r="R10" s="8"/>
      <c r="S10" s="13">
        <f>P10*$S$4</f>
        <v>2.8428300000000002</v>
      </c>
      <c r="V10" s="9"/>
    </row>
    <row r="11" spans="1:28" x14ac:dyDescent="0.25">
      <c r="A11" s="8"/>
      <c r="B11">
        <v>22</v>
      </c>
      <c r="C11" t="s">
        <v>44</v>
      </c>
      <c r="I11" t="s">
        <v>44</v>
      </c>
      <c r="J11" s="14">
        <f>B11*$I$4</f>
        <v>0.94379999999999997</v>
      </c>
      <c r="M11" s="9"/>
      <c r="O11" t="s">
        <v>44</v>
      </c>
      <c r="P11" t="s">
        <v>19</v>
      </c>
      <c r="R11" s="10"/>
      <c r="S11" s="14"/>
      <c r="V11" s="9"/>
    </row>
    <row r="12" spans="1:28" x14ac:dyDescent="0.25">
      <c r="A12" s="8"/>
      <c r="M12" s="9"/>
      <c r="O12" s="8"/>
      <c r="S12" s="1" t="s">
        <v>41</v>
      </c>
      <c r="V12" s="9"/>
    </row>
    <row r="13" spans="1:28" x14ac:dyDescent="0.25">
      <c r="A13" s="8"/>
      <c r="I13" t="s">
        <v>18</v>
      </c>
      <c r="M13" s="9"/>
      <c r="O13" s="8"/>
      <c r="S13" s="1" t="s">
        <v>35</v>
      </c>
      <c r="V13" s="9"/>
    </row>
    <row r="14" spans="1:28" x14ac:dyDescent="0.25">
      <c r="A14" s="8" t="s">
        <v>0</v>
      </c>
      <c r="I14">
        <v>3.56E-2</v>
      </c>
      <c r="M14" s="9"/>
      <c r="S14" t="s">
        <v>9</v>
      </c>
      <c r="V14" s="9"/>
    </row>
    <row r="15" spans="1:28" x14ac:dyDescent="0.25">
      <c r="A15" s="2" t="s">
        <v>17</v>
      </c>
      <c r="B15" s="3" t="s">
        <v>16</v>
      </c>
      <c r="C15" s="3" t="s">
        <v>15</v>
      </c>
      <c r="D15" s="3"/>
      <c r="E15" s="3"/>
      <c r="F15" s="3"/>
      <c r="G15" s="3"/>
      <c r="H15" s="3"/>
      <c r="I15" s="2" t="s">
        <v>47</v>
      </c>
      <c r="J15" s="4" t="s">
        <v>7</v>
      </c>
      <c r="M15" s="9"/>
      <c r="O15" s="8" t="s">
        <v>0</v>
      </c>
      <c r="S15">
        <f>0.055437*1000</f>
        <v>55.436999999999998</v>
      </c>
      <c r="V15" s="9"/>
    </row>
    <row r="16" spans="1:28" x14ac:dyDescent="0.25">
      <c r="A16" s="8">
        <v>246</v>
      </c>
      <c r="C16" s="8" t="s">
        <v>34</v>
      </c>
      <c r="I16" s="8" t="s">
        <v>34</v>
      </c>
      <c r="J16" s="13">
        <f>A16*I14</f>
        <v>8.7576000000000001</v>
      </c>
      <c r="K16" s="1" t="s">
        <v>45</v>
      </c>
      <c r="M16" s="9"/>
      <c r="O16" s="2" t="s">
        <v>15</v>
      </c>
      <c r="P16" s="3" t="s">
        <v>14</v>
      </c>
      <c r="Q16" s="3"/>
      <c r="R16" s="2" t="s">
        <v>47</v>
      </c>
      <c r="S16" s="4" t="s">
        <v>7</v>
      </c>
      <c r="V16" s="9"/>
    </row>
    <row r="17" spans="1:22" x14ac:dyDescent="0.25">
      <c r="A17" s="8">
        <v>308</v>
      </c>
      <c r="B17">
        <f>A17-$A$16</f>
        <v>62</v>
      </c>
      <c r="C17">
        <v>4</v>
      </c>
      <c r="I17" s="8">
        <v>4</v>
      </c>
      <c r="J17" s="13">
        <f>B17*$I$14</f>
        <v>2.2071999999999998</v>
      </c>
      <c r="M17" s="9"/>
      <c r="O17" s="8" t="s">
        <v>34</v>
      </c>
      <c r="P17">
        <v>0.21</v>
      </c>
      <c r="R17" s="8" t="s">
        <v>34</v>
      </c>
      <c r="S17" s="13">
        <f>P17*S15</f>
        <v>11.641769999999999</v>
      </c>
      <c r="T17" s="1" t="s">
        <v>45</v>
      </c>
      <c r="V17" s="9"/>
    </row>
    <row r="18" spans="1:22" x14ac:dyDescent="0.25">
      <c r="A18" s="8">
        <v>484</v>
      </c>
      <c r="B18">
        <f>A18-$A$16</f>
        <v>238</v>
      </c>
      <c r="C18">
        <v>8</v>
      </c>
      <c r="I18" s="8">
        <v>8</v>
      </c>
      <c r="J18" s="13">
        <f>B18*$I$14</f>
        <v>8.4727999999999994</v>
      </c>
      <c r="M18" s="9"/>
      <c r="O18" s="8">
        <v>4</v>
      </c>
      <c r="R18" s="8">
        <v>4</v>
      </c>
      <c r="S18" s="13" t="s">
        <v>39</v>
      </c>
      <c r="V18" s="9"/>
    </row>
    <row r="19" spans="1:22" x14ac:dyDescent="0.25">
      <c r="A19" s="8"/>
      <c r="B19">
        <v>86</v>
      </c>
      <c r="C19" t="s">
        <v>43</v>
      </c>
      <c r="I19" s="8" t="s">
        <v>13</v>
      </c>
      <c r="J19" s="13">
        <f>B19*$I$14</f>
        <v>3.0615999999999999</v>
      </c>
      <c r="M19" s="9"/>
      <c r="O19" s="8">
        <v>8</v>
      </c>
      <c r="R19" s="8">
        <v>8</v>
      </c>
      <c r="S19" s="13" t="s">
        <v>39</v>
      </c>
      <c r="V19" s="9"/>
    </row>
    <row r="20" spans="1:22" x14ac:dyDescent="0.25">
      <c r="A20" s="8"/>
      <c r="B20">
        <v>51</v>
      </c>
      <c r="C20" t="s">
        <v>44</v>
      </c>
      <c r="I20" s="10" t="s">
        <v>12</v>
      </c>
      <c r="J20" s="14">
        <f>B20*$I$14</f>
        <v>1.8155999999999999</v>
      </c>
      <c r="M20" s="9"/>
      <c r="O20" t="s">
        <v>43</v>
      </c>
      <c r="P20">
        <v>0.57999999999999996</v>
      </c>
      <c r="R20" s="8" t="s">
        <v>13</v>
      </c>
      <c r="S20" s="13">
        <f>P20*$S$15</f>
        <v>32.153459999999995</v>
      </c>
      <c r="V20" s="9"/>
    </row>
    <row r="21" spans="1:22" x14ac:dyDescent="0.25">
      <c r="A21" s="8"/>
      <c r="M21" s="9"/>
      <c r="O21" t="s">
        <v>44</v>
      </c>
      <c r="P21">
        <v>0.64</v>
      </c>
      <c r="R21" s="10" t="s">
        <v>12</v>
      </c>
      <c r="S21" s="14">
        <f>P21*$S$15</f>
        <v>35.479680000000002</v>
      </c>
      <c r="V21" s="9"/>
    </row>
    <row r="22" spans="1:22" x14ac:dyDescent="0.25">
      <c r="A22" s="8"/>
      <c r="M22" s="9"/>
      <c r="O22" s="8"/>
      <c r="S22" s="15" t="s">
        <v>42</v>
      </c>
      <c r="V22" s="9"/>
    </row>
    <row r="23" spans="1:22" x14ac:dyDescent="0.25">
      <c r="A23" s="8"/>
      <c r="M23" s="9"/>
      <c r="O23" s="10"/>
      <c r="P23" s="11"/>
      <c r="Q23" s="11"/>
      <c r="R23" s="11"/>
      <c r="S23" s="15"/>
      <c r="T23" s="11"/>
      <c r="U23" s="11"/>
      <c r="V23" s="12"/>
    </row>
    <row r="24" spans="1:22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4B0E-E4CA-48B8-BBB1-A6440F62CC09}">
  <dimension ref="A1:U12"/>
  <sheetViews>
    <sheetView tabSelected="1" zoomScale="69" workbookViewId="0">
      <selection activeCell="Q5" sqref="Q5"/>
    </sheetView>
  </sheetViews>
  <sheetFormatPr defaultRowHeight="15" x14ac:dyDescent="0.25"/>
  <sheetData>
    <row r="1" spans="1:21" x14ac:dyDescent="0.25">
      <c r="A1" t="s">
        <v>31</v>
      </c>
    </row>
    <row r="2" spans="1:21" x14ac:dyDescent="0.25">
      <c r="A2" t="s">
        <v>21</v>
      </c>
      <c r="M2" t="s">
        <v>2</v>
      </c>
    </row>
    <row r="3" spans="1:21" x14ac:dyDescent="0.25">
      <c r="A3" s="5" t="s">
        <v>22</v>
      </c>
      <c r="B3" s="6"/>
      <c r="C3" s="6"/>
      <c r="D3" s="6"/>
      <c r="E3" s="6"/>
      <c r="F3" s="6"/>
      <c r="G3" s="6"/>
      <c r="H3" s="6"/>
      <c r="I3" s="6" t="s">
        <v>28</v>
      </c>
      <c r="J3" s="6"/>
      <c r="K3" s="7"/>
      <c r="M3" s="5" t="s">
        <v>36</v>
      </c>
      <c r="N3" s="6"/>
      <c r="O3" s="6"/>
      <c r="P3" s="6"/>
      <c r="Q3" s="6"/>
      <c r="R3" t="s">
        <v>10</v>
      </c>
      <c r="S3" s="6"/>
      <c r="T3" s="6"/>
      <c r="U3" s="7"/>
    </row>
    <row r="4" spans="1:21" x14ac:dyDescent="0.25">
      <c r="A4" s="8"/>
      <c r="I4">
        <v>4.1500000000000002E-2</v>
      </c>
      <c r="K4" s="9"/>
      <c r="M4" s="8"/>
      <c r="R4">
        <f>0.010529*1000</f>
        <v>10.529</v>
      </c>
      <c r="U4" s="9"/>
    </row>
    <row r="5" spans="1:21" x14ac:dyDescent="0.25">
      <c r="A5" s="2" t="s">
        <v>27</v>
      </c>
      <c r="B5" s="3" t="s">
        <v>26</v>
      </c>
      <c r="C5" s="3" t="s">
        <v>25</v>
      </c>
      <c r="D5" s="3"/>
      <c r="E5" s="3"/>
      <c r="F5" s="3"/>
      <c r="G5" s="3"/>
      <c r="H5" s="2" t="s">
        <v>47</v>
      </c>
      <c r="I5" s="4" t="s">
        <v>7</v>
      </c>
      <c r="K5" s="9"/>
      <c r="M5" s="2" t="s">
        <v>6</v>
      </c>
      <c r="N5" s="3" t="s">
        <v>3</v>
      </c>
      <c r="O5" s="3" t="s">
        <v>5</v>
      </c>
      <c r="P5" s="3"/>
      <c r="Q5" s="2" t="s">
        <v>47</v>
      </c>
      <c r="R5" s="4" t="s">
        <v>7</v>
      </c>
      <c r="U5" s="9"/>
    </row>
    <row r="6" spans="1:21" x14ac:dyDescent="0.25">
      <c r="A6" s="8">
        <v>0</v>
      </c>
      <c r="C6" s="8" t="s">
        <v>34</v>
      </c>
      <c r="H6" s="8" t="s">
        <v>34</v>
      </c>
      <c r="I6" s="13"/>
      <c r="K6" s="9"/>
      <c r="M6" s="8" t="s">
        <v>34</v>
      </c>
      <c r="N6">
        <v>0.15</v>
      </c>
      <c r="Q6" s="8"/>
      <c r="R6" s="13">
        <f>N6*R4</f>
        <v>1.57935</v>
      </c>
      <c r="U6" s="9"/>
    </row>
    <row r="7" spans="1:21" x14ac:dyDescent="0.25">
      <c r="A7" s="8">
        <v>95</v>
      </c>
      <c r="B7">
        <f>A7-$A$6</f>
        <v>95</v>
      </c>
      <c r="C7">
        <v>4</v>
      </c>
      <c r="H7" s="8">
        <v>4</v>
      </c>
      <c r="I7" s="13">
        <f>B7*$I$4</f>
        <v>3.9425000000000003</v>
      </c>
      <c r="K7" s="9"/>
      <c r="M7" s="8">
        <v>4</v>
      </c>
      <c r="N7" t="s">
        <v>24</v>
      </c>
      <c r="O7" t="s">
        <v>23</v>
      </c>
      <c r="Q7" s="8">
        <v>4</v>
      </c>
      <c r="R7" s="13" t="s">
        <v>23</v>
      </c>
      <c r="U7" s="9"/>
    </row>
    <row r="8" spans="1:21" x14ac:dyDescent="0.25">
      <c r="A8" s="8">
        <v>185.5</v>
      </c>
      <c r="B8">
        <f>A8-$A$6</f>
        <v>185.5</v>
      </c>
      <c r="C8">
        <v>8</v>
      </c>
      <c r="H8" s="8">
        <v>8</v>
      </c>
      <c r="I8" s="13">
        <f>B8*$I$4</f>
        <v>7.6982500000000007</v>
      </c>
      <c r="K8" s="9"/>
      <c r="M8" s="8">
        <v>8</v>
      </c>
      <c r="N8">
        <v>1.08</v>
      </c>
      <c r="O8">
        <f>N8-$N$6</f>
        <v>0.93</v>
      </c>
      <c r="Q8" s="8">
        <v>8</v>
      </c>
      <c r="R8" s="13">
        <f>O8*$R$4</f>
        <v>9.791970000000001</v>
      </c>
      <c r="U8" s="9"/>
    </row>
    <row r="9" spans="1:21" x14ac:dyDescent="0.25">
      <c r="A9" s="8">
        <v>294</v>
      </c>
      <c r="B9">
        <f>A9-$A$6</f>
        <v>294</v>
      </c>
      <c r="C9">
        <v>12</v>
      </c>
      <c r="H9" s="10">
        <v>12</v>
      </c>
      <c r="I9" s="14">
        <f>B9*$I$4</f>
        <v>12.201000000000001</v>
      </c>
      <c r="K9" s="9"/>
      <c r="M9" s="8">
        <v>12</v>
      </c>
      <c r="N9">
        <v>1.33</v>
      </c>
      <c r="O9">
        <f>N9-$N$6</f>
        <v>1.1800000000000002</v>
      </c>
      <c r="Q9" s="10">
        <v>12</v>
      </c>
      <c r="R9" s="14">
        <f>O9*$R$4</f>
        <v>12.424220000000002</v>
      </c>
      <c r="U9" s="9"/>
    </row>
    <row r="10" spans="1:21" x14ac:dyDescent="0.25">
      <c r="A10" s="8"/>
      <c r="K10" s="9"/>
      <c r="M10" s="10"/>
      <c r="N10" s="11"/>
      <c r="O10" s="11"/>
      <c r="P10" s="11"/>
      <c r="Q10" s="11"/>
      <c r="R10" s="11"/>
      <c r="S10" s="11"/>
      <c r="T10" s="11"/>
      <c r="U10" s="12"/>
    </row>
    <row r="11" spans="1:21" x14ac:dyDescent="0.25">
      <c r="A11" s="8"/>
      <c r="K11" s="9"/>
    </row>
    <row r="12" spans="1:2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76471B8F851941887A825A830FA165" ma:contentTypeVersion="15" ma:contentTypeDescription="Create a new document." ma:contentTypeScope="" ma:versionID="d4058095f506d4f3f0e280d0322d0d8b">
  <xsd:schema xmlns:xsd="http://www.w3.org/2001/XMLSchema" xmlns:xs="http://www.w3.org/2001/XMLSchema" xmlns:p="http://schemas.microsoft.com/office/2006/metadata/properties" xmlns:ns3="4c708202-3b2e-40fa-a0bb-ad7bc4c9daed" xmlns:ns4="cbd935f0-7c81-4d26-ae7d-f0c27562ad7c" targetNamespace="http://schemas.microsoft.com/office/2006/metadata/properties" ma:root="true" ma:fieldsID="2b7e2f72ce5ff64cdbfe33ac46225e3e" ns3:_="" ns4:_="">
    <xsd:import namespace="4c708202-3b2e-40fa-a0bb-ad7bc4c9daed"/>
    <xsd:import namespace="cbd935f0-7c81-4d26-ae7d-f0c27562ad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08202-3b2e-40fa-a0bb-ad7bc4c9da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935f0-7c81-4d26-ae7d-f0c27562ad7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708202-3b2e-40fa-a0bb-ad7bc4c9daed" xsi:nil="true"/>
  </documentManagement>
</p:properties>
</file>

<file path=customXml/itemProps1.xml><?xml version="1.0" encoding="utf-8"?>
<ds:datastoreItem xmlns:ds="http://schemas.openxmlformats.org/officeDocument/2006/customXml" ds:itemID="{6037C645-808E-4C47-A745-CF11922AE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08202-3b2e-40fa-a0bb-ad7bc4c9daed"/>
    <ds:schemaRef ds:uri="cbd935f0-7c81-4d26-ae7d-f0c27562ad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30F051-9538-495E-BA24-266BF75EBC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C3DDFB-3C12-4683-B12F-0F411D7FCA59}">
  <ds:schemaRefs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cbd935f0-7c81-4d26-ae7d-f0c27562ad7c"/>
    <ds:schemaRef ds:uri="4c708202-3b2e-40fa-a0bb-ad7bc4c9da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Korben Van Der Vendt</dc:creator>
  <cp:lastModifiedBy>Korben Van Der Vendt</cp:lastModifiedBy>
  <dcterms:created xsi:type="dcterms:W3CDTF">2024-11-28T06:14:11Z</dcterms:created>
  <dcterms:modified xsi:type="dcterms:W3CDTF">2024-12-18T09:06:34Z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0x010100E776471B8F851941887A825A830FA165</vt:lpwstr>
  </property>
</Properties>
</file>