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ходные данные" sheetId="1" r:id="rId3"/>
    <sheet state="hidden" name="Результаты" sheetId="2" r:id="rId4"/>
    <sheet state="hidden" name="04.4-401 ИМОИВ" sheetId="3" r:id="rId5"/>
    <sheet state="visible" name="05-406 ИММ" sheetId="4" r:id="rId6"/>
    <sheet state="visible" name="10.2 - 404 ИФМК" sheetId="5" r:id="rId7"/>
    <sheet state="visible" name="01-402 ИФМБ" sheetId="6" r:id="rId8"/>
    <sheet state="visible" name="03-405 ИГНГТ " sheetId="7" r:id="rId9"/>
    <sheet state="visible" name="06-406 ИФ" sheetId="8" r:id="rId10"/>
    <sheet state="visible" name="06-405 ИФ " sheetId="9" r:id="rId11"/>
    <sheet state="visible" name="74051 ХИ" sheetId="10" r:id="rId12"/>
    <sheet state="visible" name="08-401 ЮФ" sheetId="11" r:id="rId13"/>
    <sheet state="visible" name="10.2-403 ИФМК" sheetId="12" r:id="rId14"/>
    <sheet state="hidden" name="13.1-401 ИСФН" sheetId="13" r:id="rId15"/>
    <sheet state="hidden" name="13.3-404 ИСФН" sheetId="14" r:id="rId16"/>
    <sheet state="hidden" name="14.1-413 ИУЭФ" sheetId="15" r:id="rId17"/>
    <sheet state="hidden" name="473 ЕИ" sheetId="16" r:id="rId18"/>
    <sheet state="hidden" name="3141103 НЧИ" sheetId="17" r:id="rId19"/>
  </sheets>
  <definedNames/>
  <calcPr/>
</workbook>
</file>

<file path=xl/sharedStrings.xml><?xml version="1.0" encoding="utf-8"?>
<sst xmlns="http://schemas.openxmlformats.org/spreadsheetml/2006/main" count="1369" uniqueCount="387">
  <si>
    <t>name</t>
  </si>
  <si>
    <t>old</t>
  </si>
  <si>
    <t>avg (scores)</t>
  </si>
  <si>
    <t>new</t>
  </si>
  <si>
    <t>01-402 ИФМБ</t>
  </si>
  <si>
    <t>Z-нормализация</t>
  </si>
  <si>
    <t>Сумма</t>
  </si>
  <si>
    <t>04.4-401 ИМОИВ</t>
  </si>
  <si>
    <t>Научная деятельность</t>
  </si>
  <si>
    <t>Культурно-массовые мероприятия</t>
  </si>
  <si>
    <t xml:space="preserve">03-405 ИГНГТ </t>
  </si>
  <si>
    <t>Спортивная деятельность</t>
  </si>
  <si>
    <t>Организация патриотической работы</t>
  </si>
  <si>
    <t>олимпиады</t>
  </si>
  <si>
    <t>Общественная и иная деятельность</t>
  </si>
  <si>
    <t>05-406 ИММ</t>
  </si>
  <si>
    <t>Пост.</t>
  </si>
  <si>
    <t>Награды</t>
  </si>
  <si>
    <t>06-406 ИФ</t>
  </si>
  <si>
    <t>публ.</t>
  </si>
  <si>
    <t>06-405 ИФ</t>
  </si>
  <si>
    <t>шк.</t>
  </si>
  <si>
    <t>муниц.</t>
  </si>
  <si>
    <t>рег/респ</t>
  </si>
  <si>
    <t>всерос./междунар.</t>
  </si>
  <si>
    <t>общие</t>
  </si>
  <si>
    <t>конференции</t>
  </si>
  <si>
    <t>грамоты/похв/благодар.</t>
  </si>
  <si>
    <t>74051 ХИ</t>
  </si>
  <si>
    <t>10.2-404 ИФМК</t>
  </si>
  <si>
    <t>Д1</t>
  </si>
  <si>
    <t>Д2</t>
  </si>
  <si>
    <t>Д3</t>
  </si>
  <si>
    <t>уч.</t>
  </si>
  <si>
    <t>Д/гр/ст</t>
  </si>
  <si>
    <t>уч</t>
  </si>
  <si>
    <t>08-401 ЮФ</t>
  </si>
  <si>
    <t>Бумашкина</t>
  </si>
  <si>
    <t>10.2 - 404 ИФМК</t>
  </si>
  <si>
    <t>Башкирцева</t>
  </si>
  <si>
    <t>Викторова</t>
  </si>
  <si>
    <t>Замалутдинов</t>
  </si>
  <si>
    <t>10.2 - 403 ИФМК</t>
  </si>
  <si>
    <t>Алексеева</t>
  </si>
  <si>
    <t>13.1 - 401 ИСФН</t>
  </si>
  <si>
    <t>Мингалиев</t>
  </si>
  <si>
    <t>13.3 - 404 ИСФН</t>
  </si>
  <si>
    <t>Курамшина</t>
  </si>
  <si>
    <t>14.1 - 413 ИУЭФ</t>
  </si>
  <si>
    <t>Замолдинова</t>
  </si>
  <si>
    <t>Настащук</t>
  </si>
  <si>
    <t>Хайрутдинова</t>
  </si>
  <si>
    <t>koef * scores / N</t>
  </si>
  <si>
    <t>473 ЕИ</t>
  </si>
  <si>
    <t>Харитонова</t>
  </si>
  <si>
    <r>
      <t xml:space="preserve">koef </t>
    </r>
    <r>
      <rPr/>
      <t>= N yч. / N</t>
    </r>
  </si>
  <si>
    <t>Тазетдинова</t>
  </si>
  <si>
    <t xml:space="preserve">Количество участвующих делить на общее количество </t>
  </si>
  <si>
    <t>3141103 НЧИ</t>
  </si>
  <si>
    <t>Сабирова</t>
  </si>
  <si>
    <t xml:space="preserve">Создание конкурса </t>
  </si>
  <si>
    <t xml:space="preserve"> - &gt;</t>
  </si>
  <si>
    <t>Создание правил</t>
  </si>
  <si>
    <t>Веса (разные методы)</t>
  </si>
  <si>
    <t>Структура заявки</t>
  </si>
  <si>
    <t>Иванова</t>
  </si>
  <si>
    <t>Подача заявок</t>
  </si>
  <si>
    <t>- &gt;</t>
  </si>
  <si>
    <t>Применение правил</t>
  </si>
  <si>
    <t>max</t>
  </si>
  <si>
    <t>Получение параметров</t>
  </si>
  <si>
    <t>Оценивание заявок</t>
  </si>
  <si>
    <t>Прием (сохранение) параметров, весов, количество участников</t>
  </si>
  <si>
    <t>Применение нескольких методов</t>
  </si>
  <si>
    <t>Сафиуллина</t>
  </si>
  <si>
    <t>Сравнение полученных результатов</t>
  </si>
  <si>
    <t>Сравнение</t>
  </si>
  <si>
    <t>Тутова</t>
  </si>
  <si>
    <t>Абдуллина</t>
  </si>
  <si>
    <t>Гатиатуллин</t>
  </si>
  <si>
    <t>Ильина</t>
  </si>
  <si>
    <t>Кашапова</t>
  </si>
  <si>
    <t>min</t>
  </si>
  <si>
    <t>средн.</t>
  </si>
  <si>
    <t>кф.уч.</t>
  </si>
  <si>
    <t>Алещева</t>
  </si>
  <si>
    <t>Рузыбаева</t>
  </si>
  <si>
    <t>Ефремова</t>
  </si>
  <si>
    <t>Федотова</t>
  </si>
  <si>
    <t>Хрисанова</t>
  </si>
  <si>
    <t>Сочнева</t>
  </si>
  <si>
    <t>Миннубаева</t>
  </si>
  <si>
    <t>Антипова</t>
  </si>
  <si>
    <t>Галицкова</t>
  </si>
  <si>
    <t>Харисова</t>
  </si>
  <si>
    <t>Сайфиуллина</t>
  </si>
  <si>
    <t>произв.</t>
  </si>
  <si>
    <t>Дементьева</t>
  </si>
  <si>
    <t>Гайфаров</t>
  </si>
  <si>
    <t>Давлиев</t>
  </si>
  <si>
    <t>Егорова</t>
  </si>
  <si>
    <t>Копарова</t>
  </si>
  <si>
    <t>Мартынова</t>
  </si>
  <si>
    <t>Михайлов</t>
  </si>
  <si>
    <t>Ризванов</t>
  </si>
  <si>
    <t>Уваров</t>
  </si>
  <si>
    <t>Хадиев</t>
  </si>
  <si>
    <t>Чугунова</t>
  </si>
  <si>
    <t>Ялалтдинова</t>
  </si>
  <si>
    <t>Сабитова</t>
  </si>
  <si>
    <t>пост.</t>
  </si>
  <si>
    <t>рез. из табл.</t>
  </si>
  <si>
    <t>успев.</t>
  </si>
  <si>
    <t>веса</t>
  </si>
  <si>
    <t>Абдуллина А.</t>
  </si>
  <si>
    <t>Абдуллина И.</t>
  </si>
  <si>
    <t>Андрианова</t>
  </si>
  <si>
    <t>Ахметзянова</t>
  </si>
  <si>
    <t>Биктимирова</t>
  </si>
  <si>
    <t>Валиуллина А.</t>
  </si>
  <si>
    <t>Валиуллина Н.</t>
  </si>
  <si>
    <t xml:space="preserve">Габдуллазянова </t>
  </si>
  <si>
    <t>Гайнуллина</t>
  </si>
  <si>
    <t>Гайсарова</t>
  </si>
  <si>
    <t>Галимова</t>
  </si>
  <si>
    <t>Галлямова</t>
  </si>
  <si>
    <t>Гарифулина</t>
  </si>
  <si>
    <t>Гибадуллина</t>
  </si>
  <si>
    <t>Долгова</t>
  </si>
  <si>
    <t>Зарипова</t>
  </si>
  <si>
    <t>Зинетуллина</t>
  </si>
  <si>
    <t>Ибрагимова</t>
  </si>
  <si>
    <t>Марданшина</t>
  </si>
  <si>
    <t>Минимуллин</t>
  </si>
  <si>
    <t>Миннуллина</t>
  </si>
  <si>
    <t>Набиева</t>
  </si>
  <si>
    <t>Нигматуллина М.</t>
  </si>
  <si>
    <t>Нигматуллина С.</t>
  </si>
  <si>
    <t>Низамова</t>
  </si>
  <si>
    <t>Резяпова</t>
  </si>
  <si>
    <t>Сайфутдинова</t>
  </si>
  <si>
    <t>Самарханова</t>
  </si>
  <si>
    <t>Сибгатуллина</t>
  </si>
  <si>
    <t>Фазлеева</t>
  </si>
  <si>
    <t>Фассахова</t>
  </si>
  <si>
    <t>Фаттахова</t>
  </si>
  <si>
    <t>Хазиева</t>
  </si>
  <si>
    <t>Хасанова</t>
  </si>
  <si>
    <t>Шайбакова</t>
  </si>
  <si>
    <t>Шаймухаметова</t>
  </si>
  <si>
    <t>Шигабуддинова</t>
  </si>
  <si>
    <t>Якупова</t>
  </si>
  <si>
    <t>группа</t>
  </si>
  <si>
    <t>Бочков</t>
  </si>
  <si>
    <t>Галиев</t>
  </si>
  <si>
    <t>Галимуллина</t>
  </si>
  <si>
    <t>Гаффаров</t>
  </si>
  <si>
    <t>Голубев</t>
  </si>
  <si>
    <t>Завгарова</t>
  </si>
  <si>
    <t>Зайнутдинова</t>
  </si>
  <si>
    <t>Кабирова</t>
  </si>
  <si>
    <t>Конова</t>
  </si>
  <si>
    <t>Куприянова</t>
  </si>
  <si>
    <t>Львова</t>
  </si>
  <si>
    <t>Мирзеева</t>
  </si>
  <si>
    <t>Павлова</t>
  </si>
  <si>
    <t>Рыбачук</t>
  </si>
  <si>
    <t>Сальникова</t>
  </si>
  <si>
    <t>Султанова</t>
  </si>
  <si>
    <t>Ункпону</t>
  </si>
  <si>
    <t>Фаляхова</t>
  </si>
  <si>
    <t>Хакимуллина</t>
  </si>
  <si>
    <t>Хорошавин</t>
  </si>
  <si>
    <t>Шайхутдинова</t>
  </si>
  <si>
    <t>Шафигуллина</t>
  </si>
  <si>
    <t>Юмагузина</t>
  </si>
  <si>
    <t>Ягудина</t>
  </si>
  <si>
    <t>03-405 ИГНГТ</t>
  </si>
  <si>
    <t>max, min</t>
  </si>
  <si>
    <t>ср.</t>
  </si>
  <si>
    <t>Алякин</t>
  </si>
  <si>
    <t>Ахметшин</t>
  </si>
  <si>
    <t>Болтачева</t>
  </si>
  <si>
    <t>Бурлина</t>
  </si>
  <si>
    <t>Валиев</t>
  </si>
  <si>
    <t>Вахитов</t>
  </si>
  <si>
    <t>Галиуллин</t>
  </si>
  <si>
    <t>Гизова</t>
  </si>
  <si>
    <t>Губайдуллина</t>
  </si>
  <si>
    <t>Зотова</t>
  </si>
  <si>
    <t>Идрисов</t>
  </si>
  <si>
    <t>Исхаков</t>
  </si>
  <si>
    <t>Лапшина</t>
  </si>
  <si>
    <t>Лутфуллин</t>
  </si>
  <si>
    <t>Набиулин</t>
  </si>
  <si>
    <t>Назыров</t>
  </si>
  <si>
    <t>Осипов</t>
  </si>
  <si>
    <t>Палева</t>
  </si>
  <si>
    <t>Салимгареев</t>
  </si>
  <si>
    <t>Трошихин</t>
  </si>
  <si>
    <t>Уламасов</t>
  </si>
  <si>
    <t>Хайдарова</t>
  </si>
  <si>
    <t>Хамзин</t>
  </si>
  <si>
    <t>Хафизов</t>
  </si>
  <si>
    <t>Чеков</t>
  </si>
  <si>
    <t>Шакирзянов</t>
  </si>
  <si>
    <t>Юнусов</t>
  </si>
  <si>
    <t>Ягофарова</t>
  </si>
  <si>
    <t xml:space="preserve">Ананьев </t>
  </si>
  <si>
    <t xml:space="preserve">Анисимова </t>
  </si>
  <si>
    <t xml:space="preserve">Бободжонов </t>
  </si>
  <si>
    <t xml:space="preserve">Булатов </t>
  </si>
  <si>
    <t xml:space="preserve">Галимзянов </t>
  </si>
  <si>
    <t xml:space="preserve">Идиатуллин </t>
  </si>
  <si>
    <t xml:space="preserve">Камолов </t>
  </si>
  <si>
    <t xml:space="preserve">Нурмухаметов </t>
  </si>
  <si>
    <t xml:space="preserve">Разина </t>
  </si>
  <si>
    <t xml:space="preserve">Соколов </t>
  </si>
  <si>
    <t xml:space="preserve">Халиулин </t>
  </si>
  <si>
    <t xml:space="preserve">Хасиятуллов </t>
  </si>
  <si>
    <t xml:space="preserve">Хуснутдинова </t>
  </si>
  <si>
    <t xml:space="preserve">Черешов </t>
  </si>
  <si>
    <t xml:space="preserve">Шамаков </t>
  </si>
  <si>
    <t xml:space="preserve">Шапошников </t>
  </si>
  <si>
    <t xml:space="preserve">Ягфарова </t>
  </si>
  <si>
    <t>Алилекова</t>
  </si>
  <si>
    <t>Барков</t>
  </si>
  <si>
    <t>Борисова</t>
  </si>
  <si>
    <t>Галиахметова</t>
  </si>
  <si>
    <t>Кочергин</t>
  </si>
  <si>
    <t>Макушин</t>
  </si>
  <si>
    <t>Муфтахутдинов</t>
  </si>
  <si>
    <t>Островская</t>
  </si>
  <si>
    <t>Тархов</t>
  </si>
  <si>
    <t>Тележников</t>
  </si>
  <si>
    <t>Тимерова</t>
  </si>
  <si>
    <t>Фахрутдинова</t>
  </si>
  <si>
    <t>Яруллин</t>
  </si>
  <si>
    <t>грамоты/похв/
благодар.</t>
  </si>
  <si>
    <t>Александрова</t>
  </si>
  <si>
    <t>Андрианов</t>
  </si>
  <si>
    <t>Ахтямов</t>
  </si>
  <si>
    <t>Бабушкин</t>
  </si>
  <si>
    <t>Белов</t>
  </si>
  <si>
    <t>Болматенков</t>
  </si>
  <si>
    <t>Гиьманова</t>
  </si>
  <si>
    <t>Григорьев</t>
  </si>
  <si>
    <t>Гуральник</t>
  </si>
  <si>
    <t>Зайцева</t>
  </si>
  <si>
    <t>Камбулова</t>
  </si>
  <si>
    <t>Кантюкова</t>
  </si>
  <si>
    <t>Кузнецова</t>
  </si>
  <si>
    <t>Лукин</t>
  </si>
  <si>
    <t>Маланина</t>
  </si>
  <si>
    <t>Михайлова</t>
  </si>
  <si>
    <t>Романов</t>
  </si>
  <si>
    <t>Савельев</t>
  </si>
  <si>
    <t>Саликов</t>
  </si>
  <si>
    <t>Хакимова</t>
  </si>
  <si>
    <t>Шарафиева</t>
  </si>
  <si>
    <t>Штейнгольц</t>
  </si>
  <si>
    <t>Ягофаров</t>
  </si>
  <si>
    <t>Анатова</t>
  </si>
  <si>
    <t>Бакаев</t>
  </si>
  <si>
    <t>Бакирова</t>
  </si>
  <si>
    <t>Бычкова</t>
  </si>
  <si>
    <t>Веселов</t>
  </si>
  <si>
    <t>Вялкова</t>
  </si>
  <si>
    <t>Гущина</t>
  </si>
  <si>
    <t>Донская</t>
  </si>
  <si>
    <t>Дудов</t>
  </si>
  <si>
    <t>Камаров</t>
  </si>
  <si>
    <t>Кочетков</t>
  </si>
  <si>
    <t>Кочетова</t>
  </si>
  <si>
    <t>Кропотова</t>
  </si>
  <si>
    <t>Межведилов</t>
  </si>
  <si>
    <t>Микушева</t>
  </si>
  <si>
    <t>Муртазина</t>
  </si>
  <si>
    <t>Мухамеджанов</t>
  </si>
  <si>
    <t>Назаров</t>
  </si>
  <si>
    <t>Потеева</t>
  </si>
  <si>
    <t>Семенова</t>
  </si>
  <si>
    <t>Хайруллова</t>
  </si>
  <si>
    <t>Шаймарданова</t>
  </si>
  <si>
    <t>Щелыванова</t>
  </si>
  <si>
    <t>10.2-403 ИФМК</t>
  </si>
  <si>
    <t>Гайфуллина</t>
  </si>
  <si>
    <t>Гарипова</t>
  </si>
  <si>
    <t>Замалеева</t>
  </si>
  <si>
    <t>Сабиров</t>
  </si>
  <si>
    <t>Салахова</t>
  </si>
  <si>
    <t>Ситдикова</t>
  </si>
  <si>
    <t>Тимендярова</t>
  </si>
  <si>
    <t>Фатыхова</t>
  </si>
  <si>
    <t>Хафизова</t>
  </si>
  <si>
    <t>Шайдуллина</t>
  </si>
  <si>
    <t>Шангараева</t>
  </si>
  <si>
    <t>13.1-401 ИСФН</t>
  </si>
  <si>
    <t>Артищев</t>
  </si>
  <si>
    <t>Архиреев</t>
  </si>
  <si>
    <t>Ахтямова</t>
  </si>
  <si>
    <t>Башиева</t>
  </si>
  <si>
    <t>Бутаева</t>
  </si>
  <si>
    <t>Галяутдинова</t>
  </si>
  <si>
    <t>Гарифуллин</t>
  </si>
  <si>
    <t>13.3-404 ИСФН</t>
  </si>
  <si>
    <t>Закон</t>
  </si>
  <si>
    <t>Ромашка</t>
  </si>
  <si>
    <t>Садырова</t>
  </si>
  <si>
    <t>Хузина</t>
  </si>
  <si>
    <t>Белоногов</t>
  </si>
  <si>
    <t>Ван</t>
  </si>
  <si>
    <t>Вахрушев</t>
  </si>
  <si>
    <t>Галиева</t>
  </si>
  <si>
    <t>Зубинов</t>
  </si>
  <si>
    <t>Зуева</t>
  </si>
  <si>
    <t>Минникова</t>
  </si>
  <si>
    <t>Мусина</t>
  </si>
  <si>
    <t>Редькина</t>
  </si>
  <si>
    <t>Романова</t>
  </si>
  <si>
    <t>Спирчагова</t>
  </si>
  <si>
    <t>Ярчихина</t>
  </si>
  <si>
    <t>14.1-413 ИУЭФ</t>
  </si>
  <si>
    <t>Абрамова</t>
  </si>
  <si>
    <t>Андреева</t>
  </si>
  <si>
    <t>Бандура</t>
  </si>
  <si>
    <t>Валеев</t>
  </si>
  <si>
    <t>Вамбалоке</t>
  </si>
  <si>
    <t>Галеева Л</t>
  </si>
  <si>
    <t>Галиева A</t>
  </si>
  <si>
    <t>Галиева Р</t>
  </si>
  <si>
    <t>Гизатуллина</t>
  </si>
  <si>
    <t>Елагин</t>
  </si>
  <si>
    <t>Загрутдинова</t>
  </si>
  <si>
    <t>Кионга</t>
  </si>
  <si>
    <t>Мавлаветдинова</t>
  </si>
  <si>
    <t>Мифтахова</t>
  </si>
  <si>
    <t>Москалева</t>
  </si>
  <si>
    <t>Мугинова</t>
  </si>
  <si>
    <t>Мухамадиярова</t>
  </si>
  <si>
    <t>Султанов</t>
  </si>
  <si>
    <t>Хайруллина А</t>
  </si>
  <si>
    <t>Хайруллина Д</t>
  </si>
  <si>
    <t>Халилова</t>
  </si>
  <si>
    <t>Хусаинова</t>
  </si>
  <si>
    <t>Яштаева</t>
  </si>
  <si>
    <t>Атаманова</t>
  </si>
  <si>
    <t>Брицова</t>
  </si>
  <si>
    <t>Васильева</t>
  </si>
  <si>
    <t>Волкоморова</t>
  </si>
  <si>
    <t>Гаранина</t>
  </si>
  <si>
    <t>Гилязова</t>
  </si>
  <si>
    <t>Гусева</t>
  </si>
  <si>
    <t>Жуков</t>
  </si>
  <si>
    <t>Ишманова</t>
  </si>
  <si>
    <t>Литвиненко</t>
  </si>
  <si>
    <t>Максимов</t>
  </si>
  <si>
    <t>Маликова</t>
  </si>
  <si>
    <t>Матвеева</t>
  </si>
  <si>
    <t>Мельникова</t>
  </si>
  <si>
    <t>Митрофанова</t>
  </si>
  <si>
    <t>Молчанова</t>
  </si>
  <si>
    <t>Мотовилова</t>
  </si>
  <si>
    <t>Смирнова</t>
  </si>
  <si>
    <t>Тохиржонов</t>
  </si>
  <si>
    <t>Федорова</t>
  </si>
  <si>
    <t>Хорошилова</t>
  </si>
  <si>
    <t>Хуснутдинова</t>
  </si>
  <si>
    <t>Чебуханов</t>
  </si>
  <si>
    <t>Шитова</t>
  </si>
  <si>
    <t>Бакиров</t>
  </si>
  <si>
    <t>Беляев</t>
  </si>
  <si>
    <t>Вагина</t>
  </si>
  <si>
    <t>Галлямов</t>
  </si>
  <si>
    <t>Гараев</t>
  </si>
  <si>
    <t>Загидуллин</t>
  </si>
  <si>
    <t>Краснов</t>
  </si>
  <si>
    <t>Марсалов</t>
  </si>
  <si>
    <t>Маянцев</t>
  </si>
  <si>
    <t>Сабирзянов</t>
  </si>
  <si>
    <t>Сиряева</t>
  </si>
  <si>
    <t>Ситдиков</t>
  </si>
  <si>
    <t>Фадаулинн</t>
  </si>
  <si>
    <t>Хабибуллина</t>
  </si>
  <si>
    <t>Хазипова</t>
  </si>
  <si>
    <t>Халимова</t>
  </si>
  <si>
    <t>Ямалтдинов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</si>
</sst>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rgb="FF222222"/>
      <name val="Arial"/>
    </font>
    <font/>
    <font>
      <b/>
    </font>
    <font>
      <name val="Arial"/>
    </font>
    <font>
      <sz val="12.0"/>
      <color rgb="FF000000"/>
      <name val="&quot;Times New Roman&quot;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1" fillId="0" fontId="2" numFmtId="0" xfId="0" applyBorder="1" applyFont="1"/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2" fillId="0" fontId="2" numFmtId="0" xfId="0" applyAlignment="1" applyBorder="1" applyFont="1">
      <alignment readingOrder="0"/>
    </xf>
    <xf borderId="4" fillId="0" fontId="2" numFmtId="0" xfId="0" applyBorder="1" applyFont="1"/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1" fillId="3" fontId="2" numFmtId="0" xfId="0" applyBorder="1" applyFill="1" applyFont="1"/>
    <xf borderId="5" fillId="0" fontId="2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Alignment="1" applyBorder="1" applyFont="1">
      <alignment readingOrder="0"/>
    </xf>
    <xf borderId="2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 readingOrder="0"/>
    </xf>
    <xf borderId="11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Alignment="1" applyBorder="1" applyFont="1">
      <alignment horizontal="center"/>
    </xf>
    <xf borderId="1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5" fillId="0" fontId="2" numFmtId="0" xfId="0" applyBorder="1" applyFont="1"/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5" fillId="0" fontId="2" numFmtId="0" xfId="0" applyAlignment="1" applyBorder="1" applyFont="1">
      <alignment horizontal="center" readingOrder="0" shrinkToFit="0" wrapText="1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2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3" fillId="0" fontId="2" numFmtId="0" xfId="0" applyBorder="1" applyFont="1"/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14" fillId="0" fontId="4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vertical="bottom"/>
    </xf>
    <xf borderId="15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4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horizontal="center"/>
    </xf>
    <xf borderId="13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readingOrder="0" vertical="top"/>
    </xf>
    <xf borderId="11" fillId="0" fontId="5" numFmtId="0" xfId="0" applyAlignment="1" applyBorder="1" applyFont="1">
      <alignment readingOrder="0" vertical="top"/>
    </xf>
    <xf borderId="12" fillId="0" fontId="5" numFmtId="0" xfId="0" applyAlignment="1" applyBorder="1" applyFont="1">
      <alignment readingOrder="0" vertical="top"/>
    </xf>
    <xf borderId="9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5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11" fillId="0" fontId="2" numFmtId="0" xfId="0" applyBorder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8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0.43"/>
    <col customWidth="1" min="3" max="3" width="11.57"/>
    <col customWidth="1" min="4" max="4" width="11.86"/>
    <col customWidth="1" min="5" max="5" width="1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>
        <v>25.7431</v>
      </c>
      <c r="C2" s="3">
        <v>7.12</v>
      </c>
      <c r="D2" s="5">
        <v>0.010416666666666666</v>
      </c>
      <c r="E2" s="5">
        <v>0.006944444444444444</v>
      </c>
      <c r="F2" s="5">
        <v>0.001736111111111111</v>
      </c>
      <c r="G2" s="5">
        <v>0.001736111111111111</v>
      </c>
      <c r="H2" s="5">
        <v>0.03125</v>
      </c>
      <c r="I2" s="5">
        <v>0.0</v>
      </c>
      <c r="J2" s="5">
        <v>0.0</v>
      </c>
      <c r="K2" s="5">
        <v>0.0</v>
      </c>
      <c r="L2" s="5">
        <v>0.0</v>
      </c>
      <c r="M2" s="5">
        <v>0.09027777777777776</v>
      </c>
      <c r="N2" s="5">
        <v>0.0</v>
      </c>
      <c r="O2" s="5">
        <v>0.0</v>
      </c>
      <c r="P2" s="5">
        <v>0.006944444444444444</v>
      </c>
      <c r="Q2" s="5">
        <v>0.001736111111111111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0.013888888888888888</v>
      </c>
      <c r="Y2" s="5">
        <v>0.0</v>
      </c>
      <c r="Z2" s="5">
        <v>0.006944444444444444</v>
      </c>
      <c r="AA2" s="5">
        <v>0.0</v>
      </c>
      <c r="AB2" s="5">
        <v>0.001736111111111111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0.001736111111111111</v>
      </c>
      <c r="AJ2" s="5">
        <v>0.006944444444444444</v>
      </c>
      <c r="AK2" s="5">
        <v>0.001736111111111111</v>
      </c>
      <c r="AL2" s="5">
        <v>0.006944444444444444</v>
      </c>
      <c r="AM2" s="5">
        <v>0.001736111111111111</v>
      </c>
      <c r="AN2" s="5">
        <v>0.001736111111111111</v>
      </c>
      <c r="AO2" s="5">
        <v>0.0</v>
      </c>
      <c r="AP2" s="5">
        <v>0.0</v>
      </c>
      <c r="AQ2" s="5">
        <v>0.0</v>
      </c>
      <c r="AR2" s="5">
        <v>0.001736111111111111</v>
      </c>
      <c r="AS2" s="5">
        <v>0.0</v>
      </c>
      <c r="AT2" s="5">
        <v>0.001736111111111111</v>
      </c>
      <c r="AU2" s="5">
        <v>0.0</v>
      </c>
      <c r="AV2" s="5">
        <v>0.09895833333333333</v>
      </c>
    </row>
    <row r="3">
      <c r="A3" s="12" t="s">
        <v>10</v>
      </c>
      <c r="B3" s="13">
        <v>22.0862</v>
      </c>
      <c r="C3" s="13">
        <v>7.21</v>
      </c>
      <c r="D3" s="5">
        <v>0.019024970273483946</v>
      </c>
      <c r="E3" s="5">
        <v>0.014268727705112961</v>
      </c>
      <c r="F3" s="5">
        <v>0.0011890606420927466</v>
      </c>
      <c r="G3" s="5">
        <v>0.0</v>
      </c>
      <c r="H3" s="5">
        <v>0.08561236623067776</v>
      </c>
      <c r="I3" s="5">
        <v>0.0</v>
      </c>
      <c r="J3" s="5">
        <v>0.0011890606420927466</v>
      </c>
      <c r="K3" s="5">
        <v>0.0</v>
      </c>
      <c r="L3" s="5">
        <v>0.0047562425683709865</v>
      </c>
      <c r="M3" s="5">
        <v>0.05945303210463734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0.0011890606420927466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0.0011890606420927466</v>
      </c>
      <c r="AK3" s="5">
        <v>0.0011890606420927466</v>
      </c>
      <c r="AL3" s="5">
        <v>0.0</v>
      </c>
      <c r="AM3" s="5">
        <v>0.0</v>
      </c>
      <c r="AN3" s="5">
        <v>0.0</v>
      </c>
      <c r="AO3" s="5">
        <v>0.0</v>
      </c>
      <c r="AP3" s="5">
        <v>0.0011890606420927466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0.0047562425683709865</v>
      </c>
    </row>
    <row r="4">
      <c r="A4" s="12" t="s">
        <v>7</v>
      </c>
      <c r="B4" s="13">
        <v>28.4916</v>
      </c>
      <c r="C4" s="13">
        <v>8.35</v>
      </c>
      <c r="D4" s="5">
        <v>0.0</v>
      </c>
      <c r="E4" s="5">
        <v>0.0</v>
      </c>
      <c r="F4" s="5">
        <v>0.0025000000000000005</v>
      </c>
      <c r="G4" s="5">
        <v>0.0</v>
      </c>
      <c r="H4" s="5">
        <v>1.2800000000000002</v>
      </c>
      <c r="I4" s="5">
        <v>0.010000000000000002</v>
      </c>
      <c r="J4" s="5">
        <v>0.0</v>
      </c>
      <c r="K4" s="5">
        <v>0.0025000000000000005</v>
      </c>
      <c r="L4" s="5">
        <v>0.0</v>
      </c>
      <c r="M4" s="5">
        <v>0.0025000000000000005</v>
      </c>
      <c r="N4" s="5">
        <v>0.0</v>
      </c>
      <c r="O4" s="5">
        <v>0.0</v>
      </c>
      <c r="P4" s="5">
        <v>0.0025000000000000005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0.005000000000000001</v>
      </c>
      <c r="AC4" s="5">
        <v>0.0</v>
      </c>
      <c r="AD4" s="5">
        <v>0.0025000000000000005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0.0025000000000000005</v>
      </c>
      <c r="AK4" s="5">
        <v>0.015</v>
      </c>
      <c r="AL4" s="5">
        <v>0.0025000000000000005</v>
      </c>
      <c r="AM4" s="5">
        <v>0.0</v>
      </c>
      <c r="AN4" s="5">
        <v>0.0025000000000000005</v>
      </c>
      <c r="AO4" s="5">
        <v>0.0</v>
      </c>
      <c r="AP4" s="5">
        <v>0.005000000000000001</v>
      </c>
      <c r="AQ4" s="5">
        <v>0.0</v>
      </c>
      <c r="AR4" s="5">
        <v>0.0</v>
      </c>
      <c r="AS4" s="5">
        <v>0.0</v>
      </c>
      <c r="AT4" s="5">
        <v>0.0</v>
      </c>
      <c r="AU4" s="5">
        <v>0.0025000000000000005</v>
      </c>
      <c r="AV4" s="5">
        <v>0.8250000000000001</v>
      </c>
    </row>
    <row r="5">
      <c r="A5" s="3" t="s">
        <v>15</v>
      </c>
      <c r="B5" s="3">
        <v>28.4542</v>
      </c>
      <c r="C5" s="3">
        <v>7.95</v>
      </c>
      <c r="D5" s="5">
        <v>0.001736111111111111</v>
      </c>
      <c r="E5" s="5">
        <v>0.003472222222222222</v>
      </c>
      <c r="F5" s="5">
        <v>0.001736111111111111</v>
      </c>
      <c r="G5" s="5">
        <v>0.0</v>
      </c>
      <c r="H5" s="5">
        <v>0.003472222222222222</v>
      </c>
      <c r="I5" s="5">
        <v>0.001736111111111111</v>
      </c>
      <c r="J5" s="5">
        <v>0.006944444444444444</v>
      </c>
      <c r="K5" s="5">
        <v>0.013888888888888888</v>
      </c>
      <c r="L5" s="5">
        <v>0.0</v>
      </c>
      <c r="M5" s="5">
        <v>0.001736111111111111</v>
      </c>
      <c r="N5" s="5">
        <v>0.0</v>
      </c>
      <c r="O5" s="5">
        <v>0.006944444444444444</v>
      </c>
      <c r="P5" s="5">
        <v>0.0</v>
      </c>
      <c r="Q5" s="5">
        <v>0.0</v>
      </c>
      <c r="R5" s="5">
        <v>0.0</v>
      </c>
      <c r="S5" s="5">
        <v>0.010416666666666666</v>
      </c>
      <c r="T5" s="5">
        <v>0.010416666666666666</v>
      </c>
      <c r="U5" s="5">
        <v>0.001736111111111111</v>
      </c>
      <c r="V5" s="5">
        <v>0.006944444444444444</v>
      </c>
      <c r="W5" s="5">
        <v>0.0</v>
      </c>
      <c r="X5" s="5">
        <v>0.001736111111111111</v>
      </c>
      <c r="Y5" s="5">
        <v>0.0</v>
      </c>
      <c r="Z5" s="5">
        <v>0.001736111111111111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0.003472222222222222</v>
      </c>
      <c r="AI5" s="5">
        <v>0.0</v>
      </c>
      <c r="AJ5" s="5">
        <v>0.001736111111111111</v>
      </c>
      <c r="AK5" s="5">
        <v>0.006944444444444444</v>
      </c>
      <c r="AL5" s="5">
        <v>0.0</v>
      </c>
      <c r="AM5" s="5">
        <v>0.001736111111111111</v>
      </c>
      <c r="AN5" s="5">
        <v>0.001736111111111111</v>
      </c>
      <c r="AO5" s="5">
        <v>0.0</v>
      </c>
      <c r="AP5" s="5">
        <v>0.001736111111111111</v>
      </c>
      <c r="AQ5" s="5">
        <v>0.0</v>
      </c>
      <c r="AR5" s="5">
        <v>0.0</v>
      </c>
      <c r="AS5" s="5">
        <v>0.001736111111111111</v>
      </c>
      <c r="AT5" s="5">
        <v>0.0</v>
      </c>
      <c r="AU5" s="5">
        <v>0.0</v>
      </c>
      <c r="AV5" s="5">
        <v>0.04861111111111111</v>
      </c>
    </row>
    <row r="6">
      <c r="A6" s="12" t="s">
        <v>18</v>
      </c>
      <c r="B6" s="13">
        <v>22.3779</v>
      </c>
      <c r="C6" s="13">
        <v>6.5</v>
      </c>
      <c r="D6" s="5">
        <v>0.020761245674740487</v>
      </c>
      <c r="E6" s="5">
        <v>0.03460207612456748</v>
      </c>
      <c r="F6" s="5">
        <v>0.01384083044982699</v>
      </c>
      <c r="G6" s="5">
        <v>0.0034602076124567475</v>
      </c>
      <c r="H6" s="5">
        <v>1.7647058823529411</v>
      </c>
      <c r="I6" s="5">
        <v>0.0034602076124567475</v>
      </c>
      <c r="J6" s="5">
        <v>0.0034602076124567475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1.0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0.01384083044982699</v>
      </c>
      <c r="AM6" s="5">
        <v>0.0</v>
      </c>
      <c r="AN6" s="5">
        <v>0.0</v>
      </c>
      <c r="AO6" s="5">
        <v>0.0</v>
      </c>
      <c r="AP6" s="5">
        <v>0.0</v>
      </c>
      <c r="AQ6" s="5">
        <v>0.0034602076124567475</v>
      </c>
      <c r="AR6" s="5">
        <v>0.051903114186851215</v>
      </c>
      <c r="AS6" s="5">
        <v>0.0</v>
      </c>
      <c r="AT6" s="5">
        <v>0.0</v>
      </c>
      <c r="AU6" s="5">
        <v>0.0</v>
      </c>
      <c r="AV6" s="5">
        <v>0.02768166089965398</v>
      </c>
    </row>
    <row r="7">
      <c r="A7" s="12" t="s">
        <v>20</v>
      </c>
      <c r="B7" s="13">
        <v>39.117</v>
      </c>
      <c r="C7" s="13">
        <v>7.24</v>
      </c>
      <c r="D7" s="5">
        <v>0.0</v>
      </c>
      <c r="E7" s="5">
        <v>0.02666666666666667</v>
      </c>
      <c r="F7" s="5">
        <v>0.0044444444444444444</v>
      </c>
      <c r="G7" s="5">
        <v>0.0</v>
      </c>
      <c r="H7" s="5">
        <v>0.32000000000000006</v>
      </c>
      <c r="I7" s="5">
        <v>0.04000000000000001</v>
      </c>
      <c r="J7" s="5">
        <v>0.06666666666666667</v>
      </c>
      <c r="K7" s="5">
        <v>0.10666666666666667</v>
      </c>
      <c r="L7" s="5">
        <v>0.02666666666666667</v>
      </c>
      <c r="M7" s="5">
        <v>1.2666666666666666</v>
      </c>
      <c r="N7" s="5">
        <v>0.0044444444444444444</v>
      </c>
      <c r="O7" s="5">
        <v>0.1111111111111111</v>
      </c>
      <c r="P7" s="5">
        <v>2.1333333333333333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0.0044444444444444444</v>
      </c>
      <c r="Y7" s="5">
        <v>0.0</v>
      </c>
      <c r="Z7" s="5">
        <v>0.0</v>
      </c>
      <c r="AA7" s="5">
        <v>0.0</v>
      </c>
      <c r="AB7" s="5">
        <v>0.02666666666666667</v>
      </c>
      <c r="AC7" s="5">
        <v>0.0044444444444444444</v>
      </c>
      <c r="AD7" s="5">
        <v>0.0</v>
      </c>
      <c r="AE7" s="5">
        <v>0.0</v>
      </c>
      <c r="AF7" s="5">
        <v>0.0044444444444444444</v>
      </c>
      <c r="AG7" s="5">
        <v>0.0</v>
      </c>
      <c r="AH7" s="5">
        <v>0.0</v>
      </c>
      <c r="AI7" s="5">
        <v>0.0</v>
      </c>
      <c r="AJ7" s="5">
        <v>0.05333333333333334</v>
      </c>
      <c r="AK7" s="5">
        <v>0.0</v>
      </c>
      <c r="AL7" s="5">
        <v>0.0044444444444444444</v>
      </c>
      <c r="AM7" s="5">
        <v>0.0044444444444444444</v>
      </c>
      <c r="AN7" s="5">
        <v>0.017777777777777778</v>
      </c>
      <c r="AO7" s="5">
        <v>0.0</v>
      </c>
      <c r="AP7" s="5">
        <v>0.0044444444444444444</v>
      </c>
      <c r="AQ7" s="5">
        <v>0.0044444444444444444</v>
      </c>
      <c r="AR7" s="5">
        <v>0.6044444444444445</v>
      </c>
      <c r="AS7" s="5">
        <v>0.10666666666666667</v>
      </c>
      <c r="AT7" s="5">
        <v>0.02666666666666667</v>
      </c>
      <c r="AU7" s="5">
        <v>0.0</v>
      </c>
      <c r="AV7" s="5">
        <v>2.4</v>
      </c>
    </row>
    <row r="8">
      <c r="A8" s="12" t="s">
        <v>28</v>
      </c>
      <c r="B8" s="13">
        <v>37.3</v>
      </c>
      <c r="C8" s="13">
        <v>8.3</v>
      </c>
      <c r="D8" s="5">
        <v>0.39697542533081287</v>
      </c>
      <c r="E8" s="5">
        <v>0.007561436672967863</v>
      </c>
      <c r="F8" s="5">
        <v>0.385633270321361</v>
      </c>
      <c r="G8" s="5">
        <v>0.0</v>
      </c>
      <c r="H8" s="5">
        <v>0.5614366729678639</v>
      </c>
      <c r="I8" s="5">
        <v>0.0018903591682419658</v>
      </c>
      <c r="J8" s="5">
        <v>0.007561436672967863</v>
      </c>
      <c r="K8" s="5">
        <v>0.0018903591682419658</v>
      </c>
      <c r="L8" s="5">
        <v>0.0</v>
      </c>
      <c r="M8" s="5">
        <v>0.0037807183364839316</v>
      </c>
      <c r="N8" s="5">
        <v>0.0</v>
      </c>
      <c r="O8" s="5">
        <v>0.0</v>
      </c>
      <c r="P8" s="5">
        <v>0.09073724007561436</v>
      </c>
      <c r="Q8" s="5">
        <v>0.0</v>
      </c>
      <c r="R8" s="5">
        <v>0.0</v>
      </c>
      <c r="S8" s="5">
        <v>0.0018903591682419658</v>
      </c>
      <c r="T8" s="5">
        <v>0.0</v>
      </c>
      <c r="U8" s="5">
        <v>0.0</v>
      </c>
      <c r="V8" s="5">
        <v>0.0</v>
      </c>
      <c r="W8" s="5">
        <v>0.011342155009451795</v>
      </c>
      <c r="X8" s="5">
        <v>0.007561436672967863</v>
      </c>
      <c r="Y8" s="5">
        <v>0.0</v>
      </c>
      <c r="Z8" s="5">
        <v>0.0018903591682419658</v>
      </c>
      <c r="AA8" s="5">
        <v>0.007561436672967863</v>
      </c>
      <c r="AB8" s="5">
        <v>0.14555765595463138</v>
      </c>
      <c r="AC8" s="5">
        <v>0.0018903591682419658</v>
      </c>
      <c r="AD8" s="5">
        <v>0.0</v>
      </c>
      <c r="AE8" s="5">
        <v>0.0018903591682419658</v>
      </c>
      <c r="AF8" s="5">
        <v>0.06805293005671077</v>
      </c>
      <c r="AG8" s="5">
        <v>0.017013232514177693</v>
      </c>
      <c r="AH8" s="5">
        <v>0.0</v>
      </c>
      <c r="AI8" s="5">
        <v>0.05671077504725898</v>
      </c>
      <c r="AJ8" s="5">
        <v>0.11342155009451796</v>
      </c>
      <c r="AK8" s="5">
        <v>0.06805293005671077</v>
      </c>
      <c r="AL8" s="5">
        <v>0.0018903591682419658</v>
      </c>
      <c r="AM8" s="5">
        <v>0.007561436672967863</v>
      </c>
      <c r="AN8" s="5">
        <v>0.02268431001890359</v>
      </c>
      <c r="AO8" s="5">
        <v>0.0018903591682419658</v>
      </c>
      <c r="AP8" s="5">
        <v>0.0</v>
      </c>
      <c r="AQ8" s="5">
        <v>0.21172022684310018</v>
      </c>
      <c r="AR8" s="5">
        <v>0.0</v>
      </c>
      <c r="AS8" s="5">
        <v>0.12476370510396975</v>
      </c>
      <c r="AT8" s="5">
        <v>0.017013232514177693</v>
      </c>
      <c r="AU8" s="5">
        <v>0.0018903591682419658</v>
      </c>
      <c r="AV8" s="5">
        <v>0.02835538752362949</v>
      </c>
    </row>
    <row r="9">
      <c r="A9" s="12" t="s">
        <v>36</v>
      </c>
      <c r="B9" s="13">
        <v>36.8129</v>
      </c>
      <c r="C9" s="13">
        <v>8.67</v>
      </c>
      <c r="D9" s="5">
        <v>0.04340277777777778</v>
      </c>
      <c r="E9" s="5">
        <v>0.04340277777777778</v>
      </c>
      <c r="F9" s="5">
        <v>0.003472222222222222</v>
      </c>
      <c r="G9" s="5">
        <v>0.001736111111111111</v>
      </c>
      <c r="H9" s="5">
        <v>0.21875</v>
      </c>
      <c r="I9" s="5">
        <v>0.001736111111111111</v>
      </c>
      <c r="J9" s="5">
        <v>0.0</v>
      </c>
      <c r="K9" s="5">
        <v>0.006944444444444444</v>
      </c>
      <c r="L9" s="5">
        <v>0.001736111111111111</v>
      </c>
      <c r="M9" s="5">
        <v>0.015625</v>
      </c>
      <c r="N9" s="5">
        <v>0.0</v>
      </c>
      <c r="O9" s="5">
        <v>0.013888888888888888</v>
      </c>
      <c r="P9" s="5">
        <v>0.015625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0.001736111111111111</v>
      </c>
      <c r="AE9" s="5">
        <v>0.0</v>
      </c>
      <c r="AF9" s="5">
        <v>0.0</v>
      </c>
      <c r="AG9" s="5">
        <v>0.0</v>
      </c>
      <c r="AH9" s="5">
        <v>0.0</v>
      </c>
      <c r="AI9" s="5">
        <v>0.001736111111111111</v>
      </c>
      <c r="AJ9" s="5">
        <v>0.020833333333333332</v>
      </c>
      <c r="AK9" s="5">
        <v>0.0</v>
      </c>
      <c r="AL9" s="5">
        <v>0.001736111111111111</v>
      </c>
      <c r="AM9" s="5">
        <v>0.0</v>
      </c>
      <c r="AN9" s="5">
        <v>0.0</v>
      </c>
      <c r="AO9" s="5">
        <v>0.001736111111111111</v>
      </c>
      <c r="AP9" s="5">
        <v>0.04340277777777778</v>
      </c>
      <c r="AQ9" s="5">
        <v>0.0</v>
      </c>
      <c r="AR9" s="5">
        <v>0.3055555555555555</v>
      </c>
      <c r="AS9" s="5">
        <v>0.0</v>
      </c>
      <c r="AT9" s="5">
        <v>0.001736111111111111</v>
      </c>
      <c r="AU9" s="5">
        <v>0.0</v>
      </c>
      <c r="AV9" s="5">
        <v>0.296875</v>
      </c>
    </row>
    <row r="10">
      <c r="A10" s="3" t="s">
        <v>38</v>
      </c>
      <c r="B10" s="3">
        <v>41.6128</v>
      </c>
      <c r="C10" s="3">
        <v>7.99</v>
      </c>
      <c r="D10" s="5">
        <v>0.15779092702169625</v>
      </c>
      <c r="E10" s="5">
        <v>0.09467455621301775</v>
      </c>
      <c r="F10" s="5">
        <v>0.07889546351084813</v>
      </c>
      <c r="G10" s="5">
        <v>6.574621959237343E-4</v>
      </c>
      <c r="H10" s="5">
        <v>0.14464168310322156</v>
      </c>
      <c r="I10" s="5">
        <v>0.0</v>
      </c>
      <c r="J10" s="5">
        <v>0.0039447731755424065</v>
      </c>
      <c r="K10" s="5">
        <v>0.015779092702169626</v>
      </c>
      <c r="L10" s="5">
        <v>0.018408941485864562</v>
      </c>
      <c r="M10" s="5">
        <v>0.02366863905325444</v>
      </c>
      <c r="N10" s="5">
        <v>0.0</v>
      </c>
      <c r="O10" s="5">
        <v>0.00591715976331361</v>
      </c>
      <c r="P10" s="5">
        <v>0.2314266929651545</v>
      </c>
      <c r="Q10" s="5">
        <v>0.0</v>
      </c>
      <c r="R10" s="5">
        <v>0.0</v>
      </c>
      <c r="S10" s="5">
        <v>0.007889546351084813</v>
      </c>
      <c r="T10" s="5">
        <v>0.0</v>
      </c>
      <c r="U10" s="5">
        <v>0.0</v>
      </c>
      <c r="V10" s="5">
        <v>6.574621959237343E-4</v>
      </c>
      <c r="W10" s="5">
        <v>0.016436554898093356</v>
      </c>
      <c r="X10" s="5">
        <v>0.06837606837606837</v>
      </c>
      <c r="Y10" s="5">
        <v>6.574621959237343E-4</v>
      </c>
      <c r="Z10" s="5">
        <v>6.574621959237343E-4</v>
      </c>
      <c r="AA10" s="5">
        <v>6.574621959237343E-4</v>
      </c>
      <c r="AB10" s="5">
        <v>0.0026298487836949372</v>
      </c>
      <c r="AC10" s="5">
        <v>0.0</v>
      </c>
      <c r="AD10" s="5">
        <v>0.010519395134779749</v>
      </c>
      <c r="AE10" s="5">
        <v>0.0</v>
      </c>
      <c r="AF10" s="5">
        <v>0.0</v>
      </c>
      <c r="AG10" s="5">
        <v>0.0</v>
      </c>
      <c r="AH10" s="5">
        <v>0.0</v>
      </c>
      <c r="AI10" s="5">
        <v>6.574621959237343E-4</v>
      </c>
      <c r="AJ10" s="5">
        <v>0.0</v>
      </c>
      <c r="AK10" s="5">
        <v>0.0</v>
      </c>
      <c r="AL10" s="5">
        <v>0.07692307692307693</v>
      </c>
      <c r="AM10" s="5">
        <v>0.007889546351084813</v>
      </c>
      <c r="AN10" s="5">
        <v>0.0026298487836949372</v>
      </c>
      <c r="AO10" s="5">
        <v>0.0019723865877712033</v>
      </c>
      <c r="AP10" s="5">
        <v>0.04142011834319527</v>
      </c>
      <c r="AQ10" s="5">
        <v>0.2564102564102564</v>
      </c>
      <c r="AR10" s="5">
        <v>0.00591715976331361</v>
      </c>
      <c r="AS10" s="5">
        <v>0.0</v>
      </c>
      <c r="AT10" s="5">
        <v>0.0013149243918474686</v>
      </c>
      <c r="AU10" s="5">
        <v>0.01972386587771203</v>
      </c>
      <c r="AV10" s="5">
        <v>0.49967126890203806</v>
      </c>
    </row>
    <row r="11">
      <c r="A11" s="3" t="s">
        <v>42</v>
      </c>
      <c r="B11" s="3">
        <v>34.6838</v>
      </c>
      <c r="C11" s="3">
        <v>8.4</v>
      </c>
      <c r="D11" s="5">
        <v>0.0</v>
      </c>
      <c r="E11" s="5">
        <v>1.0102040816326532</v>
      </c>
      <c r="F11" s="5">
        <v>0.04081632653061224</v>
      </c>
      <c r="G11" s="5">
        <v>0.07653061224489796</v>
      </c>
      <c r="H11" s="5">
        <v>0.6377551020408164</v>
      </c>
      <c r="I11" s="5">
        <v>0.0</v>
      </c>
      <c r="J11" s="5">
        <v>0.10714285714285714</v>
      </c>
      <c r="K11" s="5">
        <v>0.00510204081632653</v>
      </c>
      <c r="L11" s="5">
        <v>0.00510204081632653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0.09183673469387754</v>
      </c>
      <c r="X11" s="5">
        <v>0.00510204081632653</v>
      </c>
      <c r="Y11" s="5">
        <v>0.00510204081632653</v>
      </c>
      <c r="Z11" s="5">
        <v>0.0</v>
      </c>
      <c r="AA11" s="5">
        <v>0.0</v>
      </c>
      <c r="AB11" s="5">
        <v>0.04081632653061224</v>
      </c>
      <c r="AC11" s="5">
        <v>0.0</v>
      </c>
      <c r="AD11" s="5">
        <v>0.00510204081632653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0.00510204081632653</v>
      </c>
      <c r="AK11" s="5">
        <v>0.0</v>
      </c>
      <c r="AL11" s="5">
        <v>0.02040816326530612</v>
      </c>
      <c r="AM11" s="5">
        <v>0.03061224489795918</v>
      </c>
      <c r="AN11" s="5">
        <v>0.00510204081632653</v>
      </c>
      <c r="AO11" s="5">
        <v>0.00510204081632653</v>
      </c>
      <c r="AP11" s="5">
        <v>0.02040816326530612</v>
      </c>
      <c r="AQ11" s="5">
        <v>0.2857142857142857</v>
      </c>
      <c r="AR11" s="5">
        <v>0.18367346938775508</v>
      </c>
      <c r="AS11" s="5">
        <v>0.0</v>
      </c>
      <c r="AT11" s="5">
        <v>0.0</v>
      </c>
      <c r="AU11" s="5">
        <v>0.0</v>
      </c>
      <c r="AV11" s="5">
        <v>0.5102040816326531</v>
      </c>
    </row>
    <row r="12">
      <c r="A12" s="3" t="s">
        <v>44</v>
      </c>
      <c r="B12" s="3">
        <v>27.656</v>
      </c>
      <c r="C12" s="3">
        <v>8.16</v>
      </c>
      <c r="D12" s="5">
        <v>0.0</v>
      </c>
      <c r="E12" s="5">
        <v>0.0</v>
      </c>
      <c r="F12" s="5">
        <v>0.0</v>
      </c>
      <c r="G12" s="5">
        <v>0.0</v>
      </c>
      <c r="H12" s="5">
        <v>0.02366863905325444</v>
      </c>
      <c r="I12" s="5">
        <v>0.20710059171597633</v>
      </c>
      <c r="J12" s="5">
        <v>0.0</v>
      </c>
      <c r="K12" s="5">
        <v>0.0</v>
      </c>
      <c r="L12" s="5">
        <v>0.00591715976331361</v>
      </c>
      <c r="M12" s="5">
        <v>0.18934911242603553</v>
      </c>
      <c r="N12" s="5">
        <v>0.02366863905325444</v>
      </c>
      <c r="O12" s="5">
        <v>0.02958579881656805</v>
      </c>
      <c r="P12" s="5">
        <v>0.08284023668639054</v>
      </c>
      <c r="Q12" s="5">
        <v>0.0</v>
      </c>
      <c r="R12" s="5">
        <v>0.0</v>
      </c>
      <c r="S12" s="5">
        <v>0.00591715976331361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0.01183431952662722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0.00591715976331361</v>
      </c>
      <c r="AJ12" s="5">
        <v>0.01183431952662722</v>
      </c>
      <c r="AK12" s="5">
        <v>0.00591715976331361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0.01775147928994083</v>
      </c>
      <c r="AR12" s="5">
        <v>0.00591715976331361</v>
      </c>
      <c r="AS12" s="5">
        <v>0.0</v>
      </c>
      <c r="AT12" s="5">
        <v>0.0</v>
      </c>
      <c r="AU12" s="5">
        <v>0.0</v>
      </c>
      <c r="AV12" s="5">
        <v>0.00591715976331361</v>
      </c>
    </row>
    <row r="13">
      <c r="A13" s="3" t="s">
        <v>46</v>
      </c>
      <c r="B13" s="3">
        <v>41.85</v>
      </c>
      <c r="C13" s="3">
        <v>8.6</v>
      </c>
      <c r="D13" s="5">
        <v>0.0</v>
      </c>
      <c r="E13" s="5">
        <v>0.0</v>
      </c>
      <c r="F13" s="5">
        <v>0.0</v>
      </c>
      <c r="G13" s="5">
        <v>0.0</v>
      </c>
      <c r="H13" s="5">
        <v>8.75</v>
      </c>
      <c r="I13" s="5">
        <v>0.0</v>
      </c>
      <c r="J13" s="5">
        <v>0.006944444444444444</v>
      </c>
      <c r="K13" s="5">
        <v>0.006944444444444444</v>
      </c>
      <c r="L13" s="5">
        <v>0.006944444444444444</v>
      </c>
      <c r="M13" s="5">
        <v>1.4166666666666667</v>
      </c>
      <c r="N13" s="5">
        <v>0.0</v>
      </c>
      <c r="O13" s="5">
        <v>0.0</v>
      </c>
      <c r="P13" s="5">
        <v>5.916666666666667</v>
      </c>
      <c r="Q13" s="5">
        <v>0.0</v>
      </c>
      <c r="R13" s="5">
        <v>0.0</v>
      </c>
      <c r="S13" s="5">
        <v>0.027777777777777776</v>
      </c>
      <c r="T13" s="5">
        <v>0.0</v>
      </c>
      <c r="U13" s="5">
        <v>0.006944444444444444</v>
      </c>
      <c r="V13" s="5">
        <v>0.0</v>
      </c>
      <c r="W13" s="5">
        <v>0.0</v>
      </c>
      <c r="X13" s="5">
        <v>0.0</v>
      </c>
      <c r="Y13" s="5">
        <v>0.0</v>
      </c>
      <c r="Z13" s="5">
        <v>0.027777777777777776</v>
      </c>
      <c r="AA13" s="5">
        <v>0.0</v>
      </c>
      <c r="AB13" s="5">
        <v>0.006944444444444444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0.006944444444444444</v>
      </c>
      <c r="AJ13" s="5">
        <v>0.006944444444444444</v>
      </c>
      <c r="AK13" s="5">
        <v>0.006944444444444444</v>
      </c>
      <c r="AL13" s="5">
        <v>0.006944444444444444</v>
      </c>
      <c r="AM13" s="5">
        <v>0.0</v>
      </c>
      <c r="AN13" s="5">
        <v>0.006944444444444444</v>
      </c>
      <c r="AO13" s="5">
        <v>0.0</v>
      </c>
      <c r="AP13" s="5">
        <v>5.25</v>
      </c>
      <c r="AQ13" s="5">
        <v>0.0</v>
      </c>
      <c r="AR13" s="5">
        <v>0.0</v>
      </c>
      <c r="AS13" s="5">
        <v>0.1111111111111111</v>
      </c>
      <c r="AT13" s="5">
        <v>0.0</v>
      </c>
      <c r="AU13" s="5">
        <v>0.006944444444444444</v>
      </c>
      <c r="AV13" s="5">
        <v>6.583333333333333</v>
      </c>
    </row>
    <row r="14">
      <c r="A14" s="3" t="s">
        <v>48</v>
      </c>
      <c r="B14" s="3">
        <v>32.2177</v>
      </c>
      <c r="C14" s="3">
        <v>8.55</v>
      </c>
      <c r="D14" s="43">
        <v>0.03698224852071006</v>
      </c>
      <c r="E14" s="43">
        <v>0.02366863905325444</v>
      </c>
      <c r="F14" s="43">
        <v>0.0014792899408284025</v>
      </c>
      <c r="G14" s="43">
        <v>0.013313609467455623</v>
      </c>
      <c r="H14" s="43">
        <v>0.1242603550295858</v>
      </c>
      <c r="I14" s="43">
        <v>0.0014792899408284025</v>
      </c>
      <c r="J14" s="43">
        <v>0.00591715976331361</v>
      </c>
      <c r="K14" s="43">
        <v>0.0014792899408284025</v>
      </c>
      <c r="L14" s="43">
        <v>0.01183431952662722</v>
      </c>
      <c r="M14" s="43">
        <v>0.0014792899408284025</v>
      </c>
      <c r="N14" s="43">
        <v>0.0014792899408284025</v>
      </c>
      <c r="O14" s="43">
        <v>0.0</v>
      </c>
      <c r="P14" s="43">
        <v>0.0014792899408284025</v>
      </c>
      <c r="Q14" s="43">
        <v>0.0</v>
      </c>
      <c r="R14" s="43">
        <v>0.0</v>
      </c>
      <c r="S14" s="43">
        <v>0.0</v>
      </c>
      <c r="T14" s="43">
        <v>0.0</v>
      </c>
      <c r="U14" s="43">
        <v>0.0</v>
      </c>
      <c r="V14" s="43">
        <v>0.0014792899408284025</v>
      </c>
      <c r="W14" s="43">
        <v>0.0014792899408284025</v>
      </c>
      <c r="X14" s="43">
        <v>0.0</v>
      </c>
      <c r="Y14" s="43">
        <v>0.0</v>
      </c>
      <c r="Z14" s="43">
        <v>0.0</v>
      </c>
      <c r="AA14" s="43">
        <v>0.0</v>
      </c>
      <c r="AB14" s="43">
        <v>0.00591715976331361</v>
      </c>
      <c r="AC14" s="43">
        <v>0.0</v>
      </c>
      <c r="AD14" s="43">
        <v>0.00591715976331361</v>
      </c>
      <c r="AE14" s="43">
        <v>0.0</v>
      </c>
      <c r="AF14" s="43">
        <v>0.0</v>
      </c>
      <c r="AG14" s="43">
        <v>0.0</v>
      </c>
      <c r="AH14" s="43">
        <v>0.0</v>
      </c>
      <c r="AI14" s="43">
        <v>0.0</v>
      </c>
      <c r="AJ14" s="43">
        <v>0.0</v>
      </c>
      <c r="AK14" s="43">
        <v>0.0</v>
      </c>
      <c r="AL14" s="43">
        <v>0.02366863905325444</v>
      </c>
      <c r="AM14" s="43">
        <v>0.0</v>
      </c>
      <c r="AN14" s="43">
        <v>0.0</v>
      </c>
      <c r="AO14" s="43">
        <v>0.0014792899408284025</v>
      </c>
      <c r="AP14" s="43">
        <v>0.0014792899408284025</v>
      </c>
      <c r="AQ14" s="43">
        <v>0.0</v>
      </c>
      <c r="AR14" s="43">
        <v>0.004437869822485207</v>
      </c>
      <c r="AS14" s="43">
        <v>0.0</v>
      </c>
      <c r="AT14" s="43">
        <v>0.0</v>
      </c>
      <c r="AU14" s="43">
        <v>0.0</v>
      </c>
      <c r="AV14" s="43">
        <v>0.1301775147928994</v>
      </c>
    </row>
    <row r="15">
      <c r="A15" s="3" t="s">
        <v>53</v>
      </c>
      <c r="B15" s="3">
        <v>40.282</v>
      </c>
      <c r="C15" s="3">
        <v>8.61</v>
      </c>
      <c r="D15" s="5">
        <v>1.56</v>
      </c>
      <c r="E15" s="5">
        <v>0.0</v>
      </c>
      <c r="F15" s="5">
        <v>0.0</v>
      </c>
      <c r="G15" s="5">
        <v>0.0</v>
      </c>
      <c r="H15" s="5">
        <v>3.12</v>
      </c>
      <c r="I15" s="5">
        <v>0.22400000000000003</v>
      </c>
      <c r="J15" s="5">
        <v>0.0064</v>
      </c>
      <c r="K15" s="5">
        <v>0.0016</v>
      </c>
      <c r="L15" s="5">
        <v>0.0016</v>
      </c>
      <c r="M15" s="5">
        <v>0.2304</v>
      </c>
      <c r="N15" s="5">
        <v>0.0</v>
      </c>
      <c r="O15" s="5">
        <v>0.0096</v>
      </c>
      <c r="P15" s="5">
        <v>2.16</v>
      </c>
      <c r="Q15" s="5">
        <v>0.0</v>
      </c>
      <c r="R15" s="5">
        <v>0.05600000000000001</v>
      </c>
      <c r="S15" s="5">
        <v>0.0</v>
      </c>
      <c r="T15" s="5">
        <v>0.0016</v>
      </c>
      <c r="U15" s="5">
        <v>0.0</v>
      </c>
      <c r="V15" s="5">
        <v>0.0</v>
      </c>
      <c r="W15" s="5">
        <v>0.0016</v>
      </c>
      <c r="X15" s="5">
        <v>0.0</v>
      </c>
      <c r="Y15" s="5">
        <v>0.0</v>
      </c>
      <c r="Z15" s="5">
        <v>0.0</v>
      </c>
      <c r="AA15" s="5">
        <v>0.0016</v>
      </c>
      <c r="AB15" s="5">
        <v>0.0016</v>
      </c>
      <c r="AC15" s="5">
        <v>0.0</v>
      </c>
      <c r="AD15" s="5">
        <v>0.0144</v>
      </c>
      <c r="AE15" s="5">
        <v>0.0</v>
      </c>
      <c r="AF15" s="5">
        <v>0.0</v>
      </c>
      <c r="AG15" s="5">
        <v>0.0</v>
      </c>
      <c r="AH15" s="5">
        <v>0.0</v>
      </c>
      <c r="AI15" s="5">
        <v>0.2016</v>
      </c>
      <c r="AJ15" s="5">
        <v>0.0064</v>
      </c>
      <c r="AK15" s="5">
        <v>0.0064</v>
      </c>
      <c r="AL15" s="5">
        <v>0.6864</v>
      </c>
      <c r="AM15" s="5">
        <v>0.0</v>
      </c>
      <c r="AN15" s="5">
        <v>0.0</v>
      </c>
      <c r="AO15" s="5">
        <v>0.0</v>
      </c>
      <c r="AP15" s="5">
        <v>0.05600000000000001</v>
      </c>
      <c r="AQ15" s="5">
        <v>0.0</v>
      </c>
      <c r="AR15" s="5">
        <v>2.48</v>
      </c>
      <c r="AS15" s="5">
        <v>0.0</v>
      </c>
      <c r="AT15" s="5">
        <v>0.0</v>
      </c>
      <c r="AU15" s="5">
        <v>0.0</v>
      </c>
      <c r="AV15" s="5">
        <v>3.76</v>
      </c>
    </row>
    <row r="16">
      <c r="A16" s="3" t="s">
        <v>58</v>
      </c>
      <c r="B16" s="3">
        <v>33.635</v>
      </c>
      <c r="C16" s="3">
        <v>7.39</v>
      </c>
      <c r="D16" s="43">
        <v>0.09259259259259259</v>
      </c>
      <c r="E16" s="43">
        <v>0.0030864197530864196</v>
      </c>
      <c r="F16" s="43">
        <v>0.0</v>
      </c>
      <c r="G16" s="43">
        <v>0.0</v>
      </c>
      <c r="H16" s="43">
        <v>0.09876543209876543</v>
      </c>
      <c r="I16" s="43">
        <v>0.006172839506172839</v>
      </c>
      <c r="J16" s="43">
        <v>0.0030864197530864196</v>
      </c>
      <c r="K16" s="43">
        <v>0.006172839506172839</v>
      </c>
      <c r="L16" s="43">
        <v>0.0</v>
      </c>
      <c r="M16" s="43">
        <v>0.2777777777777778</v>
      </c>
      <c r="N16" s="43">
        <v>0.0</v>
      </c>
      <c r="O16" s="43">
        <v>0.04938271604938271</v>
      </c>
      <c r="P16" s="43">
        <v>0.15123456790123457</v>
      </c>
      <c r="Q16" s="43">
        <v>0.0</v>
      </c>
      <c r="R16" s="43">
        <v>0.0</v>
      </c>
      <c r="S16" s="43">
        <v>0.0</v>
      </c>
      <c r="T16" s="43">
        <v>0.0</v>
      </c>
      <c r="U16" s="43">
        <v>0.0</v>
      </c>
      <c r="V16" s="43">
        <v>0.0</v>
      </c>
      <c r="W16" s="43">
        <v>0.0030864197530864196</v>
      </c>
      <c r="X16" s="43">
        <v>0.0</v>
      </c>
      <c r="Y16" s="43">
        <v>0.0</v>
      </c>
      <c r="Z16" s="43">
        <v>0.0</v>
      </c>
      <c r="AA16" s="43">
        <v>0.0</v>
      </c>
      <c r="AB16" s="43">
        <v>0.0</v>
      </c>
      <c r="AC16" s="43">
        <v>0.0</v>
      </c>
      <c r="AD16" s="43">
        <v>0.006172839506172839</v>
      </c>
      <c r="AE16" s="43">
        <v>0.0</v>
      </c>
      <c r="AF16" s="43">
        <v>0.0</v>
      </c>
      <c r="AG16" s="43">
        <v>0.0</v>
      </c>
      <c r="AH16" s="43">
        <v>0.0</v>
      </c>
      <c r="AI16" s="43">
        <v>0.046296296296296294</v>
      </c>
      <c r="AJ16" s="43">
        <v>0.0</v>
      </c>
      <c r="AK16" s="43">
        <v>0.0</v>
      </c>
      <c r="AL16" s="43">
        <v>0.07407407407407407</v>
      </c>
      <c r="AM16" s="43">
        <v>0.0</v>
      </c>
      <c r="AN16" s="43">
        <v>0.0</v>
      </c>
      <c r="AO16" s="43">
        <v>0.0</v>
      </c>
      <c r="AP16" s="43">
        <v>0.027777777777777776</v>
      </c>
      <c r="AQ16" s="43">
        <v>0.0</v>
      </c>
      <c r="AR16" s="43">
        <v>0.0</v>
      </c>
      <c r="AS16" s="43">
        <v>0.0</v>
      </c>
      <c r="AT16" s="43">
        <v>0.0</v>
      </c>
      <c r="AU16" s="43">
        <v>0.8919753086419753</v>
      </c>
      <c r="AV16" s="43">
        <v>9.182098765432098</v>
      </c>
    </row>
    <row r="17">
      <c r="A17" s="3"/>
      <c r="B17" s="3"/>
      <c r="C17" s="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>
      <c r="A18" s="5"/>
      <c r="B18" s="5"/>
      <c r="C18" s="3" t="s">
        <v>69</v>
      </c>
      <c r="D18" s="3">
        <f t="shared" ref="D18:AV18" si="1">max(D2:D16)</f>
        <v>1.56</v>
      </c>
      <c r="E18" s="3">
        <f t="shared" si="1"/>
        <v>1.010204082</v>
      </c>
      <c r="F18" s="3">
        <f t="shared" si="1"/>
        <v>0.3856332703</v>
      </c>
      <c r="G18" s="3">
        <f t="shared" si="1"/>
        <v>0.07653061224</v>
      </c>
      <c r="H18" s="3">
        <f t="shared" si="1"/>
        <v>8.75</v>
      </c>
      <c r="I18" s="3">
        <f t="shared" si="1"/>
        <v>0.224</v>
      </c>
      <c r="J18" s="3">
        <f t="shared" si="1"/>
        <v>0.1071428571</v>
      </c>
      <c r="K18" s="3">
        <f t="shared" si="1"/>
        <v>0.1066666667</v>
      </c>
      <c r="L18" s="3">
        <f t="shared" si="1"/>
        <v>0.02666666667</v>
      </c>
      <c r="M18" s="3">
        <f t="shared" si="1"/>
        <v>1.416666667</v>
      </c>
      <c r="N18" s="3">
        <f t="shared" si="1"/>
        <v>0.02366863905</v>
      </c>
      <c r="O18" s="3">
        <f t="shared" si="1"/>
        <v>0.1111111111</v>
      </c>
      <c r="P18" s="3">
        <f t="shared" si="1"/>
        <v>5.916666667</v>
      </c>
      <c r="Q18" s="3">
        <f t="shared" si="1"/>
        <v>0.001736111111</v>
      </c>
      <c r="R18" s="3">
        <f t="shared" si="1"/>
        <v>0.056</v>
      </c>
      <c r="S18" s="3">
        <f t="shared" si="1"/>
        <v>0.02777777778</v>
      </c>
      <c r="T18" s="3">
        <f t="shared" si="1"/>
        <v>0.01041666667</v>
      </c>
      <c r="U18" s="3">
        <f t="shared" si="1"/>
        <v>0.006944444444</v>
      </c>
      <c r="V18" s="3">
        <f t="shared" si="1"/>
        <v>0.006944444444</v>
      </c>
      <c r="W18" s="3">
        <f t="shared" si="1"/>
        <v>0.09183673469</v>
      </c>
      <c r="X18" s="3">
        <f t="shared" si="1"/>
        <v>0.06837606838</v>
      </c>
      <c r="Y18" s="3">
        <f t="shared" si="1"/>
        <v>0.005102040816</v>
      </c>
      <c r="Z18" s="3">
        <f t="shared" si="1"/>
        <v>0.02777777778</v>
      </c>
      <c r="AA18" s="3">
        <f t="shared" si="1"/>
        <v>0.007561436673</v>
      </c>
      <c r="AB18" s="3">
        <f t="shared" si="1"/>
        <v>0.145557656</v>
      </c>
      <c r="AC18" s="3">
        <f t="shared" si="1"/>
        <v>0.004444444444</v>
      </c>
      <c r="AD18" s="3">
        <f t="shared" si="1"/>
        <v>0.0144</v>
      </c>
      <c r="AE18" s="3">
        <f t="shared" si="1"/>
        <v>0.001890359168</v>
      </c>
      <c r="AF18" s="3">
        <f t="shared" si="1"/>
        <v>0.06805293006</v>
      </c>
      <c r="AG18" s="3">
        <f t="shared" si="1"/>
        <v>0.01701323251</v>
      </c>
      <c r="AH18" s="3">
        <f t="shared" si="1"/>
        <v>0.003472222222</v>
      </c>
      <c r="AI18" s="3">
        <f t="shared" si="1"/>
        <v>0.2016</v>
      </c>
      <c r="AJ18" s="3">
        <f t="shared" si="1"/>
        <v>0.1134215501</v>
      </c>
      <c r="AK18" s="3">
        <f t="shared" si="1"/>
        <v>0.06805293006</v>
      </c>
      <c r="AL18" s="3">
        <f t="shared" si="1"/>
        <v>0.6864</v>
      </c>
      <c r="AM18" s="3">
        <f t="shared" si="1"/>
        <v>0.0306122449</v>
      </c>
      <c r="AN18" s="3">
        <f t="shared" si="1"/>
        <v>0.02268431002</v>
      </c>
      <c r="AO18" s="3">
        <f t="shared" si="1"/>
        <v>0.005102040816</v>
      </c>
      <c r="AP18" s="3">
        <f t="shared" si="1"/>
        <v>5.25</v>
      </c>
      <c r="AQ18" s="3">
        <f t="shared" si="1"/>
        <v>0.2857142857</v>
      </c>
      <c r="AR18" s="3">
        <f t="shared" si="1"/>
        <v>2.48</v>
      </c>
      <c r="AS18" s="3">
        <f t="shared" si="1"/>
        <v>0.1247637051</v>
      </c>
      <c r="AT18" s="3">
        <f t="shared" si="1"/>
        <v>0.02666666667</v>
      </c>
      <c r="AU18" s="3">
        <f t="shared" si="1"/>
        <v>0.8919753086</v>
      </c>
      <c r="AV18" s="3">
        <f t="shared" si="1"/>
        <v>9.182098765</v>
      </c>
    </row>
    <row r="19">
      <c r="C19" s="2" t="s">
        <v>82</v>
      </c>
      <c r="D19" s="5">
        <f t="shared" ref="D19:AV19" si="2">min(D2:D16)</f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0.003472222222</v>
      </c>
      <c r="I19" s="5">
        <f t="shared" si="2"/>
        <v>0</v>
      </c>
      <c r="J19" s="5">
        <f t="shared" si="2"/>
        <v>0</v>
      </c>
      <c r="K19" s="5">
        <f t="shared" si="2"/>
        <v>0</v>
      </c>
      <c r="L19" s="5">
        <f t="shared" si="2"/>
        <v>0</v>
      </c>
      <c r="M19" s="5">
        <f t="shared" si="2"/>
        <v>0</v>
      </c>
      <c r="N19" s="5">
        <f t="shared" si="2"/>
        <v>0</v>
      </c>
      <c r="O19" s="5">
        <f t="shared" si="2"/>
        <v>0</v>
      </c>
      <c r="P19" s="5">
        <f t="shared" si="2"/>
        <v>0</v>
      </c>
      <c r="Q19" s="5">
        <f t="shared" si="2"/>
        <v>0</v>
      </c>
      <c r="R19" s="5">
        <f t="shared" si="2"/>
        <v>0</v>
      </c>
      <c r="S19" s="5">
        <f t="shared" si="2"/>
        <v>0</v>
      </c>
      <c r="T19" s="5">
        <f t="shared" si="2"/>
        <v>0</v>
      </c>
      <c r="U19" s="5">
        <f t="shared" si="2"/>
        <v>0</v>
      </c>
      <c r="V19" s="5">
        <f t="shared" si="2"/>
        <v>0</v>
      </c>
      <c r="W19" s="5">
        <f t="shared" si="2"/>
        <v>0</v>
      </c>
      <c r="X19" s="5">
        <f t="shared" si="2"/>
        <v>0</v>
      </c>
      <c r="Y19" s="5">
        <f t="shared" si="2"/>
        <v>0</v>
      </c>
      <c r="Z19" s="5">
        <f t="shared" si="2"/>
        <v>0</v>
      </c>
      <c r="AA19" s="5">
        <f t="shared" si="2"/>
        <v>0</v>
      </c>
      <c r="AB19" s="5">
        <f t="shared" si="2"/>
        <v>0</v>
      </c>
      <c r="AC19" s="5">
        <f t="shared" si="2"/>
        <v>0</v>
      </c>
      <c r="AD19" s="5">
        <f t="shared" si="2"/>
        <v>0</v>
      </c>
      <c r="AE19" s="5">
        <f t="shared" si="2"/>
        <v>0</v>
      </c>
      <c r="AF19" s="5">
        <f t="shared" si="2"/>
        <v>0</v>
      </c>
      <c r="AG19" s="5">
        <f t="shared" si="2"/>
        <v>0</v>
      </c>
      <c r="AH19" s="5">
        <f t="shared" si="2"/>
        <v>0</v>
      </c>
      <c r="AI19" s="5">
        <f t="shared" si="2"/>
        <v>0</v>
      </c>
      <c r="AJ19" s="5">
        <f t="shared" si="2"/>
        <v>0</v>
      </c>
      <c r="AK19" s="5">
        <f t="shared" si="2"/>
        <v>0</v>
      </c>
      <c r="AL19" s="5">
        <f t="shared" si="2"/>
        <v>0</v>
      </c>
      <c r="AM19" s="5">
        <f t="shared" si="2"/>
        <v>0</v>
      </c>
      <c r="AN19" s="5">
        <f t="shared" si="2"/>
        <v>0</v>
      </c>
      <c r="AO19" s="5">
        <f t="shared" si="2"/>
        <v>0</v>
      </c>
      <c r="AP19" s="5">
        <f t="shared" si="2"/>
        <v>0</v>
      </c>
      <c r="AQ19" s="5">
        <f t="shared" si="2"/>
        <v>0</v>
      </c>
      <c r="AR19" s="5">
        <f t="shared" si="2"/>
        <v>0</v>
      </c>
      <c r="AS19" s="5">
        <f t="shared" si="2"/>
        <v>0</v>
      </c>
      <c r="AT19" s="5">
        <f t="shared" si="2"/>
        <v>0</v>
      </c>
      <c r="AU19" s="5">
        <f t="shared" si="2"/>
        <v>0</v>
      </c>
      <c r="AV19" s="5">
        <f t="shared" si="2"/>
        <v>0.004756242568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5.14"/>
    <col customWidth="1" min="7" max="7" width="5.86"/>
    <col customWidth="1" min="8" max="8" width="6.57"/>
    <col customWidth="1" min="9" max="9" width="5.43"/>
    <col customWidth="1" min="10" max="10" width="6.29"/>
    <col customWidth="1" min="11" max="11" width="5.43"/>
    <col customWidth="1" min="12" max="12" width="6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5.43"/>
    <col customWidth="1" min="20" max="22" width="5.29"/>
    <col customWidth="1" min="23" max="23" width="6.14"/>
    <col customWidth="1" min="24" max="24" width="5.14"/>
    <col customWidth="1" min="25" max="25" width="7.14"/>
    <col customWidth="1" min="26" max="26" width="6.57"/>
    <col customWidth="1" min="27" max="27" width="5.29"/>
    <col customWidth="1" min="28" max="29" width="5.14"/>
    <col customWidth="1" min="30" max="30" width="6.86"/>
    <col customWidth="1" min="31" max="31" width="6.57"/>
    <col customWidth="1" min="32" max="32" width="5.71"/>
    <col customWidth="1" min="33" max="33" width="5.29"/>
    <col customWidth="1" min="34" max="34" width="6.57"/>
    <col customWidth="1" min="35" max="35" width="5.71"/>
    <col customWidth="1" min="36" max="36" width="5.43"/>
    <col customWidth="1" min="37" max="41" width="5.71"/>
    <col customWidth="1" min="42" max="42" width="14.14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28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238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76" t="s">
        <v>239</v>
      </c>
      <c r="C6" s="27">
        <v>2.0</v>
      </c>
      <c r="G6" s="2">
        <v>9.0</v>
      </c>
      <c r="H6" s="28"/>
      <c r="L6" s="37"/>
      <c r="O6" s="2">
        <v>1.0</v>
      </c>
      <c r="P6" s="36"/>
      <c r="Q6" s="28"/>
      <c r="R6" s="28"/>
      <c r="U6" s="37"/>
      <c r="V6" s="28"/>
      <c r="Y6" s="20"/>
      <c r="Z6" s="38"/>
      <c r="AA6" s="23"/>
      <c r="AB6" s="23"/>
      <c r="AC6" s="24"/>
      <c r="AD6" s="28"/>
      <c r="AG6" s="20"/>
      <c r="AH6" s="27">
        <v>1.0</v>
      </c>
      <c r="AK6" s="20"/>
      <c r="AL6" s="28"/>
      <c r="AO6" s="20"/>
      <c r="AP6" s="36"/>
      <c r="AQ6" s="27"/>
      <c r="AR6" s="2">
        <v>2.0</v>
      </c>
      <c r="AS6" s="2">
        <v>1.0</v>
      </c>
      <c r="AT6" s="2">
        <v>1.0</v>
      </c>
      <c r="AU6" s="37">
        <v>1.0</v>
      </c>
    </row>
    <row r="7">
      <c r="A7" s="40">
        <v>2.0</v>
      </c>
      <c r="B7" s="77" t="s">
        <v>240</v>
      </c>
      <c r="C7" s="27">
        <v>1.0</v>
      </c>
      <c r="D7" s="2">
        <v>1.0</v>
      </c>
      <c r="H7" s="28"/>
      <c r="L7" s="37"/>
      <c r="P7" s="36"/>
      <c r="Q7" s="28"/>
      <c r="R7" s="28"/>
      <c r="U7" s="20"/>
      <c r="V7" s="28"/>
      <c r="Y7" s="20"/>
      <c r="Z7" s="28"/>
      <c r="AA7" s="2">
        <v>1.0</v>
      </c>
      <c r="AC7" s="20"/>
      <c r="AD7" s="28"/>
      <c r="AE7" s="2">
        <v>1.0</v>
      </c>
      <c r="AG7" s="20"/>
      <c r="AH7" s="27">
        <v>1.0</v>
      </c>
      <c r="AI7" s="2">
        <v>1.0</v>
      </c>
      <c r="AK7" s="20"/>
      <c r="AL7" s="27">
        <v>1.0</v>
      </c>
      <c r="AM7" s="2">
        <v>1.0</v>
      </c>
      <c r="AO7" s="20"/>
      <c r="AP7" s="36"/>
      <c r="AQ7" s="27"/>
      <c r="AR7" s="2">
        <v>3.0</v>
      </c>
      <c r="AU7" s="37"/>
    </row>
    <row r="8">
      <c r="A8" s="40">
        <v>3.0</v>
      </c>
      <c r="B8" s="77" t="s">
        <v>241</v>
      </c>
      <c r="C8" s="27">
        <v>1.0</v>
      </c>
      <c r="E8" s="2">
        <v>1.0</v>
      </c>
      <c r="G8" s="2">
        <v>2.0</v>
      </c>
      <c r="H8" s="27">
        <v>1.0</v>
      </c>
      <c r="I8" s="2">
        <v>1.0</v>
      </c>
      <c r="L8" s="37"/>
      <c r="P8" s="36"/>
      <c r="Q8" s="28"/>
      <c r="R8" s="28"/>
      <c r="U8" s="20"/>
      <c r="V8" s="28"/>
      <c r="Y8" s="20"/>
      <c r="Z8" s="27">
        <v>1.0</v>
      </c>
      <c r="AA8" s="2">
        <v>2.0</v>
      </c>
      <c r="AC8" s="20"/>
      <c r="AD8" s="28"/>
      <c r="AG8" s="20"/>
      <c r="AH8" s="28"/>
      <c r="AI8" s="2">
        <v>1.0</v>
      </c>
      <c r="AJ8" s="2">
        <v>1.0</v>
      </c>
      <c r="AK8" s="37"/>
      <c r="AL8" s="28"/>
      <c r="AO8" s="37"/>
      <c r="AP8" s="40"/>
      <c r="AQ8" s="27"/>
      <c r="AR8" s="2">
        <v>3.0</v>
      </c>
      <c r="AS8" s="2">
        <v>1.0</v>
      </c>
      <c r="AU8" s="37">
        <v>1.0</v>
      </c>
    </row>
    <row r="9">
      <c r="A9" s="40">
        <v>4.0</v>
      </c>
      <c r="B9" s="77" t="s">
        <v>242</v>
      </c>
      <c r="C9" s="27"/>
      <c r="H9" s="28"/>
      <c r="J9" s="2">
        <v>1.0</v>
      </c>
      <c r="L9" s="37"/>
      <c r="P9" s="36"/>
      <c r="Q9" s="42"/>
      <c r="R9" s="42"/>
      <c r="U9" s="20"/>
      <c r="V9" s="28"/>
      <c r="Y9" s="20"/>
      <c r="Z9" s="27"/>
      <c r="AC9" s="20"/>
      <c r="AD9" s="28"/>
      <c r="AG9" s="20"/>
      <c r="AH9" s="28"/>
      <c r="AK9" s="20"/>
      <c r="AL9" s="28"/>
      <c r="AO9" s="37"/>
      <c r="AP9" s="36"/>
      <c r="AQ9" s="28"/>
      <c r="AU9" s="37"/>
    </row>
    <row r="10">
      <c r="A10" s="40">
        <v>5.0</v>
      </c>
      <c r="B10" s="77" t="s">
        <v>243</v>
      </c>
      <c r="C10" s="28"/>
      <c r="H10" s="28"/>
      <c r="L10" s="37"/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J10" s="2">
        <v>1.0</v>
      </c>
      <c r="AK10" s="37"/>
      <c r="AL10" s="28"/>
      <c r="AO10" s="20"/>
      <c r="AP10" s="40">
        <v>1.0</v>
      </c>
      <c r="AQ10" s="28"/>
      <c r="AU10" s="37"/>
    </row>
    <row r="11">
      <c r="A11" s="40">
        <v>6.0</v>
      </c>
      <c r="B11" s="77" t="s">
        <v>244</v>
      </c>
      <c r="C11" s="27"/>
      <c r="H11" s="28"/>
      <c r="L11" s="37"/>
      <c r="P11" s="36"/>
      <c r="Q11" s="42"/>
      <c r="R11" s="42"/>
      <c r="U11" s="20"/>
      <c r="V11" s="28"/>
      <c r="Y11" s="20"/>
      <c r="Z11" s="27">
        <v>1.0</v>
      </c>
      <c r="AC11" s="20"/>
      <c r="AD11" s="28"/>
      <c r="AE11" s="2">
        <v>1.0</v>
      </c>
      <c r="AG11" s="20"/>
      <c r="AH11" s="28"/>
      <c r="AK11" s="37"/>
      <c r="AL11" s="28"/>
      <c r="AO11" s="20"/>
      <c r="AP11" s="40"/>
      <c r="AQ11" s="28"/>
      <c r="AU11" s="37"/>
    </row>
    <row r="12">
      <c r="A12" s="40">
        <v>7.0</v>
      </c>
      <c r="B12" s="77" t="s">
        <v>245</v>
      </c>
      <c r="C12" s="28"/>
      <c r="H12" s="27"/>
      <c r="L12" s="37"/>
      <c r="P12" s="36"/>
      <c r="Q12" s="42"/>
      <c r="R12" s="27">
        <v>1.0</v>
      </c>
      <c r="U12" s="20"/>
      <c r="V12" s="27">
        <v>1.0</v>
      </c>
      <c r="W12" s="2">
        <v>1.0</v>
      </c>
      <c r="Y12" s="20"/>
      <c r="Z12" s="28"/>
      <c r="AA12" s="2">
        <v>1.0</v>
      </c>
      <c r="AC12" s="20"/>
      <c r="AD12" s="28"/>
      <c r="AG12" s="20"/>
      <c r="AH12" s="28"/>
      <c r="AK12" s="37"/>
      <c r="AL12" s="27"/>
      <c r="AO12" s="20"/>
      <c r="AP12" s="40">
        <v>3.0</v>
      </c>
      <c r="AQ12" s="28"/>
      <c r="AU12" s="37"/>
    </row>
    <row r="13">
      <c r="A13" s="40">
        <v>8.0</v>
      </c>
      <c r="B13" s="77" t="s">
        <v>246</v>
      </c>
      <c r="C13" s="28"/>
      <c r="H13" s="28"/>
      <c r="I13" s="2">
        <v>1.0</v>
      </c>
      <c r="L13" s="37"/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/>
      <c r="AL13" s="27"/>
      <c r="AO13" s="20"/>
      <c r="AP13" s="40"/>
      <c r="AQ13" s="27"/>
      <c r="AU13" s="37"/>
    </row>
    <row r="14">
      <c r="A14" s="40">
        <v>9.0</v>
      </c>
      <c r="B14" s="77" t="s">
        <v>247</v>
      </c>
      <c r="C14" s="27">
        <v>1.0</v>
      </c>
      <c r="D14" s="2">
        <v>1.0</v>
      </c>
      <c r="E14" s="2">
        <v>1.0</v>
      </c>
      <c r="G14" s="2">
        <v>2.0</v>
      </c>
      <c r="H14" s="28"/>
      <c r="L14" s="37"/>
      <c r="P14" s="36"/>
      <c r="Q14" s="42"/>
      <c r="R14" s="42"/>
      <c r="U14" s="20"/>
      <c r="V14" s="27"/>
      <c r="Y14" s="20"/>
      <c r="Z14" s="28"/>
      <c r="AB14" s="2">
        <v>1.0</v>
      </c>
      <c r="AC14" s="37"/>
      <c r="AD14" s="28"/>
      <c r="AG14" s="20"/>
      <c r="AH14" s="28"/>
      <c r="AJ14" s="2">
        <v>1.0</v>
      </c>
      <c r="AK14" s="20"/>
      <c r="AL14" s="28"/>
      <c r="AO14" s="37"/>
      <c r="AP14" s="40">
        <v>2.0</v>
      </c>
      <c r="AQ14" s="27"/>
      <c r="AU14" s="37"/>
    </row>
    <row r="15">
      <c r="A15" s="40">
        <v>10.0</v>
      </c>
      <c r="B15" s="77" t="s">
        <v>248</v>
      </c>
      <c r="C15" s="27">
        <v>1.0</v>
      </c>
      <c r="G15" s="2">
        <v>3.0</v>
      </c>
      <c r="H15" s="28"/>
      <c r="L15" s="37"/>
      <c r="O15" s="2">
        <v>2.0</v>
      </c>
      <c r="P15" s="36"/>
      <c r="Q15" s="42"/>
      <c r="R15" s="42"/>
      <c r="U15" s="20"/>
      <c r="V15" s="27"/>
      <c r="Y15" s="20"/>
      <c r="Z15" s="28"/>
      <c r="AA15" s="2">
        <v>2.0</v>
      </c>
      <c r="AC15" s="37"/>
      <c r="AD15" s="28"/>
      <c r="AG15" s="20"/>
      <c r="AH15" s="28"/>
      <c r="AI15" s="2">
        <v>2.0</v>
      </c>
      <c r="AJ15" s="2">
        <v>1.0</v>
      </c>
      <c r="AK15" s="20"/>
      <c r="AL15" s="28"/>
      <c r="AO15" s="20"/>
      <c r="AP15" s="40"/>
      <c r="AQ15" s="28"/>
      <c r="AR15" s="2">
        <v>1.0</v>
      </c>
      <c r="AU15" s="37"/>
    </row>
    <row r="16">
      <c r="A16" s="40">
        <v>11.0</v>
      </c>
      <c r="B16" s="77" t="s">
        <v>249</v>
      </c>
      <c r="C16" s="27">
        <v>1.0</v>
      </c>
      <c r="E16" s="2">
        <v>1.0</v>
      </c>
      <c r="G16" s="2">
        <v>2.0</v>
      </c>
      <c r="H16" s="27"/>
      <c r="L16" s="37"/>
      <c r="P16" s="36"/>
      <c r="Q16" s="42"/>
      <c r="R16" s="42"/>
      <c r="U16" s="20"/>
      <c r="V16" s="28"/>
      <c r="Y16" s="37">
        <v>1.0</v>
      </c>
      <c r="Z16" s="28"/>
      <c r="AC16" s="20"/>
      <c r="AD16" s="28"/>
      <c r="AG16" s="20"/>
      <c r="AH16" s="28"/>
      <c r="AI16" s="2">
        <v>1.0</v>
      </c>
      <c r="AK16" s="37"/>
      <c r="AL16" s="28"/>
      <c r="AM16" s="2">
        <v>1.0</v>
      </c>
      <c r="AN16" s="2">
        <v>1.0</v>
      </c>
      <c r="AO16" s="37"/>
      <c r="AP16" s="40">
        <v>1.0</v>
      </c>
      <c r="AQ16" s="27"/>
      <c r="AU16" s="37"/>
    </row>
    <row r="17">
      <c r="A17" s="40">
        <v>12.0</v>
      </c>
      <c r="B17" s="77" t="s">
        <v>250</v>
      </c>
      <c r="C17" s="27">
        <v>1.0</v>
      </c>
      <c r="E17" s="2">
        <v>2.0</v>
      </c>
      <c r="G17" s="2">
        <v>2.0</v>
      </c>
      <c r="H17" s="27"/>
      <c r="L17" s="37"/>
      <c r="P17" s="36"/>
      <c r="Q17" s="42"/>
      <c r="R17" s="42"/>
      <c r="U17" s="20"/>
      <c r="V17" s="28"/>
      <c r="Y17" s="20"/>
      <c r="Z17" s="28"/>
      <c r="AC17" s="20"/>
      <c r="AD17" s="28"/>
      <c r="AG17" s="20"/>
      <c r="AH17" s="28"/>
      <c r="AK17" s="37"/>
      <c r="AL17" s="28"/>
      <c r="AO17" s="20"/>
      <c r="AP17" s="40"/>
      <c r="AQ17" s="27"/>
      <c r="AU17" s="37"/>
    </row>
    <row r="18">
      <c r="A18" s="40">
        <v>13.0</v>
      </c>
      <c r="B18" s="77" t="s">
        <v>251</v>
      </c>
      <c r="C18" s="28"/>
      <c r="H18" s="27"/>
      <c r="L18" s="37"/>
      <c r="P18" s="36"/>
      <c r="Q18" s="28"/>
      <c r="R18" s="28"/>
      <c r="U18" s="20"/>
      <c r="V18" s="28"/>
      <c r="Y18" s="20"/>
      <c r="Z18" s="28"/>
      <c r="AA18" s="2">
        <v>1.0</v>
      </c>
      <c r="AC18" s="20"/>
      <c r="AD18" s="28"/>
      <c r="AG18" s="20"/>
      <c r="AH18" s="28"/>
      <c r="AI18" s="2">
        <v>1.0</v>
      </c>
      <c r="AK18" s="20"/>
      <c r="AL18" s="28"/>
      <c r="AO18" s="20"/>
      <c r="AP18" s="36"/>
      <c r="AQ18" s="27"/>
      <c r="AU18" s="37"/>
    </row>
    <row r="19">
      <c r="A19" s="40">
        <v>14.0</v>
      </c>
      <c r="B19" s="77" t="s">
        <v>252</v>
      </c>
      <c r="C19" s="27">
        <v>1.0</v>
      </c>
      <c r="G19" s="2">
        <v>1.0</v>
      </c>
      <c r="H19" s="28"/>
      <c r="L19" s="37"/>
      <c r="P19" s="36"/>
      <c r="Q19" s="28"/>
      <c r="R19" s="28"/>
      <c r="U19" s="20"/>
      <c r="V19" s="28"/>
      <c r="Y19" s="20"/>
      <c r="Z19" s="28"/>
      <c r="AC19" s="20"/>
      <c r="AD19" s="28"/>
      <c r="AE19" s="2">
        <v>2.0</v>
      </c>
      <c r="AF19" s="2">
        <v>1.0</v>
      </c>
      <c r="AG19" s="20"/>
      <c r="AH19" s="27">
        <v>1.0</v>
      </c>
      <c r="AK19" s="20"/>
      <c r="AL19" s="28"/>
      <c r="AO19" s="20"/>
      <c r="AP19" s="40">
        <v>1.0</v>
      </c>
      <c r="AQ19" s="28"/>
      <c r="AU19" s="37"/>
    </row>
    <row r="20">
      <c r="A20" s="40">
        <v>15.0</v>
      </c>
      <c r="B20" s="77" t="s">
        <v>253</v>
      </c>
      <c r="C20" s="27">
        <v>1.0</v>
      </c>
      <c r="E20" s="2">
        <v>1.0</v>
      </c>
      <c r="G20" s="2">
        <v>2.0</v>
      </c>
      <c r="H20" s="28"/>
      <c r="L20" s="37"/>
      <c r="O20" s="2">
        <v>2.0</v>
      </c>
      <c r="P20" s="36"/>
      <c r="Q20" s="42"/>
      <c r="R20" s="42"/>
      <c r="U20" s="20"/>
      <c r="V20" s="27">
        <v>2.0</v>
      </c>
      <c r="W20" s="2">
        <v>1.0</v>
      </c>
      <c r="Y20" s="20"/>
      <c r="Z20" s="28"/>
      <c r="AC20" s="20"/>
      <c r="AD20" s="28"/>
      <c r="AF20" s="2">
        <v>1.0</v>
      </c>
      <c r="AG20" s="20"/>
      <c r="AH20" s="27">
        <v>1.0</v>
      </c>
      <c r="AI20" s="2">
        <v>4.0</v>
      </c>
      <c r="AJ20" s="2">
        <v>1.0</v>
      </c>
      <c r="AK20" s="37">
        <v>1.0</v>
      </c>
      <c r="AL20" s="27">
        <v>1.0</v>
      </c>
      <c r="AM20" s="2">
        <v>2.0</v>
      </c>
      <c r="AO20" s="37"/>
      <c r="AP20" s="40">
        <v>1.0</v>
      </c>
      <c r="AQ20" s="27"/>
      <c r="AR20" s="2">
        <v>1.0</v>
      </c>
      <c r="AS20" s="2">
        <v>1.0</v>
      </c>
      <c r="AU20" s="37">
        <v>3.0</v>
      </c>
    </row>
    <row r="21">
      <c r="A21" s="40">
        <v>16.0</v>
      </c>
      <c r="B21" s="77" t="s">
        <v>254</v>
      </c>
      <c r="C21" s="27"/>
      <c r="H21" s="28"/>
      <c r="L21" s="37"/>
      <c r="O21" s="2">
        <v>1.0</v>
      </c>
      <c r="P21" s="36"/>
      <c r="Q21" s="42"/>
      <c r="R21" s="42"/>
      <c r="U21" s="20"/>
      <c r="V21" s="28"/>
      <c r="Y21" s="20"/>
      <c r="Z21" s="28"/>
      <c r="AC21" s="20"/>
      <c r="AD21" s="28"/>
      <c r="AG21" s="20"/>
      <c r="AH21" s="28"/>
      <c r="AK21" s="20"/>
      <c r="AL21" s="28"/>
      <c r="AO21" s="37"/>
      <c r="AP21" s="40"/>
      <c r="AQ21" s="27"/>
      <c r="AU21" s="37"/>
    </row>
    <row r="22">
      <c r="A22" s="40">
        <v>17.0</v>
      </c>
      <c r="B22" s="77" t="s">
        <v>255</v>
      </c>
      <c r="C22" s="27">
        <v>1.0</v>
      </c>
      <c r="E22" s="2">
        <v>2.0</v>
      </c>
      <c r="G22" s="2">
        <v>1.0</v>
      </c>
      <c r="H22" s="28"/>
      <c r="L22" s="37"/>
      <c r="O22" s="2">
        <v>1.0</v>
      </c>
      <c r="P22" s="36"/>
      <c r="Q22" s="42"/>
      <c r="R22" s="42"/>
      <c r="U22" s="20"/>
      <c r="V22" s="28"/>
      <c r="Y22" s="20"/>
      <c r="Z22" s="28"/>
      <c r="AC22" s="20"/>
      <c r="AD22" s="28"/>
      <c r="AG22" s="20"/>
      <c r="AH22" s="28"/>
      <c r="AK22" s="20"/>
      <c r="AL22" s="28"/>
      <c r="AO22" s="37"/>
      <c r="AP22" s="40"/>
      <c r="AQ22" s="27"/>
      <c r="AR22" s="2">
        <v>1.0</v>
      </c>
      <c r="AU22" s="37"/>
    </row>
    <row r="23">
      <c r="A23" s="40">
        <v>18.0</v>
      </c>
      <c r="B23" s="77" t="s">
        <v>256</v>
      </c>
      <c r="C23" s="27">
        <v>1.0</v>
      </c>
      <c r="E23" s="2">
        <v>1.0</v>
      </c>
      <c r="H23" s="28"/>
      <c r="L23" s="37">
        <v>2.0</v>
      </c>
      <c r="P23" s="36"/>
      <c r="Q23" s="42"/>
      <c r="R23" s="42"/>
      <c r="U23" s="20"/>
      <c r="V23" s="28"/>
      <c r="Y23" s="20"/>
      <c r="Z23" s="28"/>
      <c r="AC23" s="20"/>
      <c r="AD23" s="28"/>
      <c r="AG23" s="20"/>
      <c r="AH23" s="28"/>
      <c r="AK23" s="20"/>
      <c r="AL23" s="28"/>
      <c r="AO23" s="37"/>
      <c r="AP23" s="40"/>
      <c r="AQ23" s="27"/>
      <c r="AU23" s="37"/>
    </row>
    <row r="24">
      <c r="A24" s="40">
        <v>19.0</v>
      </c>
      <c r="B24" s="77" t="s">
        <v>257</v>
      </c>
      <c r="C24" s="27">
        <v>1.0</v>
      </c>
      <c r="E24" s="2">
        <v>2.0</v>
      </c>
      <c r="H24" s="28"/>
      <c r="L24" s="37"/>
      <c r="P24" s="36"/>
      <c r="Q24" s="42"/>
      <c r="R24" s="42"/>
      <c r="U24" s="20"/>
      <c r="V24" s="28"/>
      <c r="Y24" s="20"/>
      <c r="Z24" s="28"/>
      <c r="AC24" s="20"/>
      <c r="AD24" s="28"/>
      <c r="AG24" s="20"/>
      <c r="AH24" s="28"/>
      <c r="AK24" s="20"/>
      <c r="AL24" s="28"/>
      <c r="AO24" s="37"/>
      <c r="AP24" s="40"/>
      <c r="AQ24" s="27"/>
      <c r="AU24" s="37"/>
    </row>
    <row r="25">
      <c r="A25" s="40">
        <v>20.0</v>
      </c>
      <c r="B25" s="77" t="s">
        <v>258</v>
      </c>
      <c r="C25" s="27"/>
      <c r="E25" s="2">
        <v>1.0</v>
      </c>
      <c r="H25" s="28"/>
      <c r="L25" s="37"/>
      <c r="P25" s="36"/>
      <c r="Q25" s="42"/>
      <c r="R25" s="42"/>
      <c r="U25" s="20"/>
      <c r="V25" s="28"/>
      <c r="Y25" s="20"/>
      <c r="Z25" s="28"/>
      <c r="AC25" s="20"/>
      <c r="AD25" s="28"/>
      <c r="AG25" s="20"/>
      <c r="AH25" s="28"/>
      <c r="AK25" s="20"/>
      <c r="AL25" s="28"/>
      <c r="AO25" s="37"/>
      <c r="AP25" s="40">
        <v>2.0</v>
      </c>
      <c r="AQ25" s="27"/>
      <c r="AU25" s="37"/>
    </row>
    <row r="26">
      <c r="A26" s="40">
        <v>21.0</v>
      </c>
      <c r="B26" s="77" t="s">
        <v>259</v>
      </c>
      <c r="C26" s="27">
        <v>1.0</v>
      </c>
      <c r="E26" s="2">
        <v>1.0</v>
      </c>
      <c r="G26" s="2">
        <v>1.0</v>
      </c>
      <c r="H26" s="28"/>
      <c r="L26" s="37"/>
      <c r="O26" s="2">
        <v>1.0</v>
      </c>
      <c r="P26" s="36"/>
      <c r="Q26" s="42"/>
      <c r="R26" s="42"/>
      <c r="U26" s="20"/>
      <c r="V26" s="28"/>
      <c r="Y26" s="20"/>
      <c r="Z26" s="28"/>
      <c r="AA26" s="2">
        <v>2.0</v>
      </c>
      <c r="AC26" s="20"/>
      <c r="AD26" s="27"/>
      <c r="AF26" s="2">
        <v>1.0</v>
      </c>
      <c r="AG26" s="20"/>
      <c r="AH26" s="28"/>
      <c r="AJ26" s="2">
        <v>1.0</v>
      </c>
      <c r="AK26" s="20"/>
      <c r="AL26" s="28"/>
      <c r="AO26" s="37"/>
      <c r="AP26" s="40">
        <v>3.0</v>
      </c>
      <c r="AQ26" s="27"/>
      <c r="AU26" s="37"/>
    </row>
    <row r="27">
      <c r="A27" s="40">
        <v>22.0</v>
      </c>
      <c r="B27" s="77" t="s">
        <v>260</v>
      </c>
      <c r="C27" s="27">
        <v>1.0</v>
      </c>
      <c r="E27" s="2">
        <v>3.0</v>
      </c>
      <c r="G27" s="2">
        <v>2.0</v>
      </c>
      <c r="H27" s="28"/>
      <c r="L27" s="37"/>
      <c r="P27" s="36"/>
      <c r="Q27" s="42"/>
      <c r="R27" s="42"/>
      <c r="U27" s="20"/>
      <c r="V27" s="28"/>
      <c r="Y27" s="20"/>
      <c r="Z27" s="28"/>
      <c r="AC27" s="20"/>
      <c r="AD27" s="28"/>
      <c r="AG27" s="20"/>
      <c r="AH27" s="28"/>
      <c r="AK27" s="20"/>
      <c r="AL27" s="28"/>
      <c r="AO27" s="37"/>
      <c r="AP27" s="40"/>
      <c r="AQ27" s="27"/>
      <c r="AU27" s="37"/>
    </row>
    <row r="28">
      <c r="A28" s="40">
        <v>23.0</v>
      </c>
      <c r="B28" s="77" t="s">
        <v>261</v>
      </c>
      <c r="C28" s="27"/>
      <c r="E28" s="2">
        <v>1.0</v>
      </c>
      <c r="H28" s="28"/>
      <c r="L28" s="37"/>
      <c r="P28" s="36"/>
      <c r="Q28" s="42"/>
      <c r="R28" s="42"/>
      <c r="U28" s="20"/>
      <c r="V28" s="28"/>
      <c r="Y28" s="20"/>
      <c r="Z28" s="28"/>
      <c r="AA28" s="2">
        <v>2.0</v>
      </c>
      <c r="AC28" s="20"/>
      <c r="AD28" s="27">
        <v>1.0</v>
      </c>
      <c r="AE28" s="2">
        <v>5.0</v>
      </c>
      <c r="AG28" s="20"/>
      <c r="AH28" s="27">
        <v>2.0</v>
      </c>
      <c r="AK28" s="20"/>
      <c r="AL28" s="28"/>
      <c r="AO28" s="37"/>
      <c r="AP28" s="40"/>
      <c r="AQ28" s="27"/>
      <c r="AU28" s="37"/>
    </row>
    <row r="29">
      <c r="A29" s="40"/>
      <c r="B29" s="21" t="s">
        <v>6</v>
      </c>
      <c r="C29" s="23">
        <f t="shared" ref="C29:AU29" si="1">SUM(C6:C28)</f>
        <v>15</v>
      </c>
      <c r="D29" s="23">
        <f t="shared" si="1"/>
        <v>2</v>
      </c>
      <c r="E29" s="23">
        <f t="shared" si="1"/>
        <v>17</v>
      </c>
      <c r="F29" s="23">
        <f t="shared" si="1"/>
        <v>0</v>
      </c>
      <c r="G29" s="23">
        <f t="shared" si="1"/>
        <v>27</v>
      </c>
      <c r="H29" s="23">
        <f t="shared" si="1"/>
        <v>1</v>
      </c>
      <c r="I29" s="23">
        <f t="shared" si="1"/>
        <v>2</v>
      </c>
      <c r="J29" s="23">
        <f t="shared" si="1"/>
        <v>1</v>
      </c>
      <c r="K29" s="23">
        <f t="shared" si="1"/>
        <v>0</v>
      </c>
      <c r="L29" s="23">
        <f t="shared" si="1"/>
        <v>2</v>
      </c>
      <c r="M29" s="23">
        <f t="shared" si="1"/>
        <v>0</v>
      </c>
      <c r="N29" s="23">
        <f t="shared" si="1"/>
        <v>0</v>
      </c>
      <c r="O29" s="23">
        <f t="shared" si="1"/>
        <v>8</v>
      </c>
      <c r="P29" s="23">
        <f t="shared" si="1"/>
        <v>0</v>
      </c>
      <c r="Q29" s="23">
        <f t="shared" si="1"/>
        <v>0</v>
      </c>
      <c r="R29" s="23">
        <f t="shared" si="1"/>
        <v>1</v>
      </c>
      <c r="S29" s="23">
        <f t="shared" si="1"/>
        <v>0</v>
      </c>
      <c r="T29" s="23">
        <f t="shared" si="1"/>
        <v>0</v>
      </c>
      <c r="U29" s="23">
        <f t="shared" si="1"/>
        <v>0</v>
      </c>
      <c r="V29" s="23">
        <f t="shared" si="1"/>
        <v>3</v>
      </c>
      <c r="W29" s="23">
        <f t="shared" si="1"/>
        <v>2</v>
      </c>
      <c r="X29" s="23">
        <f t="shared" si="1"/>
        <v>0</v>
      </c>
      <c r="Y29" s="23">
        <f t="shared" si="1"/>
        <v>1</v>
      </c>
      <c r="Z29" s="23">
        <f t="shared" si="1"/>
        <v>2</v>
      </c>
      <c r="AA29" s="23">
        <f t="shared" si="1"/>
        <v>11</v>
      </c>
      <c r="AB29" s="23">
        <f t="shared" si="1"/>
        <v>1</v>
      </c>
      <c r="AC29" s="23">
        <f t="shared" si="1"/>
        <v>0</v>
      </c>
      <c r="AD29" s="23">
        <f t="shared" si="1"/>
        <v>1</v>
      </c>
      <c r="AE29" s="23">
        <f t="shared" si="1"/>
        <v>9</v>
      </c>
      <c r="AF29" s="23">
        <f t="shared" si="1"/>
        <v>3</v>
      </c>
      <c r="AG29" s="23">
        <f t="shared" si="1"/>
        <v>0</v>
      </c>
      <c r="AH29" s="23">
        <f t="shared" si="1"/>
        <v>6</v>
      </c>
      <c r="AI29" s="23">
        <f t="shared" si="1"/>
        <v>10</v>
      </c>
      <c r="AJ29" s="23">
        <f t="shared" si="1"/>
        <v>6</v>
      </c>
      <c r="AK29" s="23">
        <f t="shared" si="1"/>
        <v>1</v>
      </c>
      <c r="AL29" s="23">
        <f t="shared" si="1"/>
        <v>2</v>
      </c>
      <c r="AM29" s="23">
        <f t="shared" si="1"/>
        <v>4</v>
      </c>
      <c r="AN29" s="23">
        <f t="shared" si="1"/>
        <v>1</v>
      </c>
      <c r="AO29" s="23">
        <f t="shared" si="1"/>
        <v>0</v>
      </c>
      <c r="AP29" s="23">
        <f t="shared" si="1"/>
        <v>14</v>
      </c>
      <c r="AQ29" s="23">
        <f t="shared" si="1"/>
        <v>0</v>
      </c>
      <c r="AR29" s="23">
        <f t="shared" si="1"/>
        <v>11</v>
      </c>
      <c r="AS29" s="23">
        <f t="shared" si="1"/>
        <v>3</v>
      </c>
      <c r="AT29" s="23">
        <f t="shared" si="1"/>
        <v>1</v>
      </c>
      <c r="AU29" s="24">
        <f t="shared" si="1"/>
        <v>5</v>
      </c>
    </row>
    <row r="30">
      <c r="A30" s="40">
        <v>17.0</v>
      </c>
      <c r="B30" s="2" t="s">
        <v>83</v>
      </c>
      <c r="C30">
        <f t="shared" ref="C30:AU30" si="2">C29/23</f>
        <v>0.652173913</v>
      </c>
      <c r="D30">
        <f t="shared" si="2"/>
        <v>0.08695652174</v>
      </c>
      <c r="E30">
        <f t="shared" si="2"/>
        <v>0.7391304348</v>
      </c>
      <c r="F30">
        <f t="shared" si="2"/>
        <v>0</v>
      </c>
      <c r="G30">
        <f t="shared" si="2"/>
        <v>1.173913043</v>
      </c>
      <c r="H30">
        <f t="shared" si="2"/>
        <v>0.04347826087</v>
      </c>
      <c r="I30">
        <f t="shared" si="2"/>
        <v>0.08695652174</v>
      </c>
      <c r="J30">
        <f t="shared" si="2"/>
        <v>0.04347826087</v>
      </c>
      <c r="K30">
        <f t="shared" si="2"/>
        <v>0</v>
      </c>
      <c r="L30">
        <f t="shared" si="2"/>
        <v>0.08695652174</v>
      </c>
      <c r="M30">
        <f t="shared" si="2"/>
        <v>0</v>
      </c>
      <c r="N30">
        <f t="shared" si="2"/>
        <v>0</v>
      </c>
      <c r="O30">
        <f t="shared" si="2"/>
        <v>0.347826087</v>
      </c>
      <c r="P30">
        <f t="shared" si="2"/>
        <v>0</v>
      </c>
      <c r="Q30">
        <f t="shared" si="2"/>
        <v>0</v>
      </c>
      <c r="R30">
        <f t="shared" si="2"/>
        <v>0.04347826087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0.1304347826</v>
      </c>
      <c r="W30">
        <f t="shared" si="2"/>
        <v>0.08695652174</v>
      </c>
      <c r="X30">
        <f t="shared" si="2"/>
        <v>0</v>
      </c>
      <c r="Y30">
        <f t="shared" si="2"/>
        <v>0.04347826087</v>
      </c>
      <c r="Z30">
        <f t="shared" si="2"/>
        <v>0.08695652174</v>
      </c>
      <c r="AA30">
        <f t="shared" si="2"/>
        <v>0.4782608696</v>
      </c>
      <c r="AB30">
        <f t="shared" si="2"/>
        <v>0.04347826087</v>
      </c>
      <c r="AC30">
        <f t="shared" si="2"/>
        <v>0</v>
      </c>
      <c r="AD30">
        <f t="shared" si="2"/>
        <v>0.04347826087</v>
      </c>
      <c r="AE30">
        <f t="shared" si="2"/>
        <v>0.3913043478</v>
      </c>
      <c r="AF30">
        <f t="shared" si="2"/>
        <v>0.1304347826</v>
      </c>
      <c r="AG30">
        <f t="shared" si="2"/>
        <v>0</v>
      </c>
      <c r="AH30">
        <f t="shared" si="2"/>
        <v>0.2608695652</v>
      </c>
      <c r="AI30">
        <f t="shared" si="2"/>
        <v>0.4347826087</v>
      </c>
      <c r="AJ30">
        <f t="shared" si="2"/>
        <v>0.2608695652</v>
      </c>
      <c r="AK30">
        <f t="shared" si="2"/>
        <v>0.04347826087</v>
      </c>
      <c r="AL30">
        <f t="shared" si="2"/>
        <v>0.08695652174</v>
      </c>
      <c r="AM30">
        <f t="shared" si="2"/>
        <v>0.1739130435</v>
      </c>
      <c r="AN30">
        <f t="shared" si="2"/>
        <v>0.04347826087</v>
      </c>
      <c r="AO30">
        <f t="shared" si="2"/>
        <v>0</v>
      </c>
      <c r="AP30">
        <f t="shared" si="2"/>
        <v>0.6086956522</v>
      </c>
      <c r="AQ30">
        <f t="shared" si="2"/>
        <v>0</v>
      </c>
      <c r="AR30">
        <f t="shared" si="2"/>
        <v>0.4782608696</v>
      </c>
      <c r="AS30">
        <f t="shared" si="2"/>
        <v>0.1304347826</v>
      </c>
      <c r="AT30">
        <f t="shared" si="2"/>
        <v>0.04347826087</v>
      </c>
      <c r="AU30">
        <f t="shared" si="2"/>
        <v>0.2173913043</v>
      </c>
    </row>
    <row r="31">
      <c r="B31" s="59" t="s">
        <v>84</v>
      </c>
      <c r="C31">
        <f t="shared" ref="C31:AU31" si="3">COUNT(C6:C28)/23</f>
        <v>0.6086956522</v>
      </c>
      <c r="D31">
        <f t="shared" si="3"/>
        <v>0.08695652174</v>
      </c>
      <c r="E31">
        <f t="shared" si="3"/>
        <v>0.5217391304</v>
      </c>
      <c r="F31">
        <f t="shared" si="3"/>
        <v>0</v>
      </c>
      <c r="G31">
        <f t="shared" si="3"/>
        <v>0.4782608696</v>
      </c>
      <c r="H31">
        <f t="shared" si="3"/>
        <v>0.04347826087</v>
      </c>
      <c r="I31">
        <f t="shared" si="3"/>
        <v>0.08695652174</v>
      </c>
      <c r="J31">
        <f t="shared" si="3"/>
        <v>0.04347826087</v>
      </c>
      <c r="K31">
        <f t="shared" si="3"/>
        <v>0</v>
      </c>
      <c r="L31">
        <f t="shared" si="3"/>
        <v>0.04347826087</v>
      </c>
      <c r="M31">
        <f t="shared" si="3"/>
        <v>0</v>
      </c>
      <c r="N31">
        <f t="shared" si="3"/>
        <v>0</v>
      </c>
      <c r="O31">
        <f t="shared" si="3"/>
        <v>0.2608695652</v>
      </c>
      <c r="P31">
        <f t="shared" si="3"/>
        <v>0</v>
      </c>
      <c r="Q31">
        <f t="shared" si="3"/>
        <v>0</v>
      </c>
      <c r="R31">
        <f t="shared" si="3"/>
        <v>0.04347826087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0.08695652174</v>
      </c>
      <c r="W31">
        <f t="shared" si="3"/>
        <v>0.08695652174</v>
      </c>
      <c r="X31">
        <f t="shared" si="3"/>
        <v>0</v>
      </c>
      <c r="Y31">
        <f t="shared" si="3"/>
        <v>0.04347826087</v>
      </c>
      <c r="Z31">
        <f t="shared" si="3"/>
        <v>0.08695652174</v>
      </c>
      <c r="AA31">
        <f t="shared" si="3"/>
        <v>0.3043478261</v>
      </c>
      <c r="AB31">
        <f t="shared" si="3"/>
        <v>0.04347826087</v>
      </c>
      <c r="AC31">
        <f t="shared" si="3"/>
        <v>0</v>
      </c>
      <c r="AD31">
        <f t="shared" si="3"/>
        <v>0.04347826087</v>
      </c>
      <c r="AE31">
        <f t="shared" si="3"/>
        <v>0.1739130435</v>
      </c>
      <c r="AF31">
        <f t="shared" si="3"/>
        <v>0.1304347826</v>
      </c>
      <c r="AG31">
        <f t="shared" si="3"/>
        <v>0</v>
      </c>
      <c r="AH31">
        <f t="shared" si="3"/>
        <v>0.2173913043</v>
      </c>
      <c r="AI31">
        <f t="shared" si="3"/>
        <v>0.2608695652</v>
      </c>
      <c r="AJ31">
        <f t="shared" si="3"/>
        <v>0.2608695652</v>
      </c>
      <c r="AK31">
        <f t="shared" si="3"/>
        <v>0.04347826087</v>
      </c>
      <c r="AL31">
        <f t="shared" si="3"/>
        <v>0.08695652174</v>
      </c>
      <c r="AM31">
        <f t="shared" si="3"/>
        <v>0.1304347826</v>
      </c>
      <c r="AN31">
        <f t="shared" si="3"/>
        <v>0.04347826087</v>
      </c>
      <c r="AO31">
        <f t="shared" si="3"/>
        <v>0</v>
      </c>
      <c r="AP31">
        <f t="shared" si="3"/>
        <v>0.347826087</v>
      </c>
      <c r="AQ31">
        <f t="shared" si="3"/>
        <v>0</v>
      </c>
      <c r="AR31">
        <f t="shared" si="3"/>
        <v>0.2608695652</v>
      </c>
      <c r="AS31">
        <f t="shared" si="3"/>
        <v>0.1304347826</v>
      </c>
      <c r="AT31">
        <f t="shared" si="3"/>
        <v>0.04347826087</v>
      </c>
      <c r="AU31">
        <f t="shared" si="3"/>
        <v>0.1304347826</v>
      </c>
    </row>
    <row r="32">
      <c r="B32" s="6" t="s">
        <v>96</v>
      </c>
      <c r="C32" s="47">
        <f t="shared" ref="C32:AU32" si="4">PRODUCT(C30:C31)</f>
        <v>0.3969754253</v>
      </c>
      <c r="D32" s="47">
        <f t="shared" si="4"/>
        <v>0.007561436673</v>
      </c>
      <c r="E32" s="47">
        <f t="shared" si="4"/>
        <v>0.3856332703</v>
      </c>
      <c r="F32" s="47">
        <f t="shared" si="4"/>
        <v>0</v>
      </c>
      <c r="G32" s="47">
        <f t="shared" si="4"/>
        <v>0.561436673</v>
      </c>
      <c r="H32" s="47">
        <f t="shared" si="4"/>
        <v>0.001890359168</v>
      </c>
      <c r="I32" s="47">
        <f t="shared" si="4"/>
        <v>0.007561436673</v>
      </c>
      <c r="J32" s="47">
        <f t="shared" si="4"/>
        <v>0.001890359168</v>
      </c>
      <c r="K32" s="47">
        <f t="shared" si="4"/>
        <v>0</v>
      </c>
      <c r="L32" s="47">
        <f t="shared" si="4"/>
        <v>0.003780718336</v>
      </c>
      <c r="M32" s="47">
        <f t="shared" si="4"/>
        <v>0</v>
      </c>
      <c r="N32" s="47">
        <f t="shared" si="4"/>
        <v>0</v>
      </c>
      <c r="O32" s="47">
        <f t="shared" si="4"/>
        <v>0.09073724008</v>
      </c>
      <c r="P32" s="47">
        <f t="shared" si="4"/>
        <v>0</v>
      </c>
      <c r="Q32" s="47">
        <f t="shared" si="4"/>
        <v>0</v>
      </c>
      <c r="R32" s="47">
        <f t="shared" si="4"/>
        <v>0.001890359168</v>
      </c>
      <c r="S32" s="47">
        <f t="shared" si="4"/>
        <v>0</v>
      </c>
      <c r="T32" s="47">
        <f t="shared" si="4"/>
        <v>0</v>
      </c>
      <c r="U32" s="47">
        <f t="shared" si="4"/>
        <v>0</v>
      </c>
      <c r="V32" s="47">
        <f t="shared" si="4"/>
        <v>0.01134215501</v>
      </c>
      <c r="W32" s="47">
        <f t="shared" si="4"/>
        <v>0.007561436673</v>
      </c>
      <c r="X32" s="47">
        <f t="shared" si="4"/>
        <v>0</v>
      </c>
      <c r="Y32" s="47">
        <f t="shared" si="4"/>
        <v>0.001890359168</v>
      </c>
      <c r="Z32" s="47">
        <f t="shared" si="4"/>
        <v>0.007561436673</v>
      </c>
      <c r="AA32" s="47">
        <f t="shared" si="4"/>
        <v>0.145557656</v>
      </c>
      <c r="AB32" s="47">
        <f t="shared" si="4"/>
        <v>0.001890359168</v>
      </c>
      <c r="AC32" s="47">
        <f t="shared" si="4"/>
        <v>0</v>
      </c>
      <c r="AD32" s="47">
        <f t="shared" si="4"/>
        <v>0.001890359168</v>
      </c>
      <c r="AE32" s="47">
        <f t="shared" si="4"/>
        <v>0.06805293006</v>
      </c>
      <c r="AF32" s="47">
        <f t="shared" si="4"/>
        <v>0.01701323251</v>
      </c>
      <c r="AG32" s="47">
        <f t="shared" si="4"/>
        <v>0</v>
      </c>
      <c r="AH32" s="47">
        <f t="shared" si="4"/>
        <v>0.05671077505</v>
      </c>
      <c r="AI32" s="47">
        <f t="shared" si="4"/>
        <v>0.1134215501</v>
      </c>
      <c r="AJ32" s="47">
        <f t="shared" si="4"/>
        <v>0.06805293006</v>
      </c>
      <c r="AK32" s="47">
        <f t="shared" si="4"/>
        <v>0.001890359168</v>
      </c>
      <c r="AL32" s="47">
        <f t="shared" si="4"/>
        <v>0.007561436673</v>
      </c>
      <c r="AM32" s="47">
        <f t="shared" si="4"/>
        <v>0.02268431002</v>
      </c>
      <c r="AN32" s="47">
        <f t="shared" si="4"/>
        <v>0.001890359168</v>
      </c>
      <c r="AO32" s="47">
        <f t="shared" si="4"/>
        <v>0</v>
      </c>
      <c r="AP32" s="47">
        <f t="shared" si="4"/>
        <v>0.2117202268</v>
      </c>
      <c r="AQ32" s="47">
        <f t="shared" si="4"/>
        <v>0</v>
      </c>
      <c r="AR32" s="47">
        <f t="shared" si="4"/>
        <v>0.1247637051</v>
      </c>
      <c r="AS32" s="47">
        <f t="shared" si="4"/>
        <v>0.01701323251</v>
      </c>
      <c r="AT32" s="47">
        <f t="shared" si="4"/>
        <v>0.001890359168</v>
      </c>
      <c r="AU32" s="47">
        <f t="shared" si="4"/>
        <v>0.02835538752</v>
      </c>
    </row>
    <row r="33">
      <c r="D33" s="2" t="s">
        <v>178</v>
      </c>
      <c r="Q33" s="34"/>
      <c r="R33" s="34"/>
    </row>
    <row r="34">
      <c r="B34" s="59" t="s">
        <v>111</v>
      </c>
      <c r="C34" s="2">
        <v>41.61</v>
      </c>
      <c r="D34">
        <f>MAX(C32:AU32)</f>
        <v>0.561436673</v>
      </c>
      <c r="Q34" s="34"/>
      <c r="R34" s="34"/>
    </row>
    <row r="35">
      <c r="B35" s="2" t="s">
        <v>112</v>
      </c>
      <c r="C35" s="2">
        <v>83.0</v>
      </c>
      <c r="D35">
        <f>MIN(C32:AU32)</f>
        <v>0</v>
      </c>
      <c r="Q35" s="34"/>
      <c r="R35" s="34"/>
    </row>
    <row r="36">
      <c r="C36" s="2">
        <v>3.0</v>
      </c>
      <c r="D36" s="2">
        <v>4.0</v>
      </c>
      <c r="E36" s="2">
        <v>3.0</v>
      </c>
      <c r="F36" s="2">
        <v>2.0</v>
      </c>
      <c r="G36" s="2">
        <v>1.0</v>
      </c>
      <c r="H36" s="2">
        <v>3.0</v>
      </c>
      <c r="I36" s="2">
        <v>4.0</v>
      </c>
      <c r="J36" s="2">
        <v>3.0</v>
      </c>
      <c r="K36" s="2">
        <v>2.0</v>
      </c>
      <c r="L36" s="2">
        <v>1.0</v>
      </c>
      <c r="M36" s="2">
        <v>3.0</v>
      </c>
      <c r="N36" s="2">
        <v>2.0</v>
      </c>
      <c r="O36" s="2">
        <v>1.0</v>
      </c>
      <c r="P36" s="2">
        <v>1.0</v>
      </c>
      <c r="Q36" s="41">
        <v>2.0</v>
      </c>
      <c r="R36" s="41">
        <v>6.0</v>
      </c>
      <c r="S36" s="2">
        <v>5.0</v>
      </c>
      <c r="T36" s="2">
        <v>4.0</v>
      </c>
      <c r="U36" s="2">
        <v>3.0</v>
      </c>
      <c r="V36" s="2">
        <v>7.0</v>
      </c>
      <c r="W36" s="2">
        <v>6.0</v>
      </c>
      <c r="X36" s="2">
        <v>5.0</v>
      </c>
      <c r="Y36" s="2">
        <v>4.0</v>
      </c>
      <c r="Z36" s="2">
        <v>8.0</v>
      </c>
      <c r="AA36" s="2">
        <v>7.0</v>
      </c>
      <c r="AB36" s="2">
        <v>6.0</v>
      </c>
      <c r="AC36" s="2">
        <v>5.0</v>
      </c>
      <c r="AD36" s="2">
        <v>9.0</v>
      </c>
      <c r="AE36" s="2">
        <v>8.0</v>
      </c>
      <c r="AF36" s="2">
        <v>7.0</v>
      </c>
      <c r="AG36" s="2">
        <v>6.0</v>
      </c>
      <c r="AH36" s="2">
        <v>6.0</v>
      </c>
      <c r="AI36" s="2">
        <v>5.0</v>
      </c>
      <c r="AJ36" s="2">
        <v>4.0</v>
      </c>
      <c r="AK36" s="2">
        <v>3.0</v>
      </c>
      <c r="AL36" s="2">
        <v>7.0</v>
      </c>
      <c r="AM36" s="2">
        <v>6.0</v>
      </c>
      <c r="AN36" s="2">
        <v>5.0</v>
      </c>
      <c r="AO36" s="2">
        <v>4.0</v>
      </c>
      <c r="AP36" s="2">
        <v>1.0</v>
      </c>
      <c r="AQ36" s="2">
        <v>3.0</v>
      </c>
      <c r="AR36" s="2">
        <v>4.0</v>
      </c>
      <c r="AS36" s="2">
        <v>3.0</v>
      </c>
      <c r="AT36" s="2">
        <v>2.0</v>
      </c>
      <c r="AU36" s="2">
        <v>1.0</v>
      </c>
    </row>
    <row r="37">
      <c r="C37">
        <f t="shared" ref="C37:AU37" si="5">PRODUCT(C32,C36)</f>
        <v>1.190926276</v>
      </c>
      <c r="D37">
        <f t="shared" si="5"/>
        <v>0.03024574669</v>
      </c>
      <c r="E37">
        <f t="shared" si="5"/>
        <v>1.156899811</v>
      </c>
      <c r="F37">
        <f t="shared" si="5"/>
        <v>0</v>
      </c>
      <c r="G37">
        <f t="shared" si="5"/>
        <v>0.561436673</v>
      </c>
      <c r="H37">
        <f t="shared" si="5"/>
        <v>0.005671077505</v>
      </c>
      <c r="I37">
        <f t="shared" si="5"/>
        <v>0.03024574669</v>
      </c>
      <c r="J37">
        <f t="shared" si="5"/>
        <v>0.005671077505</v>
      </c>
      <c r="K37">
        <f t="shared" si="5"/>
        <v>0</v>
      </c>
      <c r="L37">
        <f t="shared" si="5"/>
        <v>0.003780718336</v>
      </c>
      <c r="M37">
        <f t="shared" si="5"/>
        <v>0</v>
      </c>
      <c r="N37">
        <f t="shared" si="5"/>
        <v>0</v>
      </c>
      <c r="O37">
        <f t="shared" si="5"/>
        <v>0.09073724008</v>
      </c>
      <c r="P37">
        <f t="shared" si="5"/>
        <v>0</v>
      </c>
      <c r="Q37">
        <f t="shared" si="5"/>
        <v>0</v>
      </c>
      <c r="R37">
        <f t="shared" si="5"/>
        <v>0.01134215501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0.07939508507</v>
      </c>
      <c r="W37">
        <f t="shared" si="5"/>
        <v>0.04536862004</v>
      </c>
      <c r="X37">
        <f t="shared" si="5"/>
        <v>0</v>
      </c>
      <c r="Y37">
        <f t="shared" si="5"/>
        <v>0.007561436673</v>
      </c>
      <c r="Z37">
        <f t="shared" si="5"/>
        <v>0.06049149338</v>
      </c>
      <c r="AA37">
        <f t="shared" si="5"/>
        <v>1.018903592</v>
      </c>
      <c r="AB37">
        <f t="shared" si="5"/>
        <v>0.01134215501</v>
      </c>
      <c r="AC37">
        <f t="shared" si="5"/>
        <v>0</v>
      </c>
      <c r="AD37">
        <f t="shared" si="5"/>
        <v>0.01701323251</v>
      </c>
      <c r="AE37">
        <f t="shared" si="5"/>
        <v>0.5444234405</v>
      </c>
      <c r="AF37">
        <f t="shared" si="5"/>
        <v>0.1190926276</v>
      </c>
      <c r="AG37">
        <f t="shared" si="5"/>
        <v>0</v>
      </c>
      <c r="AH37">
        <f t="shared" si="5"/>
        <v>0.3402646503</v>
      </c>
      <c r="AI37">
        <f t="shared" si="5"/>
        <v>0.5671077505</v>
      </c>
      <c r="AJ37">
        <f t="shared" si="5"/>
        <v>0.2722117202</v>
      </c>
      <c r="AK37">
        <f t="shared" si="5"/>
        <v>0.005671077505</v>
      </c>
      <c r="AL37">
        <f t="shared" si="5"/>
        <v>0.05293005671</v>
      </c>
      <c r="AM37">
        <f t="shared" si="5"/>
        <v>0.1361058601</v>
      </c>
      <c r="AN37">
        <f t="shared" si="5"/>
        <v>0.009451795841</v>
      </c>
      <c r="AO37">
        <f t="shared" si="5"/>
        <v>0</v>
      </c>
      <c r="AP37">
        <f t="shared" si="5"/>
        <v>0.2117202268</v>
      </c>
      <c r="AQ37">
        <f t="shared" si="5"/>
        <v>0</v>
      </c>
      <c r="AR37">
        <f t="shared" si="5"/>
        <v>0.4990548204</v>
      </c>
      <c r="AS37">
        <f t="shared" si="5"/>
        <v>0.05103969754</v>
      </c>
      <c r="AT37">
        <f t="shared" si="5"/>
        <v>0.003780718336</v>
      </c>
      <c r="AU37">
        <f t="shared" si="5"/>
        <v>0.02835538752</v>
      </c>
    </row>
    <row r="38">
      <c r="B38" s="59"/>
      <c r="C38">
        <f>SUM(C37:AU37)</f>
        <v>7.168241966</v>
      </c>
      <c r="D38">
        <f>SUM(C37:G37)</f>
        <v>2.939508507</v>
      </c>
      <c r="Q38" s="34"/>
      <c r="R38" s="34"/>
    </row>
    <row r="39">
      <c r="C39">
        <f>DIVIDE(C38,C34)</f>
        <v>0.1722720972</v>
      </c>
      <c r="Q39" s="34"/>
      <c r="R39" s="34"/>
    </row>
    <row r="40">
      <c r="Q40" s="34"/>
      <c r="R40" s="34"/>
    </row>
    <row r="41">
      <c r="Q41" s="34"/>
      <c r="R41" s="34"/>
    </row>
    <row r="42">
      <c r="C42">
        <f>SUM(C37:G37)</f>
        <v>2.939508507</v>
      </c>
      <c r="D42">
        <f>SUM(H37:L37)</f>
        <v>0.04536862004</v>
      </c>
      <c r="E42">
        <f>SUM(M37:O37)</f>
        <v>0.09073724008</v>
      </c>
      <c r="F42">
        <f>SUM(P37:AP37)</f>
        <v>3.510396975</v>
      </c>
      <c r="G42">
        <f>SUM(AQ37:AU37)</f>
        <v>0.5822306238</v>
      </c>
      <c r="Q42" s="34"/>
      <c r="R42" s="34"/>
    </row>
    <row r="43">
      <c r="Q43" s="34"/>
      <c r="R43" s="34"/>
    </row>
    <row r="44">
      <c r="Q44" s="34"/>
      <c r="R44" s="34"/>
    </row>
    <row r="45">
      <c r="Q45" s="34"/>
      <c r="R45" s="34"/>
    </row>
    <row r="46">
      <c r="Q46" s="34"/>
      <c r="R46" s="34"/>
    </row>
    <row r="47">
      <c r="Q47" s="34"/>
      <c r="R47" s="34"/>
    </row>
    <row r="48">
      <c r="Q48" s="34"/>
      <c r="R48" s="34"/>
    </row>
    <row r="49">
      <c r="Q49" s="34"/>
      <c r="R49" s="34"/>
    </row>
    <row r="50">
      <c r="Q50" s="34"/>
      <c r="R50" s="34"/>
    </row>
    <row r="51">
      <c r="Q51" s="34"/>
      <c r="R51" s="34"/>
    </row>
    <row r="52">
      <c r="Q52" s="34"/>
      <c r="R52" s="34"/>
    </row>
    <row r="53">
      <c r="Q53" s="34"/>
      <c r="R53" s="34"/>
    </row>
    <row r="54">
      <c r="Q54" s="34"/>
      <c r="R54" s="34"/>
    </row>
    <row r="55">
      <c r="Q55" s="34"/>
      <c r="R55" s="34"/>
    </row>
    <row r="56">
      <c r="Q56" s="34"/>
      <c r="R56" s="34"/>
    </row>
    <row r="57">
      <c r="Q57" s="34"/>
      <c r="R57" s="34"/>
    </row>
    <row r="58"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  <row r="973">
      <c r="Q973" s="34"/>
      <c r="R973" s="34"/>
    </row>
    <row r="974">
      <c r="Q974" s="34"/>
      <c r="R974" s="34"/>
    </row>
    <row r="975">
      <c r="Q975" s="34"/>
      <c r="R975" s="34"/>
    </row>
    <row r="976">
      <c r="Q976" s="34"/>
      <c r="R976" s="34"/>
    </row>
    <row r="977">
      <c r="Q977" s="34"/>
      <c r="R977" s="34"/>
    </row>
    <row r="978">
      <c r="Q978" s="34"/>
      <c r="R978" s="34"/>
    </row>
    <row r="979">
      <c r="Q979" s="34"/>
      <c r="R979" s="34"/>
    </row>
    <row r="980">
      <c r="Q980" s="34"/>
      <c r="R980" s="34"/>
    </row>
    <row r="981">
      <c r="Q981" s="34"/>
      <c r="R981" s="34"/>
    </row>
  </sheetData>
  <mergeCells count="2">
    <mergeCell ref="A4:B5"/>
    <mergeCell ref="AQ4:AU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36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27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76" t="s">
        <v>262</v>
      </c>
      <c r="C6" s="27"/>
      <c r="D6" s="2">
        <v>1.0</v>
      </c>
      <c r="G6" s="2">
        <v>2.0</v>
      </c>
      <c r="H6" s="28"/>
      <c r="L6" s="37"/>
      <c r="P6" s="36"/>
      <c r="Q6" s="28"/>
      <c r="R6" s="28"/>
      <c r="U6" s="37"/>
      <c r="V6" s="28"/>
      <c r="Y6" s="20"/>
      <c r="Z6" s="38"/>
      <c r="AA6" s="23"/>
      <c r="AB6" s="23"/>
      <c r="AC6" s="24"/>
      <c r="AD6" s="28"/>
      <c r="AG6" s="20"/>
      <c r="AH6" s="27"/>
      <c r="AK6" s="20"/>
      <c r="AL6" s="28"/>
      <c r="AO6" s="20"/>
      <c r="AP6" s="36"/>
      <c r="AQ6" s="27">
        <v>1.0</v>
      </c>
      <c r="AU6" s="37"/>
    </row>
    <row r="7">
      <c r="A7" s="40">
        <v>2.0</v>
      </c>
      <c r="B7" s="77" t="s">
        <v>263</v>
      </c>
      <c r="C7" s="28"/>
      <c r="H7" s="28"/>
      <c r="L7" s="37"/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20"/>
      <c r="AL7" s="28"/>
      <c r="AO7" s="20"/>
      <c r="AP7" s="36"/>
      <c r="AQ7" s="27">
        <v>1.0</v>
      </c>
      <c r="AU7" s="37"/>
    </row>
    <row r="8">
      <c r="A8" s="40">
        <v>3.0</v>
      </c>
      <c r="B8" s="77" t="s">
        <v>264</v>
      </c>
      <c r="C8" s="28"/>
      <c r="H8" s="28"/>
      <c r="L8" s="37"/>
      <c r="P8" s="36"/>
      <c r="Q8" s="28"/>
      <c r="R8" s="28"/>
      <c r="U8" s="20"/>
      <c r="V8" s="28"/>
      <c r="Y8" s="20"/>
      <c r="Z8" s="28"/>
      <c r="AC8" s="20"/>
      <c r="AD8" s="28"/>
      <c r="AG8" s="20"/>
      <c r="AH8" s="28"/>
      <c r="AK8" s="37"/>
      <c r="AL8" s="28"/>
      <c r="AO8" s="37"/>
      <c r="AP8" s="40"/>
      <c r="AQ8" s="27"/>
      <c r="AU8" s="37"/>
    </row>
    <row r="9">
      <c r="A9" s="40">
        <v>4.0</v>
      </c>
      <c r="B9" s="77" t="s">
        <v>265</v>
      </c>
      <c r="C9" s="27"/>
      <c r="H9" s="28"/>
      <c r="L9" s="37"/>
      <c r="P9" s="36"/>
      <c r="Q9" s="42"/>
      <c r="R9" s="42"/>
      <c r="U9" s="20"/>
      <c r="V9" s="28"/>
      <c r="Y9" s="20"/>
      <c r="Z9" s="28"/>
      <c r="AC9" s="20"/>
      <c r="AD9" s="28"/>
      <c r="AG9" s="20"/>
      <c r="AH9" s="28"/>
      <c r="AK9" s="20"/>
      <c r="AL9" s="28"/>
      <c r="AO9" s="37">
        <v>1.0</v>
      </c>
      <c r="AP9" s="36"/>
      <c r="AQ9" s="27">
        <v>1.0</v>
      </c>
      <c r="AU9" s="37"/>
    </row>
    <row r="10">
      <c r="A10" s="40">
        <v>5.0</v>
      </c>
      <c r="B10" s="77" t="s">
        <v>266</v>
      </c>
      <c r="C10" s="28"/>
      <c r="H10" s="28"/>
      <c r="L10" s="37"/>
      <c r="N10" s="2">
        <v>2.0</v>
      </c>
      <c r="O10" s="2">
        <v>1.0</v>
      </c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K10" s="37"/>
      <c r="AL10" s="28"/>
      <c r="AO10" s="20"/>
      <c r="AP10" s="40"/>
      <c r="AQ10" s="28"/>
      <c r="AU10" s="37"/>
    </row>
    <row r="11">
      <c r="A11" s="40">
        <v>6.0</v>
      </c>
      <c r="B11" s="77" t="s">
        <v>267</v>
      </c>
      <c r="C11" s="27"/>
      <c r="H11" s="28"/>
      <c r="L11" s="37"/>
      <c r="P11" s="36"/>
      <c r="Q11" s="42"/>
      <c r="R11" s="42"/>
      <c r="U11" s="20"/>
      <c r="V11" s="28"/>
      <c r="Y11" s="20"/>
      <c r="Z11" s="28"/>
      <c r="AC11" s="20"/>
      <c r="AD11" s="28"/>
      <c r="AG11" s="20"/>
      <c r="AH11" s="28"/>
      <c r="AK11" s="37"/>
      <c r="AL11" s="28"/>
      <c r="AO11" s="20"/>
      <c r="AP11" s="40"/>
      <c r="AQ11" s="28"/>
      <c r="AU11" s="37"/>
    </row>
    <row r="12">
      <c r="A12" s="40">
        <v>7.0</v>
      </c>
      <c r="B12" s="77" t="s">
        <v>268</v>
      </c>
      <c r="C12" s="27">
        <v>1.0</v>
      </c>
      <c r="D12" s="2">
        <v>1.0</v>
      </c>
      <c r="G12" s="2">
        <v>1.0</v>
      </c>
      <c r="H12" s="27">
        <v>1.0</v>
      </c>
      <c r="K12" s="2">
        <v>1.0</v>
      </c>
      <c r="L12" s="37"/>
      <c r="P12" s="36"/>
      <c r="Q12" s="42"/>
      <c r="R12" s="42"/>
      <c r="U12" s="20"/>
      <c r="V12" s="27"/>
      <c r="Y12" s="20"/>
      <c r="Z12" s="28"/>
      <c r="AC12" s="20"/>
      <c r="AD12" s="28"/>
      <c r="AG12" s="20"/>
      <c r="AH12" s="28"/>
      <c r="AK12" s="37"/>
      <c r="AL12" s="27"/>
      <c r="AO12" s="20"/>
      <c r="AP12" s="40"/>
      <c r="AQ12" s="27">
        <v>1.0</v>
      </c>
      <c r="AU12" s="37">
        <v>1.0</v>
      </c>
    </row>
    <row r="13">
      <c r="A13" s="40">
        <v>8.0</v>
      </c>
      <c r="B13" s="77" t="s">
        <v>269</v>
      </c>
      <c r="C13" s="28"/>
      <c r="H13" s="28"/>
      <c r="L13" s="37"/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/>
      <c r="AL13" s="27"/>
      <c r="AO13" s="20"/>
      <c r="AP13" s="40"/>
      <c r="AQ13" s="27"/>
      <c r="AU13" s="37">
        <v>3.0</v>
      </c>
    </row>
    <row r="14">
      <c r="A14" s="40">
        <v>9.0</v>
      </c>
      <c r="B14" s="77" t="s">
        <v>270</v>
      </c>
      <c r="C14" s="27"/>
      <c r="H14" s="28"/>
      <c r="J14" s="2">
        <v>1.0</v>
      </c>
      <c r="L14" s="37"/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O14" s="37">
        <v>1.0</v>
      </c>
      <c r="AP14" s="40"/>
      <c r="AQ14" s="27">
        <v>3.0</v>
      </c>
      <c r="AU14" s="37">
        <v>2.0</v>
      </c>
    </row>
    <row r="15">
      <c r="A15" s="40">
        <v>10.0</v>
      </c>
      <c r="B15" s="77" t="s">
        <v>131</v>
      </c>
      <c r="C15" s="28"/>
      <c r="H15" s="28"/>
      <c r="L15" s="37"/>
      <c r="P15" s="36"/>
      <c r="Q15" s="42"/>
      <c r="R15" s="42"/>
      <c r="U15" s="20"/>
      <c r="V15" s="27"/>
      <c r="Y15" s="20"/>
      <c r="Z15" s="28"/>
      <c r="AC15" s="37"/>
      <c r="AD15" s="28"/>
      <c r="AG15" s="20"/>
      <c r="AH15" s="28"/>
      <c r="AK15" s="20"/>
      <c r="AL15" s="28"/>
      <c r="AO15" s="20"/>
      <c r="AP15" s="40"/>
      <c r="AQ15" s="28"/>
      <c r="AU15" s="37"/>
    </row>
    <row r="16">
      <c r="A16" s="40">
        <v>11.0</v>
      </c>
      <c r="B16" s="77" t="s">
        <v>271</v>
      </c>
      <c r="C16" s="27">
        <v>1.0</v>
      </c>
      <c r="E16" s="2">
        <v>2.0</v>
      </c>
      <c r="F16" s="2">
        <v>1.0</v>
      </c>
      <c r="G16" s="2">
        <v>2.0</v>
      </c>
      <c r="H16" s="27"/>
      <c r="L16" s="37">
        <v>1.0</v>
      </c>
      <c r="P16" s="36"/>
      <c r="Q16" s="42"/>
      <c r="R16" s="42"/>
      <c r="U16" s="20"/>
      <c r="V16" s="28"/>
      <c r="Y16" s="20"/>
      <c r="Z16" s="28"/>
      <c r="AC16" s="37">
        <v>1.0</v>
      </c>
      <c r="AD16" s="28"/>
      <c r="AG16" s="20"/>
      <c r="AH16" s="27">
        <v>1.0</v>
      </c>
      <c r="AI16" s="2">
        <v>2.0</v>
      </c>
      <c r="AK16" s="37"/>
      <c r="AL16" s="28"/>
      <c r="AN16" s="2">
        <v>1.0</v>
      </c>
      <c r="AO16" s="37">
        <v>1.0</v>
      </c>
      <c r="AP16" s="40"/>
      <c r="AQ16" s="27">
        <v>3.0</v>
      </c>
      <c r="AS16" s="2">
        <v>1.0</v>
      </c>
      <c r="AU16" s="37">
        <v>1.0</v>
      </c>
    </row>
    <row r="17">
      <c r="A17" s="40">
        <v>12.0</v>
      </c>
      <c r="B17" s="77" t="s">
        <v>272</v>
      </c>
      <c r="C17" s="27">
        <v>1.0</v>
      </c>
      <c r="D17" s="2">
        <v>1.0</v>
      </c>
      <c r="G17" s="2">
        <v>1.0</v>
      </c>
      <c r="H17" s="27"/>
      <c r="L17" s="37"/>
      <c r="P17" s="36"/>
      <c r="Q17" s="42"/>
      <c r="R17" s="42"/>
      <c r="U17" s="20"/>
      <c r="V17" s="28"/>
      <c r="Y17" s="20"/>
      <c r="Z17" s="28"/>
      <c r="AC17" s="20"/>
      <c r="AD17" s="28"/>
      <c r="AG17" s="20"/>
      <c r="AH17" s="28"/>
      <c r="AK17" s="37"/>
      <c r="AL17" s="28"/>
      <c r="AO17" s="20"/>
      <c r="AP17" s="40"/>
      <c r="AQ17" s="27">
        <v>1.0</v>
      </c>
      <c r="AU17" s="37"/>
    </row>
    <row r="18">
      <c r="A18" s="40">
        <v>13.0</v>
      </c>
      <c r="B18" s="77" t="s">
        <v>273</v>
      </c>
      <c r="C18" s="28"/>
      <c r="G18" s="2">
        <v>1.0</v>
      </c>
      <c r="H18" s="27"/>
      <c r="L18" s="37"/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I18" s="2">
        <v>1.0</v>
      </c>
      <c r="AK18" s="20"/>
      <c r="AL18" s="28"/>
      <c r="AO18" s="20"/>
      <c r="AP18" s="36"/>
      <c r="AQ18" s="27"/>
      <c r="AU18" s="37">
        <v>1.0</v>
      </c>
    </row>
    <row r="19">
      <c r="A19" s="40">
        <v>14.0</v>
      </c>
      <c r="B19" s="77" t="s">
        <v>274</v>
      </c>
      <c r="C19" s="28"/>
      <c r="G19" s="2">
        <v>1.0</v>
      </c>
      <c r="H19" s="27"/>
      <c r="L19" s="37"/>
      <c r="P19" s="36"/>
      <c r="Q19" s="28"/>
      <c r="R19" s="28"/>
      <c r="U19" s="20"/>
      <c r="V19" s="28"/>
      <c r="Y19" s="20"/>
      <c r="Z19" s="28"/>
      <c r="AC19" s="20"/>
      <c r="AD19" s="28"/>
      <c r="AG19" s="20"/>
      <c r="AH19" s="28"/>
      <c r="AK19" s="20"/>
      <c r="AL19" s="28"/>
      <c r="AO19" s="20"/>
      <c r="AP19" s="36"/>
      <c r="AQ19" s="27"/>
      <c r="AU19" s="37"/>
    </row>
    <row r="20">
      <c r="A20" s="40">
        <v>15.0</v>
      </c>
      <c r="B20" s="77" t="s">
        <v>275</v>
      </c>
      <c r="C20" s="28"/>
      <c r="H20" s="27"/>
      <c r="J20" s="2">
        <v>1.0</v>
      </c>
      <c r="L20" s="37"/>
      <c r="N20" s="2">
        <v>2.0</v>
      </c>
      <c r="O20" s="2">
        <v>1.0</v>
      </c>
      <c r="P20" s="36"/>
      <c r="Q20" s="28"/>
      <c r="R20" s="28"/>
      <c r="U20" s="20"/>
      <c r="V20" s="28"/>
      <c r="Y20" s="20"/>
      <c r="Z20" s="28"/>
      <c r="AC20" s="20"/>
      <c r="AD20" s="28"/>
      <c r="AG20" s="20"/>
      <c r="AH20" s="28"/>
      <c r="AK20" s="20"/>
      <c r="AL20" s="28"/>
      <c r="AO20" s="37">
        <v>1.0</v>
      </c>
      <c r="AP20" s="36"/>
      <c r="AQ20" s="27"/>
      <c r="AU20" s="37">
        <v>5.0</v>
      </c>
    </row>
    <row r="21">
      <c r="A21" s="40">
        <v>16.0</v>
      </c>
      <c r="B21" s="77" t="s">
        <v>276</v>
      </c>
      <c r="C21" s="28"/>
      <c r="D21" s="2">
        <v>1.0</v>
      </c>
      <c r="H21" s="27"/>
      <c r="L21" s="37"/>
      <c r="P21" s="36"/>
      <c r="Q21" s="28"/>
      <c r="R21" s="28"/>
      <c r="U21" s="20"/>
      <c r="V21" s="28"/>
      <c r="Y21" s="20"/>
      <c r="Z21" s="28"/>
      <c r="AC21" s="20"/>
      <c r="AD21" s="28"/>
      <c r="AG21" s="20"/>
      <c r="AH21" s="28"/>
      <c r="AI21" s="2">
        <v>1.0</v>
      </c>
      <c r="AK21" s="37">
        <v>1.0</v>
      </c>
      <c r="AL21" s="28"/>
      <c r="AO21" s="20"/>
      <c r="AP21" s="36"/>
      <c r="AQ21" s="27"/>
      <c r="AU21" s="37">
        <v>1.0</v>
      </c>
    </row>
    <row r="22">
      <c r="A22" s="40">
        <v>17.0</v>
      </c>
      <c r="B22" s="77" t="s">
        <v>277</v>
      </c>
      <c r="C22" s="28"/>
      <c r="H22" s="27"/>
      <c r="L22" s="37">
        <v>1.0</v>
      </c>
      <c r="P22" s="36"/>
      <c r="Q22" s="28"/>
      <c r="R22" s="28"/>
      <c r="U22" s="20"/>
      <c r="V22" s="28"/>
      <c r="Y22" s="20"/>
      <c r="Z22" s="28"/>
      <c r="AC22" s="20"/>
      <c r="AD22" s="28"/>
      <c r="AG22" s="20"/>
      <c r="AH22" s="28"/>
      <c r="AK22" s="20"/>
      <c r="AL22" s="28"/>
      <c r="AO22" s="20"/>
      <c r="AP22" s="36"/>
      <c r="AQ22" s="27">
        <v>1.0</v>
      </c>
      <c r="AU22" s="37"/>
    </row>
    <row r="23">
      <c r="A23" s="40">
        <v>18.0</v>
      </c>
      <c r="B23" s="77" t="s">
        <v>278</v>
      </c>
      <c r="C23" s="28"/>
      <c r="H23" s="27"/>
      <c r="L23" s="37">
        <v>1.0</v>
      </c>
      <c r="O23" s="2">
        <v>1.0</v>
      </c>
      <c r="P23" s="36"/>
      <c r="Q23" s="28"/>
      <c r="R23" s="28"/>
      <c r="U23" s="20"/>
      <c r="V23" s="28"/>
      <c r="Y23" s="20"/>
      <c r="Z23" s="28"/>
      <c r="AC23" s="20"/>
      <c r="AD23" s="28"/>
      <c r="AG23" s="20"/>
      <c r="AH23" s="28"/>
      <c r="AK23" s="20"/>
      <c r="AL23" s="28"/>
      <c r="AO23" s="20"/>
      <c r="AP23" s="36"/>
      <c r="AQ23" s="27"/>
      <c r="AU23" s="37"/>
    </row>
    <row r="24">
      <c r="A24" s="40">
        <v>19.0</v>
      </c>
      <c r="B24" s="77" t="s">
        <v>279</v>
      </c>
      <c r="C24" s="28"/>
      <c r="H24" s="27"/>
      <c r="L24" s="37"/>
      <c r="P24" s="36"/>
      <c r="Q24" s="28"/>
      <c r="R24" s="28"/>
      <c r="U24" s="20"/>
      <c r="V24" s="28"/>
      <c r="Y24" s="20"/>
      <c r="Z24" s="28"/>
      <c r="AC24" s="20"/>
      <c r="AD24" s="28"/>
      <c r="AG24" s="20"/>
      <c r="AH24" s="28"/>
      <c r="AK24" s="20"/>
      <c r="AL24" s="28"/>
      <c r="AO24" s="20"/>
      <c r="AP24" s="36"/>
      <c r="AQ24" s="27"/>
      <c r="AU24" s="37"/>
    </row>
    <row r="25">
      <c r="A25" s="40">
        <v>20.0</v>
      </c>
      <c r="B25" s="77" t="s">
        <v>280</v>
      </c>
      <c r="C25" s="28"/>
      <c r="G25" s="2">
        <v>1.0</v>
      </c>
      <c r="H25" s="27"/>
      <c r="L25" s="37"/>
      <c r="P25" s="36"/>
      <c r="Q25" s="28"/>
      <c r="R25" s="28"/>
      <c r="U25" s="20"/>
      <c r="V25" s="28"/>
      <c r="Y25" s="20"/>
      <c r="Z25" s="28"/>
      <c r="AC25" s="20"/>
      <c r="AD25" s="28"/>
      <c r="AG25" s="20"/>
      <c r="AH25" s="28"/>
      <c r="AK25" s="20"/>
      <c r="AL25" s="28"/>
      <c r="AO25" s="37">
        <v>1.0</v>
      </c>
      <c r="AP25" s="36"/>
      <c r="AQ25" s="27">
        <v>1.0</v>
      </c>
      <c r="AU25" s="37">
        <v>3.0</v>
      </c>
    </row>
    <row r="26">
      <c r="A26" s="40">
        <v>21.0</v>
      </c>
      <c r="B26" s="77" t="s">
        <v>281</v>
      </c>
      <c r="C26" s="27">
        <v>1.0</v>
      </c>
      <c r="D26" s="2">
        <v>1.0</v>
      </c>
      <c r="G26" s="2">
        <v>4.0</v>
      </c>
      <c r="H26" s="27"/>
      <c r="L26" s="37"/>
      <c r="P26" s="36"/>
      <c r="Q26" s="28"/>
      <c r="R26" s="28"/>
      <c r="U26" s="20"/>
      <c r="V26" s="28"/>
      <c r="Y26" s="20"/>
      <c r="Z26" s="28"/>
      <c r="AC26" s="20"/>
      <c r="AD26" s="28"/>
      <c r="AG26" s="20"/>
      <c r="AH26" s="28"/>
      <c r="AK26" s="20"/>
      <c r="AL26" s="28"/>
      <c r="AO26" s="20"/>
      <c r="AP26" s="36"/>
      <c r="AQ26" s="27">
        <v>2.0</v>
      </c>
      <c r="AU26" s="37">
        <v>2.0</v>
      </c>
    </row>
    <row r="27">
      <c r="A27" s="40">
        <v>22.0</v>
      </c>
      <c r="B27" s="77" t="s">
        <v>282</v>
      </c>
      <c r="C27" s="27">
        <v>1.0</v>
      </c>
      <c r="G27" s="2">
        <v>1.0</v>
      </c>
      <c r="H27" s="27"/>
      <c r="L27" s="37"/>
      <c r="P27" s="36"/>
      <c r="Q27" s="28"/>
      <c r="R27" s="28"/>
      <c r="U27" s="20"/>
      <c r="V27" s="28"/>
      <c r="Y27" s="20"/>
      <c r="Z27" s="28"/>
      <c r="AC27" s="20"/>
      <c r="AD27" s="28"/>
      <c r="AG27" s="20"/>
      <c r="AH27" s="28"/>
      <c r="AK27" s="20"/>
      <c r="AL27" s="28"/>
      <c r="AO27" s="20"/>
      <c r="AP27" s="36"/>
      <c r="AQ27" s="27"/>
      <c r="AU27" s="37"/>
    </row>
    <row r="28">
      <c r="A28" s="40">
        <v>23.0</v>
      </c>
      <c r="B28" s="77" t="s">
        <v>283</v>
      </c>
      <c r="C28" s="27"/>
      <c r="H28" s="28"/>
      <c r="L28" s="37"/>
      <c r="P28" s="36"/>
      <c r="Q28" s="28"/>
      <c r="R28" s="28"/>
      <c r="U28" s="20"/>
      <c r="V28" s="28"/>
      <c r="Y28" s="20"/>
      <c r="Z28" s="28"/>
      <c r="AC28" s="20"/>
      <c r="AD28" s="28"/>
      <c r="AG28" s="20"/>
      <c r="AH28" s="28"/>
      <c r="AK28" s="20"/>
      <c r="AL28" s="28"/>
      <c r="AO28" s="20"/>
      <c r="AP28" s="36"/>
      <c r="AQ28" s="27">
        <v>1.0</v>
      </c>
      <c r="AU28" s="37"/>
    </row>
    <row r="29">
      <c r="A29" s="40">
        <v>24.0</v>
      </c>
      <c r="B29" s="77" t="s">
        <v>284</v>
      </c>
      <c r="C29" s="27"/>
      <c r="H29" s="28"/>
      <c r="L29" s="37"/>
      <c r="P29" s="36"/>
      <c r="Q29" s="42"/>
      <c r="R29" s="42"/>
      <c r="U29" s="20"/>
      <c r="V29" s="28"/>
      <c r="Y29" s="20"/>
      <c r="Z29" s="28"/>
      <c r="AC29" s="20"/>
      <c r="AD29" s="28"/>
      <c r="AG29" s="20"/>
      <c r="AH29" s="28"/>
      <c r="AK29" s="20"/>
      <c r="AL29" s="28"/>
      <c r="AO29" s="37"/>
      <c r="AP29" s="40"/>
      <c r="AQ29" s="27"/>
      <c r="AU29" s="37"/>
    </row>
    <row r="30">
      <c r="A30" s="40">
        <v>16.0</v>
      </c>
      <c r="B30" s="21" t="s">
        <v>6</v>
      </c>
      <c r="C30" s="23">
        <f t="shared" ref="C30:AU30" si="1">SUM(C6:C29)</f>
        <v>5</v>
      </c>
      <c r="D30" s="23">
        <f t="shared" si="1"/>
        <v>5</v>
      </c>
      <c r="E30" s="23">
        <f t="shared" si="1"/>
        <v>2</v>
      </c>
      <c r="F30" s="23">
        <f t="shared" si="1"/>
        <v>1</v>
      </c>
      <c r="G30" s="23">
        <f t="shared" si="1"/>
        <v>14</v>
      </c>
      <c r="H30" s="23">
        <f t="shared" si="1"/>
        <v>1</v>
      </c>
      <c r="I30" s="23">
        <f t="shared" si="1"/>
        <v>0</v>
      </c>
      <c r="J30" s="23">
        <f t="shared" si="1"/>
        <v>2</v>
      </c>
      <c r="K30" s="23">
        <f t="shared" si="1"/>
        <v>1</v>
      </c>
      <c r="L30" s="23">
        <f t="shared" si="1"/>
        <v>3</v>
      </c>
      <c r="M30" s="23">
        <f t="shared" si="1"/>
        <v>0</v>
      </c>
      <c r="N30" s="23">
        <f t="shared" si="1"/>
        <v>4</v>
      </c>
      <c r="O30" s="23">
        <f t="shared" si="1"/>
        <v>3</v>
      </c>
      <c r="P30" s="23">
        <f t="shared" si="1"/>
        <v>0</v>
      </c>
      <c r="Q30" s="23">
        <f t="shared" si="1"/>
        <v>0</v>
      </c>
      <c r="R30" s="23">
        <f t="shared" si="1"/>
        <v>0</v>
      </c>
      <c r="S30" s="23">
        <f t="shared" si="1"/>
        <v>0</v>
      </c>
      <c r="T30" s="23">
        <f t="shared" si="1"/>
        <v>0</v>
      </c>
      <c r="U30" s="23">
        <f t="shared" si="1"/>
        <v>0</v>
      </c>
      <c r="V30" s="23">
        <f t="shared" si="1"/>
        <v>0</v>
      </c>
      <c r="W30" s="23">
        <f t="shared" si="1"/>
        <v>0</v>
      </c>
      <c r="X30" s="23">
        <f t="shared" si="1"/>
        <v>0</v>
      </c>
      <c r="Y30" s="23">
        <f t="shared" si="1"/>
        <v>0</v>
      </c>
      <c r="Z30" s="23">
        <f t="shared" si="1"/>
        <v>0</v>
      </c>
      <c r="AA30" s="23">
        <f t="shared" si="1"/>
        <v>0</v>
      </c>
      <c r="AB30" s="23">
        <f t="shared" si="1"/>
        <v>0</v>
      </c>
      <c r="AC30" s="23">
        <f t="shared" si="1"/>
        <v>1</v>
      </c>
      <c r="AD30" s="23">
        <f t="shared" si="1"/>
        <v>0</v>
      </c>
      <c r="AE30" s="23">
        <f t="shared" si="1"/>
        <v>0</v>
      </c>
      <c r="AF30" s="23">
        <f t="shared" si="1"/>
        <v>0</v>
      </c>
      <c r="AG30" s="23">
        <f t="shared" si="1"/>
        <v>0</v>
      </c>
      <c r="AH30" s="23">
        <f t="shared" si="1"/>
        <v>1</v>
      </c>
      <c r="AI30" s="23">
        <f t="shared" si="1"/>
        <v>4</v>
      </c>
      <c r="AJ30" s="23">
        <f t="shared" si="1"/>
        <v>0</v>
      </c>
      <c r="AK30" s="23">
        <f t="shared" si="1"/>
        <v>1</v>
      </c>
      <c r="AL30" s="23">
        <f t="shared" si="1"/>
        <v>0</v>
      </c>
      <c r="AM30" s="23">
        <f t="shared" si="1"/>
        <v>0</v>
      </c>
      <c r="AN30" s="23">
        <f t="shared" si="1"/>
        <v>1</v>
      </c>
      <c r="AO30" s="23">
        <f t="shared" si="1"/>
        <v>5</v>
      </c>
      <c r="AP30" s="23">
        <f t="shared" si="1"/>
        <v>0</v>
      </c>
      <c r="AQ30" s="23">
        <f t="shared" si="1"/>
        <v>16</v>
      </c>
      <c r="AR30" s="23">
        <f t="shared" si="1"/>
        <v>0</v>
      </c>
      <c r="AS30" s="23">
        <f t="shared" si="1"/>
        <v>1</v>
      </c>
      <c r="AT30" s="23">
        <f t="shared" si="1"/>
        <v>0</v>
      </c>
      <c r="AU30" s="24">
        <f t="shared" si="1"/>
        <v>19</v>
      </c>
    </row>
    <row r="31">
      <c r="A31" s="40">
        <v>17.0</v>
      </c>
      <c r="B31" s="2" t="s">
        <v>83</v>
      </c>
      <c r="C31">
        <f t="shared" ref="C31:AU31" si="2">C30/24</f>
        <v>0.2083333333</v>
      </c>
      <c r="D31">
        <f t="shared" si="2"/>
        <v>0.2083333333</v>
      </c>
      <c r="E31">
        <f t="shared" si="2"/>
        <v>0.08333333333</v>
      </c>
      <c r="F31">
        <f t="shared" si="2"/>
        <v>0.04166666667</v>
      </c>
      <c r="G31">
        <f t="shared" si="2"/>
        <v>0.5833333333</v>
      </c>
      <c r="H31">
        <f t="shared" si="2"/>
        <v>0.04166666667</v>
      </c>
      <c r="I31">
        <f t="shared" si="2"/>
        <v>0</v>
      </c>
      <c r="J31">
        <f t="shared" si="2"/>
        <v>0.08333333333</v>
      </c>
      <c r="K31">
        <f t="shared" si="2"/>
        <v>0.04166666667</v>
      </c>
      <c r="L31">
        <f t="shared" si="2"/>
        <v>0.125</v>
      </c>
      <c r="M31">
        <f t="shared" si="2"/>
        <v>0</v>
      </c>
      <c r="N31">
        <f t="shared" si="2"/>
        <v>0.1666666667</v>
      </c>
      <c r="O31">
        <f t="shared" si="2"/>
        <v>0.125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0.04166666667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0.04166666667</v>
      </c>
      <c r="AI31">
        <f t="shared" si="2"/>
        <v>0.1666666667</v>
      </c>
      <c r="AJ31">
        <f t="shared" si="2"/>
        <v>0</v>
      </c>
      <c r="AK31">
        <f t="shared" si="2"/>
        <v>0.04166666667</v>
      </c>
      <c r="AL31">
        <f t="shared" si="2"/>
        <v>0</v>
      </c>
      <c r="AM31">
        <f t="shared" si="2"/>
        <v>0</v>
      </c>
      <c r="AN31">
        <f t="shared" si="2"/>
        <v>0.04166666667</v>
      </c>
      <c r="AO31">
        <f t="shared" si="2"/>
        <v>0.2083333333</v>
      </c>
      <c r="AP31">
        <f t="shared" si="2"/>
        <v>0</v>
      </c>
      <c r="AQ31">
        <f t="shared" si="2"/>
        <v>0.6666666667</v>
      </c>
      <c r="AR31">
        <f t="shared" si="2"/>
        <v>0</v>
      </c>
      <c r="AS31">
        <f t="shared" si="2"/>
        <v>0.04166666667</v>
      </c>
      <c r="AT31">
        <f t="shared" si="2"/>
        <v>0</v>
      </c>
      <c r="AU31">
        <f t="shared" si="2"/>
        <v>0.7916666667</v>
      </c>
    </row>
    <row r="32">
      <c r="B32" s="59" t="s">
        <v>84</v>
      </c>
      <c r="C32">
        <f t="shared" ref="C32:AU32" si="3">COUNT(C6:C29)/24</f>
        <v>0.2083333333</v>
      </c>
      <c r="D32">
        <f t="shared" si="3"/>
        <v>0.2083333333</v>
      </c>
      <c r="E32">
        <f t="shared" si="3"/>
        <v>0.04166666667</v>
      </c>
      <c r="F32">
        <f t="shared" si="3"/>
        <v>0.04166666667</v>
      </c>
      <c r="G32">
        <f t="shared" si="3"/>
        <v>0.375</v>
      </c>
      <c r="H32">
        <f t="shared" si="3"/>
        <v>0.04166666667</v>
      </c>
      <c r="I32">
        <f t="shared" si="3"/>
        <v>0</v>
      </c>
      <c r="J32">
        <f t="shared" si="3"/>
        <v>0.08333333333</v>
      </c>
      <c r="K32">
        <f t="shared" si="3"/>
        <v>0.04166666667</v>
      </c>
      <c r="L32">
        <f t="shared" si="3"/>
        <v>0.125</v>
      </c>
      <c r="M32">
        <f t="shared" si="3"/>
        <v>0</v>
      </c>
      <c r="N32">
        <f t="shared" si="3"/>
        <v>0.08333333333</v>
      </c>
      <c r="O32">
        <f t="shared" si="3"/>
        <v>0.125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>
        <f t="shared" si="3"/>
        <v>0.04166666667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0.04166666667</v>
      </c>
      <c r="AI32">
        <f t="shared" si="3"/>
        <v>0.125</v>
      </c>
      <c r="AJ32">
        <f t="shared" si="3"/>
        <v>0</v>
      </c>
      <c r="AK32">
        <f t="shared" si="3"/>
        <v>0.04166666667</v>
      </c>
      <c r="AL32">
        <f t="shared" si="3"/>
        <v>0</v>
      </c>
      <c r="AM32">
        <f t="shared" si="3"/>
        <v>0</v>
      </c>
      <c r="AN32">
        <f t="shared" si="3"/>
        <v>0.04166666667</v>
      </c>
      <c r="AO32">
        <f t="shared" si="3"/>
        <v>0.2083333333</v>
      </c>
      <c r="AP32">
        <f t="shared" si="3"/>
        <v>0</v>
      </c>
      <c r="AQ32">
        <f t="shared" si="3"/>
        <v>0.4583333333</v>
      </c>
      <c r="AR32">
        <f t="shared" si="3"/>
        <v>0</v>
      </c>
      <c r="AS32">
        <f t="shared" si="3"/>
        <v>0.04166666667</v>
      </c>
      <c r="AT32">
        <f t="shared" si="3"/>
        <v>0</v>
      </c>
      <c r="AU32">
        <f t="shared" si="3"/>
        <v>0.375</v>
      </c>
    </row>
    <row r="33">
      <c r="B33" s="6" t="s">
        <v>96</v>
      </c>
      <c r="C33" s="47">
        <f t="shared" ref="C33:AU33" si="4">PRODUCT(C31:C32)</f>
        <v>0.04340277778</v>
      </c>
      <c r="D33" s="47">
        <f t="shared" si="4"/>
        <v>0.04340277778</v>
      </c>
      <c r="E33" s="47">
        <f t="shared" si="4"/>
        <v>0.003472222222</v>
      </c>
      <c r="F33" s="47">
        <f t="shared" si="4"/>
        <v>0.001736111111</v>
      </c>
      <c r="G33" s="47">
        <f t="shared" si="4"/>
        <v>0.21875</v>
      </c>
      <c r="H33" s="47">
        <f t="shared" si="4"/>
        <v>0.001736111111</v>
      </c>
      <c r="I33" s="47">
        <f t="shared" si="4"/>
        <v>0</v>
      </c>
      <c r="J33" s="47">
        <f t="shared" si="4"/>
        <v>0.006944444444</v>
      </c>
      <c r="K33" s="47">
        <f t="shared" si="4"/>
        <v>0.001736111111</v>
      </c>
      <c r="L33" s="47">
        <f t="shared" si="4"/>
        <v>0.015625</v>
      </c>
      <c r="M33" s="47">
        <f t="shared" si="4"/>
        <v>0</v>
      </c>
      <c r="N33" s="47">
        <f t="shared" si="4"/>
        <v>0.01388888889</v>
      </c>
      <c r="O33" s="47">
        <f t="shared" si="4"/>
        <v>0.015625</v>
      </c>
      <c r="P33" s="47">
        <f t="shared" si="4"/>
        <v>0</v>
      </c>
      <c r="Q33" s="47">
        <f t="shared" si="4"/>
        <v>0</v>
      </c>
      <c r="R33" s="47">
        <f t="shared" si="4"/>
        <v>0</v>
      </c>
      <c r="S33" s="47">
        <f t="shared" si="4"/>
        <v>0</v>
      </c>
      <c r="T33" s="47">
        <f t="shared" si="4"/>
        <v>0</v>
      </c>
      <c r="U33" s="47">
        <f t="shared" si="4"/>
        <v>0</v>
      </c>
      <c r="V33" s="47">
        <f t="shared" si="4"/>
        <v>0</v>
      </c>
      <c r="W33" s="47">
        <f t="shared" si="4"/>
        <v>0</v>
      </c>
      <c r="X33" s="47">
        <f t="shared" si="4"/>
        <v>0</v>
      </c>
      <c r="Y33" s="47">
        <f t="shared" si="4"/>
        <v>0</v>
      </c>
      <c r="Z33" s="47">
        <f t="shared" si="4"/>
        <v>0</v>
      </c>
      <c r="AA33" s="47">
        <f t="shared" si="4"/>
        <v>0</v>
      </c>
      <c r="AB33" s="47">
        <f t="shared" si="4"/>
        <v>0</v>
      </c>
      <c r="AC33" s="47">
        <f t="shared" si="4"/>
        <v>0.001736111111</v>
      </c>
      <c r="AD33" s="47">
        <f t="shared" si="4"/>
        <v>0</v>
      </c>
      <c r="AE33" s="47">
        <f t="shared" si="4"/>
        <v>0</v>
      </c>
      <c r="AF33" s="47">
        <f t="shared" si="4"/>
        <v>0</v>
      </c>
      <c r="AG33" s="47">
        <f t="shared" si="4"/>
        <v>0</v>
      </c>
      <c r="AH33" s="47">
        <f t="shared" si="4"/>
        <v>0.001736111111</v>
      </c>
      <c r="AI33" s="47">
        <f t="shared" si="4"/>
        <v>0.02083333333</v>
      </c>
      <c r="AJ33" s="47">
        <f t="shared" si="4"/>
        <v>0</v>
      </c>
      <c r="AK33" s="47">
        <f t="shared" si="4"/>
        <v>0.001736111111</v>
      </c>
      <c r="AL33" s="47">
        <f t="shared" si="4"/>
        <v>0</v>
      </c>
      <c r="AM33" s="47">
        <f t="shared" si="4"/>
        <v>0</v>
      </c>
      <c r="AN33" s="47">
        <f t="shared" si="4"/>
        <v>0.001736111111</v>
      </c>
      <c r="AO33" s="47">
        <f t="shared" si="4"/>
        <v>0.04340277778</v>
      </c>
      <c r="AP33" s="47">
        <f t="shared" si="4"/>
        <v>0</v>
      </c>
      <c r="AQ33" s="47">
        <f t="shared" si="4"/>
        <v>0.3055555556</v>
      </c>
      <c r="AR33" s="47">
        <f t="shared" si="4"/>
        <v>0</v>
      </c>
      <c r="AS33" s="47">
        <f t="shared" si="4"/>
        <v>0.001736111111</v>
      </c>
      <c r="AT33" s="47">
        <f t="shared" si="4"/>
        <v>0</v>
      </c>
      <c r="AU33" s="47">
        <f t="shared" si="4"/>
        <v>0.296875</v>
      </c>
    </row>
    <row r="34">
      <c r="D34" s="2" t="s">
        <v>178</v>
      </c>
      <c r="Q34" s="34"/>
      <c r="R34" s="34"/>
    </row>
    <row r="35">
      <c r="B35" s="59" t="s">
        <v>111</v>
      </c>
      <c r="C35" s="2">
        <v>41.61</v>
      </c>
      <c r="D35">
        <f>MAX(C33:AU33)</f>
        <v>0.3055555556</v>
      </c>
      <c r="Q35" s="34"/>
      <c r="R35" s="34"/>
    </row>
    <row r="36">
      <c r="B36" s="2" t="s">
        <v>112</v>
      </c>
      <c r="C36" s="2">
        <v>86.7</v>
      </c>
      <c r="D36">
        <f>MIN(C33:AU33)</f>
        <v>0</v>
      </c>
      <c r="Q36" s="34"/>
      <c r="R36" s="34"/>
    </row>
    <row r="37">
      <c r="C37" s="2">
        <v>3.0</v>
      </c>
      <c r="D37" s="2">
        <v>4.0</v>
      </c>
      <c r="E37" s="2">
        <v>3.0</v>
      </c>
      <c r="F37" s="2">
        <v>2.0</v>
      </c>
      <c r="G37" s="2">
        <v>1.0</v>
      </c>
      <c r="H37" s="2">
        <v>3.0</v>
      </c>
      <c r="I37" s="2">
        <v>4.0</v>
      </c>
      <c r="J37" s="2">
        <v>3.0</v>
      </c>
      <c r="K37" s="2">
        <v>2.0</v>
      </c>
      <c r="L37" s="2">
        <v>1.0</v>
      </c>
      <c r="M37" s="2">
        <v>3.0</v>
      </c>
      <c r="N37" s="2">
        <v>2.0</v>
      </c>
      <c r="O37" s="2">
        <v>1.0</v>
      </c>
      <c r="P37" s="2">
        <v>1.0</v>
      </c>
      <c r="Q37" s="41">
        <v>2.0</v>
      </c>
      <c r="R37" s="41">
        <v>6.0</v>
      </c>
      <c r="S37" s="2">
        <v>5.0</v>
      </c>
      <c r="T37" s="2">
        <v>4.0</v>
      </c>
      <c r="U37" s="2">
        <v>3.0</v>
      </c>
      <c r="V37" s="2">
        <v>7.0</v>
      </c>
      <c r="W37" s="2">
        <v>6.0</v>
      </c>
      <c r="X37" s="2">
        <v>5.0</v>
      </c>
      <c r="Y37" s="2">
        <v>4.0</v>
      </c>
      <c r="Z37" s="2">
        <v>8.0</v>
      </c>
      <c r="AA37" s="2">
        <v>7.0</v>
      </c>
      <c r="AB37" s="2">
        <v>6.0</v>
      </c>
      <c r="AC37" s="2">
        <v>5.0</v>
      </c>
      <c r="AD37" s="2">
        <v>9.0</v>
      </c>
      <c r="AE37" s="2">
        <v>8.0</v>
      </c>
      <c r="AF37" s="2">
        <v>7.0</v>
      </c>
      <c r="AG37" s="2">
        <v>6.0</v>
      </c>
      <c r="AH37" s="2">
        <v>6.0</v>
      </c>
      <c r="AI37" s="2">
        <v>5.0</v>
      </c>
      <c r="AJ37" s="2">
        <v>4.0</v>
      </c>
      <c r="AK37" s="2">
        <v>3.0</v>
      </c>
      <c r="AL37" s="2">
        <v>7.0</v>
      </c>
      <c r="AM37" s="2">
        <v>6.0</v>
      </c>
      <c r="AN37" s="2">
        <v>5.0</v>
      </c>
      <c r="AO37" s="2">
        <v>4.0</v>
      </c>
      <c r="AP37" s="2">
        <v>1.0</v>
      </c>
      <c r="AQ37" s="2">
        <v>3.0</v>
      </c>
      <c r="AR37" s="2">
        <v>4.0</v>
      </c>
      <c r="AS37" s="2">
        <v>3.0</v>
      </c>
      <c r="AT37" s="2">
        <v>2.0</v>
      </c>
      <c r="AU37" s="2">
        <v>1.0</v>
      </c>
    </row>
    <row r="38">
      <c r="C38">
        <f t="shared" ref="C38:AU38" si="5">PRODUCT(C33,C37)</f>
        <v>0.1302083333</v>
      </c>
      <c r="D38">
        <f t="shared" si="5"/>
        <v>0.1736111111</v>
      </c>
      <c r="E38">
        <f t="shared" si="5"/>
        <v>0.01041666667</v>
      </c>
      <c r="F38">
        <f t="shared" si="5"/>
        <v>0.003472222222</v>
      </c>
      <c r="G38">
        <f t="shared" si="5"/>
        <v>0.21875</v>
      </c>
      <c r="H38">
        <f t="shared" si="5"/>
        <v>0.005208333333</v>
      </c>
      <c r="I38">
        <f t="shared" si="5"/>
        <v>0</v>
      </c>
      <c r="J38">
        <f t="shared" si="5"/>
        <v>0.02083333333</v>
      </c>
      <c r="K38">
        <f t="shared" si="5"/>
        <v>0.003472222222</v>
      </c>
      <c r="L38">
        <f t="shared" si="5"/>
        <v>0.015625</v>
      </c>
      <c r="M38">
        <f t="shared" si="5"/>
        <v>0</v>
      </c>
      <c r="N38">
        <f t="shared" si="5"/>
        <v>0.02777777778</v>
      </c>
      <c r="O38">
        <f t="shared" si="5"/>
        <v>0.015625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f t="shared" si="5"/>
        <v>0</v>
      </c>
      <c r="AA38">
        <f t="shared" si="5"/>
        <v>0</v>
      </c>
      <c r="AB38">
        <f t="shared" si="5"/>
        <v>0</v>
      </c>
      <c r="AC38">
        <f t="shared" si="5"/>
        <v>0.008680555556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0.01041666667</v>
      </c>
      <c r="AI38">
        <f t="shared" si="5"/>
        <v>0.1041666667</v>
      </c>
      <c r="AJ38">
        <f t="shared" si="5"/>
        <v>0</v>
      </c>
      <c r="AK38">
        <f t="shared" si="5"/>
        <v>0.005208333333</v>
      </c>
      <c r="AL38">
        <f t="shared" si="5"/>
        <v>0</v>
      </c>
      <c r="AM38">
        <f t="shared" si="5"/>
        <v>0</v>
      </c>
      <c r="AN38">
        <f t="shared" si="5"/>
        <v>0.008680555556</v>
      </c>
      <c r="AO38">
        <f t="shared" si="5"/>
        <v>0.1736111111</v>
      </c>
      <c r="AP38">
        <f t="shared" si="5"/>
        <v>0</v>
      </c>
      <c r="AQ38">
        <f t="shared" si="5"/>
        <v>0.9166666667</v>
      </c>
      <c r="AR38">
        <f t="shared" si="5"/>
        <v>0</v>
      </c>
      <c r="AS38">
        <f t="shared" si="5"/>
        <v>0.005208333333</v>
      </c>
      <c r="AT38">
        <f t="shared" si="5"/>
        <v>0</v>
      </c>
      <c r="AU38">
        <f t="shared" si="5"/>
        <v>0.296875</v>
      </c>
    </row>
    <row r="39">
      <c r="B39" s="59"/>
      <c r="C39">
        <f>SUM(C38:AU38)</f>
        <v>2.154513889</v>
      </c>
      <c r="D39">
        <f>SUM(C38:G38)</f>
        <v>0.5364583333</v>
      </c>
      <c r="Q39" s="34"/>
      <c r="R39" s="34"/>
    </row>
    <row r="40">
      <c r="C40">
        <f>DIVIDE(C39,C35)</f>
        <v>0.05177875244</v>
      </c>
      <c r="Q40" s="34"/>
      <c r="R40" s="34"/>
    </row>
    <row r="41">
      <c r="Q41" s="34"/>
      <c r="R41" s="34"/>
    </row>
    <row r="42">
      <c r="Q42" s="34"/>
      <c r="R42" s="34"/>
    </row>
    <row r="43">
      <c r="C43">
        <f>SUM(C38:G38)</f>
        <v>0.5364583333</v>
      </c>
      <c r="D43">
        <f>SUM(H38:L38)</f>
        <v>0.04513888889</v>
      </c>
      <c r="E43">
        <f>SUM(M38:O38)</f>
        <v>0.04340277778</v>
      </c>
      <c r="F43">
        <f>SUM(P38:AP38)</f>
        <v>0.3107638889</v>
      </c>
      <c r="G43">
        <f>SUM(AQ38:AU38)</f>
        <v>1.21875</v>
      </c>
      <c r="Q43" s="34"/>
      <c r="R43" s="34"/>
    </row>
    <row r="44">
      <c r="Q44" s="34"/>
      <c r="R44" s="34"/>
    </row>
    <row r="45">
      <c r="Q45" s="34"/>
      <c r="R45" s="34"/>
    </row>
    <row r="46">
      <c r="Q46" s="34"/>
      <c r="R46" s="34"/>
    </row>
    <row r="47">
      <c r="Q47" s="34"/>
      <c r="R47" s="34"/>
    </row>
    <row r="48">
      <c r="Q48" s="34"/>
      <c r="R48" s="34"/>
    </row>
    <row r="49">
      <c r="Q49" s="34"/>
      <c r="R49" s="34"/>
    </row>
    <row r="50">
      <c r="Q50" s="34"/>
      <c r="R50" s="34"/>
    </row>
    <row r="51">
      <c r="Q51" s="34"/>
      <c r="R51" s="34"/>
    </row>
    <row r="52">
      <c r="Q52" s="34"/>
      <c r="R52" s="34"/>
    </row>
    <row r="53">
      <c r="Q53" s="34"/>
      <c r="R53" s="34"/>
    </row>
    <row r="54">
      <c r="Q54" s="34"/>
      <c r="R54" s="34"/>
    </row>
    <row r="55">
      <c r="Q55" s="34"/>
      <c r="R55" s="34"/>
    </row>
    <row r="56">
      <c r="Q56" s="34"/>
      <c r="R56" s="34"/>
    </row>
    <row r="57">
      <c r="Q57" s="34"/>
      <c r="R57" s="34"/>
    </row>
    <row r="58"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  <row r="973">
      <c r="Q973" s="34"/>
      <c r="R973" s="34"/>
    </row>
    <row r="974">
      <c r="Q974" s="34"/>
      <c r="R974" s="34"/>
    </row>
    <row r="975">
      <c r="Q975" s="34"/>
      <c r="R975" s="34"/>
    </row>
    <row r="976">
      <c r="Q976" s="34"/>
      <c r="R976" s="34"/>
    </row>
    <row r="977">
      <c r="Q977" s="34"/>
      <c r="R977" s="34"/>
    </row>
    <row r="978">
      <c r="Q978" s="34"/>
      <c r="R978" s="34"/>
    </row>
    <row r="979">
      <c r="Q979" s="34"/>
      <c r="R979" s="34"/>
    </row>
    <row r="980">
      <c r="Q980" s="34"/>
      <c r="R980" s="34"/>
    </row>
    <row r="981">
      <c r="Q981" s="34"/>
      <c r="R981" s="34"/>
    </row>
    <row r="982">
      <c r="Q982" s="34"/>
      <c r="R982" s="34"/>
    </row>
  </sheetData>
  <mergeCells count="2">
    <mergeCell ref="A4:B5"/>
    <mergeCell ref="AQ4:AU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285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27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76" t="s">
        <v>286</v>
      </c>
      <c r="C6" s="27"/>
      <c r="D6" s="2">
        <v>2.0</v>
      </c>
      <c r="F6" s="2">
        <v>1.0</v>
      </c>
      <c r="H6" s="28"/>
      <c r="L6" s="37"/>
      <c r="P6" s="36"/>
      <c r="Q6" s="28"/>
      <c r="R6" s="28"/>
      <c r="U6" s="37"/>
      <c r="V6" s="27">
        <v>3.0</v>
      </c>
      <c r="Y6" s="20"/>
      <c r="Z6" s="38"/>
      <c r="AA6" s="22">
        <v>2.0</v>
      </c>
      <c r="AB6" s="23"/>
      <c r="AC6" s="79">
        <v>1.0</v>
      </c>
      <c r="AD6" s="28"/>
      <c r="AG6" s="20"/>
      <c r="AH6" s="27"/>
      <c r="AI6" s="2">
        <v>1.0</v>
      </c>
      <c r="AK6" s="37">
        <v>1.0</v>
      </c>
      <c r="AL6" s="28"/>
      <c r="AO6" s="20"/>
      <c r="AP6" s="40">
        <v>2.0</v>
      </c>
      <c r="AQ6" s="27">
        <v>1.0</v>
      </c>
      <c r="AU6" s="37"/>
    </row>
    <row r="7">
      <c r="A7" s="40">
        <v>2.0</v>
      </c>
      <c r="B7" s="77" t="s">
        <v>287</v>
      </c>
      <c r="C7" s="28"/>
      <c r="H7" s="27"/>
      <c r="I7" s="2">
        <v>3.0</v>
      </c>
      <c r="L7" s="37"/>
      <c r="P7" s="36"/>
      <c r="Q7" s="28"/>
      <c r="R7" s="28"/>
      <c r="U7" s="20"/>
      <c r="V7" s="28"/>
      <c r="Y7" s="20"/>
      <c r="Z7" s="28"/>
      <c r="AA7" s="2">
        <v>2.0</v>
      </c>
      <c r="AC7" s="20"/>
      <c r="AD7" s="28"/>
      <c r="AG7" s="20"/>
      <c r="AH7" s="28"/>
      <c r="AK7" s="20"/>
      <c r="AL7" s="28"/>
      <c r="AO7" s="20"/>
      <c r="AP7" s="36"/>
      <c r="AQ7" s="27"/>
      <c r="AU7" s="37"/>
    </row>
    <row r="8">
      <c r="A8" s="40">
        <v>3.0</v>
      </c>
      <c r="B8" s="77" t="s">
        <v>188</v>
      </c>
      <c r="C8" s="28"/>
      <c r="D8" s="2">
        <v>1.0</v>
      </c>
      <c r="H8" s="28"/>
      <c r="I8" s="2">
        <v>3.0</v>
      </c>
      <c r="K8" s="2">
        <v>1.0</v>
      </c>
      <c r="L8" s="37"/>
      <c r="P8" s="36"/>
      <c r="Q8" s="28"/>
      <c r="R8" s="28"/>
      <c r="U8" s="20"/>
      <c r="V8" s="27">
        <v>1.0</v>
      </c>
      <c r="W8" s="2">
        <v>1.0</v>
      </c>
      <c r="X8" s="2">
        <v>1.0</v>
      </c>
      <c r="Y8" s="20"/>
      <c r="Z8" s="28"/>
      <c r="AC8" s="20"/>
      <c r="AD8" s="28"/>
      <c r="AG8" s="20"/>
      <c r="AH8" s="28"/>
      <c r="AK8" s="37"/>
      <c r="AL8" s="28"/>
      <c r="AO8" s="37"/>
      <c r="AP8" s="40">
        <v>1.0</v>
      </c>
      <c r="AQ8" s="27"/>
      <c r="AU8" s="37"/>
    </row>
    <row r="9">
      <c r="A9" s="40">
        <v>4.0</v>
      </c>
      <c r="B9" s="77" t="s">
        <v>288</v>
      </c>
      <c r="C9" s="27"/>
      <c r="D9" s="2">
        <v>1.0</v>
      </c>
      <c r="H9" s="28"/>
      <c r="I9" s="2">
        <v>1.0</v>
      </c>
      <c r="J9" s="2">
        <v>1.0</v>
      </c>
      <c r="L9" s="37"/>
      <c r="P9" s="36"/>
      <c r="Q9" s="42"/>
      <c r="R9" s="42"/>
      <c r="U9" s="20"/>
      <c r="V9" s="28"/>
      <c r="Y9" s="20"/>
      <c r="Z9" s="28"/>
      <c r="AC9" s="20"/>
      <c r="AD9" s="28"/>
      <c r="AG9" s="20"/>
      <c r="AH9" s="28"/>
      <c r="AK9" s="20"/>
      <c r="AL9" s="28"/>
      <c r="AO9" s="37"/>
      <c r="AP9" s="40">
        <v>1.0</v>
      </c>
      <c r="AQ9" s="27">
        <v>1.0</v>
      </c>
      <c r="AU9" s="37">
        <v>2.0</v>
      </c>
    </row>
    <row r="10">
      <c r="A10" s="40">
        <v>5.0</v>
      </c>
      <c r="B10" s="77" t="s">
        <v>289</v>
      </c>
      <c r="C10" s="28"/>
      <c r="D10" s="2">
        <v>2.0</v>
      </c>
      <c r="E10" s="2">
        <v>1.0</v>
      </c>
      <c r="G10" s="2">
        <v>1.0</v>
      </c>
      <c r="H10" s="28"/>
      <c r="L10" s="37"/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K10" s="37"/>
      <c r="AL10" s="28"/>
      <c r="AO10" s="20"/>
      <c r="AP10" s="40"/>
      <c r="AQ10" s="27">
        <v>1.0</v>
      </c>
      <c r="AU10" s="37">
        <v>8.0</v>
      </c>
    </row>
    <row r="11">
      <c r="A11" s="40">
        <v>6.0</v>
      </c>
      <c r="B11" s="77" t="s">
        <v>109</v>
      </c>
      <c r="C11" s="27"/>
      <c r="D11" s="2">
        <v>3.0</v>
      </c>
      <c r="F11" s="2">
        <v>1.0</v>
      </c>
      <c r="G11" s="2">
        <v>3.0</v>
      </c>
      <c r="H11" s="28"/>
      <c r="L11" s="37"/>
      <c r="P11" s="36"/>
      <c r="Q11" s="42"/>
      <c r="R11" s="42"/>
      <c r="U11" s="20"/>
      <c r="V11" s="28"/>
      <c r="Y11" s="20"/>
      <c r="Z11" s="28"/>
      <c r="AC11" s="20"/>
      <c r="AD11" s="28"/>
      <c r="AG11" s="20"/>
      <c r="AH11" s="28"/>
      <c r="AK11" s="37"/>
      <c r="AL11" s="27">
        <v>1.0</v>
      </c>
      <c r="AO11" s="20"/>
      <c r="AP11" s="40">
        <v>1.0</v>
      </c>
      <c r="AQ11" s="28"/>
      <c r="AU11" s="37"/>
    </row>
    <row r="12">
      <c r="A12" s="40">
        <v>7.0</v>
      </c>
      <c r="B12" s="77" t="s">
        <v>290</v>
      </c>
      <c r="C12" s="27"/>
      <c r="D12" s="2">
        <v>5.0</v>
      </c>
      <c r="E12" s="2">
        <v>3.0</v>
      </c>
      <c r="F12" s="2">
        <v>3.0</v>
      </c>
      <c r="G12" s="2">
        <v>7.0</v>
      </c>
      <c r="H12" s="27"/>
      <c r="L12" s="37"/>
      <c r="P12" s="36"/>
      <c r="Q12" s="42"/>
      <c r="R12" s="42"/>
      <c r="U12" s="20"/>
      <c r="V12" s="27"/>
      <c r="Y12" s="20"/>
      <c r="Z12" s="28"/>
      <c r="AC12" s="20"/>
      <c r="AD12" s="28"/>
      <c r="AG12" s="20"/>
      <c r="AH12" s="28"/>
      <c r="AK12" s="37"/>
      <c r="AL12" s="27">
        <v>2.0</v>
      </c>
      <c r="AO12" s="37">
        <v>1.0</v>
      </c>
      <c r="AP12" s="40">
        <v>1.0</v>
      </c>
      <c r="AQ12" s="27">
        <v>1.0</v>
      </c>
      <c r="AU12" s="37">
        <v>12.0</v>
      </c>
    </row>
    <row r="13">
      <c r="A13" s="40">
        <v>8.0</v>
      </c>
      <c r="B13" s="77" t="s">
        <v>291</v>
      </c>
      <c r="C13" s="28"/>
      <c r="H13" s="28"/>
      <c r="L13" s="37"/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/>
      <c r="AL13" s="27"/>
      <c r="AO13" s="20"/>
      <c r="AP13" s="40">
        <v>1.0</v>
      </c>
      <c r="AQ13" s="27"/>
      <c r="AU13" s="37"/>
    </row>
    <row r="14">
      <c r="A14" s="40">
        <v>9.0</v>
      </c>
      <c r="B14" s="77" t="s">
        <v>292</v>
      </c>
      <c r="C14" s="27"/>
      <c r="H14" s="28"/>
      <c r="L14" s="37"/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O14" s="37"/>
      <c r="AP14" s="40"/>
      <c r="AQ14" s="27"/>
      <c r="AU14" s="37"/>
    </row>
    <row r="15">
      <c r="A15" s="40">
        <v>10.0</v>
      </c>
      <c r="B15" s="77" t="s">
        <v>145</v>
      </c>
      <c r="C15" s="28"/>
      <c r="D15" s="2">
        <v>1.0</v>
      </c>
      <c r="H15" s="28"/>
      <c r="L15" s="37"/>
      <c r="P15" s="36"/>
      <c r="Q15" s="42"/>
      <c r="R15" s="42"/>
      <c r="U15" s="20"/>
      <c r="V15" s="27"/>
      <c r="Y15" s="20"/>
      <c r="Z15" s="28"/>
      <c r="AC15" s="37"/>
      <c r="AD15" s="28"/>
      <c r="AG15" s="20"/>
      <c r="AH15" s="28"/>
      <c r="AK15" s="20"/>
      <c r="AL15" s="28"/>
      <c r="AO15" s="20"/>
      <c r="AP15" s="40"/>
      <c r="AQ15" s="28"/>
      <c r="AU15" s="37"/>
    </row>
    <row r="16">
      <c r="A16" s="40">
        <v>11.0</v>
      </c>
      <c r="B16" s="77" t="s">
        <v>293</v>
      </c>
      <c r="C16" s="27"/>
      <c r="D16" s="2">
        <v>6.0</v>
      </c>
      <c r="G16" s="2">
        <v>12.0</v>
      </c>
      <c r="H16" s="27"/>
      <c r="L16" s="37"/>
      <c r="P16" s="36"/>
      <c r="Q16" s="42"/>
      <c r="R16" s="42"/>
      <c r="U16" s="20"/>
      <c r="V16" s="28"/>
      <c r="Y16" s="20"/>
      <c r="Z16" s="28"/>
      <c r="AC16" s="37"/>
      <c r="AD16" s="28"/>
      <c r="AG16" s="20"/>
      <c r="AH16" s="27"/>
      <c r="AK16" s="37"/>
      <c r="AL16" s="28"/>
      <c r="AN16" s="2">
        <v>1.0</v>
      </c>
      <c r="AO16" s="37"/>
      <c r="AP16" s="40"/>
      <c r="AQ16" s="27"/>
      <c r="AU16" s="37"/>
    </row>
    <row r="17">
      <c r="A17" s="40">
        <v>12.0</v>
      </c>
      <c r="B17" s="77" t="s">
        <v>294</v>
      </c>
      <c r="C17" s="27"/>
      <c r="H17" s="27"/>
      <c r="L17" s="37"/>
      <c r="P17" s="36"/>
      <c r="Q17" s="42"/>
      <c r="R17" s="42"/>
      <c r="U17" s="20"/>
      <c r="V17" s="28"/>
      <c r="Y17" s="20"/>
      <c r="Z17" s="28"/>
      <c r="AC17" s="20"/>
      <c r="AD17" s="28"/>
      <c r="AG17" s="20"/>
      <c r="AH17" s="28"/>
      <c r="AK17" s="37"/>
      <c r="AL17" s="28"/>
      <c r="AO17" s="20"/>
      <c r="AP17" s="40">
        <v>1.0</v>
      </c>
      <c r="AQ17" s="27"/>
      <c r="AU17" s="37"/>
    </row>
    <row r="18">
      <c r="A18" s="40">
        <v>13.0</v>
      </c>
      <c r="B18" s="77" t="s">
        <v>295</v>
      </c>
      <c r="C18" s="28"/>
      <c r="G18" s="2">
        <v>2.0</v>
      </c>
      <c r="H18" s="27"/>
      <c r="L18" s="37"/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37">
        <v>1.0</v>
      </c>
      <c r="AL18" s="28"/>
      <c r="AO18" s="37">
        <v>1.0</v>
      </c>
      <c r="AP18" s="36"/>
      <c r="AQ18" s="27">
        <v>1.0</v>
      </c>
      <c r="AU18" s="37"/>
    </row>
    <row r="19">
      <c r="A19" s="40">
        <v>14.0</v>
      </c>
      <c r="B19" s="77" t="s">
        <v>296</v>
      </c>
      <c r="C19" s="28"/>
      <c r="D19" s="2">
        <v>1.0</v>
      </c>
      <c r="H19" s="27"/>
      <c r="L19" s="37"/>
      <c r="P19" s="36"/>
      <c r="Q19" s="28"/>
      <c r="R19" s="28"/>
      <c r="U19" s="20"/>
      <c r="V19" s="27">
        <v>2.0</v>
      </c>
      <c r="Y19" s="20"/>
      <c r="Z19" s="28"/>
      <c r="AC19" s="20"/>
      <c r="AD19" s="27"/>
      <c r="AG19" s="20"/>
      <c r="AH19" s="28"/>
      <c r="AK19" s="20"/>
      <c r="AL19" s="28"/>
      <c r="AM19" s="2">
        <v>1.0</v>
      </c>
      <c r="AO19" s="20"/>
      <c r="AP19" s="36"/>
      <c r="AQ19" s="27">
        <v>1.0</v>
      </c>
      <c r="AU19" s="37">
        <v>3.0</v>
      </c>
    </row>
    <row r="20">
      <c r="A20" s="40"/>
      <c r="B20" s="21" t="s">
        <v>6</v>
      </c>
      <c r="C20" s="23">
        <f t="shared" ref="C20:AU20" si="1">SUM(C6:C19)</f>
        <v>0</v>
      </c>
      <c r="D20" s="23">
        <f t="shared" si="1"/>
        <v>22</v>
      </c>
      <c r="E20" s="23">
        <f t="shared" si="1"/>
        <v>4</v>
      </c>
      <c r="F20" s="23">
        <f t="shared" si="1"/>
        <v>5</v>
      </c>
      <c r="G20" s="23">
        <f t="shared" si="1"/>
        <v>25</v>
      </c>
      <c r="H20" s="23">
        <f t="shared" si="1"/>
        <v>0</v>
      </c>
      <c r="I20" s="23">
        <f t="shared" si="1"/>
        <v>7</v>
      </c>
      <c r="J20" s="23">
        <f t="shared" si="1"/>
        <v>1</v>
      </c>
      <c r="K20" s="23">
        <f t="shared" si="1"/>
        <v>1</v>
      </c>
      <c r="L20" s="23">
        <f t="shared" si="1"/>
        <v>0</v>
      </c>
      <c r="M20" s="23">
        <f t="shared" si="1"/>
        <v>0</v>
      </c>
      <c r="N20" s="23">
        <f t="shared" si="1"/>
        <v>0</v>
      </c>
      <c r="O20" s="23">
        <f t="shared" si="1"/>
        <v>0</v>
      </c>
      <c r="P20" s="23">
        <f t="shared" si="1"/>
        <v>0</v>
      </c>
      <c r="Q20" s="23">
        <f t="shared" si="1"/>
        <v>0</v>
      </c>
      <c r="R20" s="23">
        <f t="shared" si="1"/>
        <v>0</v>
      </c>
      <c r="S20" s="23">
        <f t="shared" si="1"/>
        <v>0</v>
      </c>
      <c r="T20" s="23">
        <f t="shared" si="1"/>
        <v>0</v>
      </c>
      <c r="U20" s="23">
        <f t="shared" si="1"/>
        <v>0</v>
      </c>
      <c r="V20" s="23">
        <f t="shared" si="1"/>
        <v>6</v>
      </c>
      <c r="W20" s="23">
        <f t="shared" si="1"/>
        <v>1</v>
      </c>
      <c r="X20" s="23">
        <f t="shared" si="1"/>
        <v>1</v>
      </c>
      <c r="Y20" s="23">
        <f t="shared" si="1"/>
        <v>0</v>
      </c>
      <c r="Z20" s="23">
        <f t="shared" si="1"/>
        <v>0</v>
      </c>
      <c r="AA20" s="23">
        <f t="shared" si="1"/>
        <v>4</v>
      </c>
      <c r="AB20" s="23">
        <f t="shared" si="1"/>
        <v>0</v>
      </c>
      <c r="AC20" s="23">
        <f t="shared" si="1"/>
        <v>1</v>
      </c>
      <c r="AD20" s="23">
        <f t="shared" si="1"/>
        <v>0</v>
      </c>
      <c r="AE20" s="23">
        <f t="shared" si="1"/>
        <v>0</v>
      </c>
      <c r="AF20" s="23">
        <f t="shared" si="1"/>
        <v>0</v>
      </c>
      <c r="AG20" s="23">
        <f t="shared" si="1"/>
        <v>0</v>
      </c>
      <c r="AH20" s="23">
        <f t="shared" si="1"/>
        <v>0</v>
      </c>
      <c r="AI20" s="23">
        <f t="shared" si="1"/>
        <v>1</v>
      </c>
      <c r="AJ20" s="23">
        <f t="shared" si="1"/>
        <v>0</v>
      </c>
      <c r="AK20" s="23">
        <f t="shared" si="1"/>
        <v>2</v>
      </c>
      <c r="AL20" s="23">
        <f t="shared" si="1"/>
        <v>3</v>
      </c>
      <c r="AM20" s="23">
        <f t="shared" si="1"/>
        <v>1</v>
      </c>
      <c r="AN20" s="23">
        <f t="shared" si="1"/>
        <v>1</v>
      </c>
      <c r="AO20" s="23">
        <f t="shared" si="1"/>
        <v>2</v>
      </c>
      <c r="AP20" s="23">
        <f t="shared" si="1"/>
        <v>8</v>
      </c>
      <c r="AQ20" s="23">
        <f t="shared" si="1"/>
        <v>6</v>
      </c>
      <c r="AR20" s="23">
        <f t="shared" si="1"/>
        <v>0</v>
      </c>
      <c r="AS20" s="23">
        <f t="shared" si="1"/>
        <v>0</v>
      </c>
      <c r="AT20" s="23">
        <f t="shared" si="1"/>
        <v>0</v>
      </c>
      <c r="AU20" s="24">
        <f t="shared" si="1"/>
        <v>25</v>
      </c>
    </row>
    <row r="21">
      <c r="A21" s="40"/>
      <c r="B21" s="2" t="s">
        <v>83</v>
      </c>
      <c r="C21">
        <f>C20/39</f>
        <v>0</v>
      </c>
      <c r="D21">
        <f t="shared" ref="D21:AU21" si="2">D20/14</f>
        <v>1.571428571</v>
      </c>
      <c r="E21">
        <f t="shared" si="2"/>
        <v>0.2857142857</v>
      </c>
      <c r="F21">
        <f t="shared" si="2"/>
        <v>0.3571428571</v>
      </c>
      <c r="G21">
        <f t="shared" si="2"/>
        <v>1.785714286</v>
      </c>
      <c r="H21">
        <f t="shared" si="2"/>
        <v>0</v>
      </c>
      <c r="I21">
        <f t="shared" si="2"/>
        <v>0.5</v>
      </c>
      <c r="J21">
        <f t="shared" si="2"/>
        <v>0.07142857143</v>
      </c>
      <c r="K21">
        <f t="shared" si="2"/>
        <v>0.07142857143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0.4285714286</v>
      </c>
      <c r="W21">
        <f t="shared" si="2"/>
        <v>0.07142857143</v>
      </c>
      <c r="X21">
        <f t="shared" si="2"/>
        <v>0.07142857143</v>
      </c>
      <c r="Y21">
        <f t="shared" si="2"/>
        <v>0</v>
      </c>
      <c r="Z21">
        <f t="shared" si="2"/>
        <v>0</v>
      </c>
      <c r="AA21">
        <f t="shared" si="2"/>
        <v>0.2857142857</v>
      </c>
      <c r="AB21">
        <f t="shared" si="2"/>
        <v>0</v>
      </c>
      <c r="AC21">
        <f t="shared" si="2"/>
        <v>0.07142857143</v>
      </c>
      <c r="AD21">
        <f t="shared" si="2"/>
        <v>0</v>
      </c>
      <c r="AE21">
        <f t="shared" si="2"/>
        <v>0</v>
      </c>
      <c r="AF21">
        <f t="shared" si="2"/>
        <v>0</v>
      </c>
      <c r="AG21">
        <f t="shared" si="2"/>
        <v>0</v>
      </c>
      <c r="AH21">
        <f t="shared" si="2"/>
        <v>0</v>
      </c>
      <c r="AI21">
        <f t="shared" si="2"/>
        <v>0.07142857143</v>
      </c>
      <c r="AJ21">
        <f t="shared" si="2"/>
        <v>0</v>
      </c>
      <c r="AK21">
        <f t="shared" si="2"/>
        <v>0.1428571429</v>
      </c>
      <c r="AL21">
        <f t="shared" si="2"/>
        <v>0.2142857143</v>
      </c>
      <c r="AM21">
        <f t="shared" si="2"/>
        <v>0.07142857143</v>
      </c>
      <c r="AN21">
        <f t="shared" si="2"/>
        <v>0.07142857143</v>
      </c>
      <c r="AO21">
        <f t="shared" si="2"/>
        <v>0.1428571429</v>
      </c>
      <c r="AP21">
        <f t="shared" si="2"/>
        <v>0.5714285714</v>
      </c>
      <c r="AQ21">
        <f t="shared" si="2"/>
        <v>0.4285714286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1.785714286</v>
      </c>
    </row>
    <row r="22">
      <c r="B22" s="59" t="s">
        <v>84</v>
      </c>
      <c r="C22">
        <f>COUNT(C6:C19)/39</f>
        <v>0</v>
      </c>
      <c r="D22">
        <f t="shared" ref="D22:AU22" si="3">COUNT(D6:D19)/14</f>
        <v>0.6428571429</v>
      </c>
      <c r="E22">
        <f t="shared" si="3"/>
        <v>0.1428571429</v>
      </c>
      <c r="F22">
        <f t="shared" si="3"/>
        <v>0.2142857143</v>
      </c>
      <c r="G22">
        <f t="shared" si="3"/>
        <v>0.3571428571</v>
      </c>
      <c r="H22">
        <f t="shared" si="3"/>
        <v>0</v>
      </c>
      <c r="I22">
        <f t="shared" si="3"/>
        <v>0.2142857143</v>
      </c>
      <c r="J22">
        <f t="shared" si="3"/>
        <v>0.07142857143</v>
      </c>
      <c r="K22">
        <f t="shared" si="3"/>
        <v>0.07142857143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0.2142857143</v>
      </c>
      <c r="W22">
        <f t="shared" si="3"/>
        <v>0.07142857143</v>
      </c>
      <c r="X22">
        <f t="shared" si="3"/>
        <v>0.07142857143</v>
      </c>
      <c r="Y22">
        <f t="shared" si="3"/>
        <v>0</v>
      </c>
      <c r="Z22">
        <f t="shared" si="3"/>
        <v>0</v>
      </c>
      <c r="AA22">
        <f t="shared" si="3"/>
        <v>0.1428571429</v>
      </c>
      <c r="AB22">
        <f t="shared" si="3"/>
        <v>0</v>
      </c>
      <c r="AC22">
        <f t="shared" si="3"/>
        <v>0.07142857143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0.07142857143</v>
      </c>
      <c r="AJ22">
        <f t="shared" si="3"/>
        <v>0</v>
      </c>
      <c r="AK22">
        <f t="shared" si="3"/>
        <v>0.1428571429</v>
      </c>
      <c r="AL22">
        <f t="shared" si="3"/>
        <v>0.1428571429</v>
      </c>
      <c r="AM22">
        <f t="shared" si="3"/>
        <v>0.07142857143</v>
      </c>
      <c r="AN22">
        <f t="shared" si="3"/>
        <v>0.07142857143</v>
      </c>
      <c r="AO22">
        <f t="shared" si="3"/>
        <v>0.1428571429</v>
      </c>
      <c r="AP22">
        <f t="shared" si="3"/>
        <v>0.5</v>
      </c>
      <c r="AQ22">
        <f t="shared" si="3"/>
        <v>0.4285714286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0.2857142857</v>
      </c>
    </row>
    <row r="23">
      <c r="B23" s="6" t="s">
        <v>96</v>
      </c>
      <c r="C23" s="47">
        <f t="shared" ref="C23:AU23" si="4">PRODUCT(C21:C22)</f>
        <v>0</v>
      </c>
      <c r="D23" s="47">
        <f t="shared" si="4"/>
        <v>1.010204082</v>
      </c>
      <c r="E23" s="47">
        <f t="shared" si="4"/>
        <v>0.04081632653</v>
      </c>
      <c r="F23" s="47">
        <f t="shared" si="4"/>
        <v>0.07653061224</v>
      </c>
      <c r="G23" s="47">
        <f t="shared" si="4"/>
        <v>0.637755102</v>
      </c>
      <c r="H23" s="47">
        <f t="shared" si="4"/>
        <v>0</v>
      </c>
      <c r="I23" s="47">
        <f t="shared" si="4"/>
        <v>0.1071428571</v>
      </c>
      <c r="J23" s="47">
        <f t="shared" si="4"/>
        <v>0.005102040816</v>
      </c>
      <c r="K23" s="47">
        <f t="shared" si="4"/>
        <v>0.005102040816</v>
      </c>
      <c r="L23" s="47">
        <f t="shared" si="4"/>
        <v>0</v>
      </c>
      <c r="M23" s="47">
        <f t="shared" si="4"/>
        <v>0</v>
      </c>
      <c r="N23" s="47">
        <f t="shared" si="4"/>
        <v>0</v>
      </c>
      <c r="O23" s="47">
        <f t="shared" si="4"/>
        <v>0</v>
      </c>
      <c r="P23" s="47">
        <f t="shared" si="4"/>
        <v>0</v>
      </c>
      <c r="Q23" s="47">
        <f t="shared" si="4"/>
        <v>0</v>
      </c>
      <c r="R23" s="47">
        <f t="shared" si="4"/>
        <v>0</v>
      </c>
      <c r="S23" s="47">
        <f t="shared" si="4"/>
        <v>0</v>
      </c>
      <c r="T23" s="47">
        <f t="shared" si="4"/>
        <v>0</v>
      </c>
      <c r="U23" s="47">
        <f t="shared" si="4"/>
        <v>0</v>
      </c>
      <c r="V23" s="47">
        <f t="shared" si="4"/>
        <v>0.09183673469</v>
      </c>
      <c r="W23" s="47">
        <f t="shared" si="4"/>
        <v>0.005102040816</v>
      </c>
      <c r="X23" s="47">
        <f t="shared" si="4"/>
        <v>0.005102040816</v>
      </c>
      <c r="Y23" s="47">
        <f t="shared" si="4"/>
        <v>0</v>
      </c>
      <c r="Z23" s="47">
        <f t="shared" si="4"/>
        <v>0</v>
      </c>
      <c r="AA23" s="47">
        <f t="shared" si="4"/>
        <v>0.04081632653</v>
      </c>
      <c r="AB23" s="47">
        <f t="shared" si="4"/>
        <v>0</v>
      </c>
      <c r="AC23" s="47">
        <f t="shared" si="4"/>
        <v>0.005102040816</v>
      </c>
      <c r="AD23" s="47">
        <f t="shared" si="4"/>
        <v>0</v>
      </c>
      <c r="AE23" s="47">
        <f t="shared" si="4"/>
        <v>0</v>
      </c>
      <c r="AF23" s="47">
        <f t="shared" si="4"/>
        <v>0</v>
      </c>
      <c r="AG23" s="47">
        <f t="shared" si="4"/>
        <v>0</v>
      </c>
      <c r="AH23" s="47">
        <f t="shared" si="4"/>
        <v>0</v>
      </c>
      <c r="AI23" s="47">
        <f t="shared" si="4"/>
        <v>0.005102040816</v>
      </c>
      <c r="AJ23" s="47">
        <f t="shared" si="4"/>
        <v>0</v>
      </c>
      <c r="AK23" s="47">
        <f t="shared" si="4"/>
        <v>0.02040816327</v>
      </c>
      <c r="AL23" s="47">
        <f t="shared" si="4"/>
        <v>0.0306122449</v>
      </c>
      <c r="AM23" s="47">
        <f t="shared" si="4"/>
        <v>0.005102040816</v>
      </c>
      <c r="AN23" s="47">
        <f t="shared" si="4"/>
        <v>0.005102040816</v>
      </c>
      <c r="AO23" s="47">
        <f t="shared" si="4"/>
        <v>0.02040816327</v>
      </c>
      <c r="AP23" s="47">
        <f t="shared" si="4"/>
        <v>0.2857142857</v>
      </c>
      <c r="AQ23" s="47">
        <f t="shared" si="4"/>
        <v>0.1836734694</v>
      </c>
      <c r="AR23" s="47">
        <f t="shared" si="4"/>
        <v>0</v>
      </c>
      <c r="AS23" s="47">
        <f t="shared" si="4"/>
        <v>0</v>
      </c>
      <c r="AT23" s="47">
        <f t="shared" si="4"/>
        <v>0</v>
      </c>
      <c r="AU23" s="47">
        <f t="shared" si="4"/>
        <v>0.5102040816</v>
      </c>
    </row>
    <row r="24">
      <c r="D24" s="2" t="s">
        <v>178</v>
      </c>
      <c r="Q24" s="34"/>
      <c r="R24" s="34"/>
    </row>
    <row r="25">
      <c r="B25" s="59" t="s">
        <v>111</v>
      </c>
      <c r="C25" s="2">
        <v>41.61</v>
      </c>
      <c r="D25">
        <f>MAX(C23:AU23)</f>
        <v>1.010204082</v>
      </c>
      <c r="Q25" s="34"/>
      <c r="R25" s="34"/>
    </row>
    <row r="26">
      <c r="B26" s="2" t="s">
        <v>112</v>
      </c>
      <c r="C26" s="2">
        <v>83.98</v>
      </c>
      <c r="D26">
        <f>MIN(C23:AU23)</f>
        <v>0</v>
      </c>
      <c r="Q26" s="34"/>
      <c r="R26" s="34"/>
    </row>
    <row r="27">
      <c r="C27" s="2">
        <v>3.0</v>
      </c>
      <c r="D27" s="2">
        <v>4.0</v>
      </c>
      <c r="E27" s="2">
        <v>3.0</v>
      </c>
      <c r="F27" s="2">
        <v>2.0</v>
      </c>
      <c r="G27" s="2">
        <v>1.0</v>
      </c>
      <c r="H27" s="2">
        <v>3.0</v>
      </c>
      <c r="I27" s="2">
        <v>4.0</v>
      </c>
      <c r="J27" s="2">
        <v>3.0</v>
      </c>
      <c r="K27" s="2">
        <v>2.0</v>
      </c>
      <c r="L27" s="2">
        <v>1.0</v>
      </c>
      <c r="M27" s="2">
        <v>3.0</v>
      </c>
      <c r="N27" s="2">
        <v>2.0</v>
      </c>
      <c r="O27" s="2">
        <v>1.0</v>
      </c>
      <c r="P27" s="2">
        <v>1.0</v>
      </c>
      <c r="Q27" s="41">
        <v>2.0</v>
      </c>
      <c r="R27" s="41">
        <v>6.0</v>
      </c>
      <c r="S27" s="2">
        <v>5.0</v>
      </c>
      <c r="T27" s="2">
        <v>4.0</v>
      </c>
      <c r="U27" s="2">
        <v>3.0</v>
      </c>
      <c r="V27" s="2">
        <v>7.0</v>
      </c>
      <c r="W27" s="2">
        <v>6.0</v>
      </c>
      <c r="X27" s="2">
        <v>5.0</v>
      </c>
      <c r="Y27" s="2">
        <v>4.0</v>
      </c>
      <c r="Z27" s="2">
        <v>8.0</v>
      </c>
      <c r="AA27" s="2">
        <v>7.0</v>
      </c>
      <c r="AB27" s="2">
        <v>6.0</v>
      </c>
      <c r="AC27" s="2">
        <v>5.0</v>
      </c>
      <c r="AD27" s="2">
        <v>9.0</v>
      </c>
      <c r="AE27" s="2">
        <v>8.0</v>
      </c>
      <c r="AF27" s="2">
        <v>7.0</v>
      </c>
      <c r="AG27" s="2">
        <v>6.0</v>
      </c>
      <c r="AH27" s="2">
        <v>6.0</v>
      </c>
      <c r="AI27" s="2">
        <v>5.0</v>
      </c>
      <c r="AJ27" s="2">
        <v>4.0</v>
      </c>
      <c r="AK27" s="2">
        <v>3.0</v>
      </c>
      <c r="AL27" s="2">
        <v>7.0</v>
      </c>
      <c r="AM27" s="2">
        <v>6.0</v>
      </c>
      <c r="AN27" s="2">
        <v>5.0</v>
      </c>
      <c r="AO27" s="2">
        <v>4.0</v>
      </c>
      <c r="AP27" s="2">
        <v>1.0</v>
      </c>
      <c r="AQ27" s="2">
        <v>3.0</v>
      </c>
      <c r="AR27" s="2">
        <v>4.0</v>
      </c>
      <c r="AS27" s="2">
        <v>3.0</v>
      </c>
      <c r="AT27" s="2">
        <v>2.0</v>
      </c>
      <c r="AU27" s="2">
        <v>1.0</v>
      </c>
    </row>
    <row r="28">
      <c r="C28">
        <f t="shared" ref="C28:AU28" si="5">PRODUCT(C23,C27)</f>
        <v>0</v>
      </c>
      <c r="D28">
        <f t="shared" si="5"/>
        <v>4.040816327</v>
      </c>
      <c r="E28">
        <f t="shared" si="5"/>
        <v>0.1224489796</v>
      </c>
      <c r="F28">
        <f t="shared" si="5"/>
        <v>0.1530612245</v>
      </c>
      <c r="G28">
        <f t="shared" si="5"/>
        <v>0.637755102</v>
      </c>
      <c r="H28">
        <f t="shared" si="5"/>
        <v>0</v>
      </c>
      <c r="I28">
        <f t="shared" si="5"/>
        <v>0.4285714286</v>
      </c>
      <c r="J28">
        <f t="shared" si="5"/>
        <v>0.01530612245</v>
      </c>
      <c r="K28">
        <f t="shared" si="5"/>
        <v>0.01020408163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0.6428571429</v>
      </c>
      <c r="W28">
        <f t="shared" si="5"/>
        <v>0.0306122449</v>
      </c>
      <c r="X28">
        <f t="shared" si="5"/>
        <v>0.02551020408</v>
      </c>
      <c r="Y28">
        <f t="shared" si="5"/>
        <v>0</v>
      </c>
      <c r="Z28">
        <f t="shared" si="5"/>
        <v>0</v>
      </c>
      <c r="AA28">
        <f t="shared" si="5"/>
        <v>0.2857142857</v>
      </c>
      <c r="AB28">
        <f t="shared" si="5"/>
        <v>0</v>
      </c>
      <c r="AC28">
        <f t="shared" si="5"/>
        <v>0.02551020408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0.02551020408</v>
      </c>
      <c r="AJ28">
        <f t="shared" si="5"/>
        <v>0</v>
      </c>
      <c r="AK28">
        <f t="shared" si="5"/>
        <v>0.0612244898</v>
      </c>
      <c r="AL28">
        <f t="shared" si="5"/>
        <v>0.2142857143</v>
      </c>
      <c r="AM28">
        <f t="shared" si="5"/>
        <v>0.0306122449</v>
      </c>
      <c r="AN28">
        <f t="shared" si="5"/>
        <v>0.02551020408</v>
      </c>
      <c r="AO28">
        <f t="shared" si="5"/>
        <v>0.08163265306</v>
      </c>
      <c r="AP28">
        <f t="shared" si="5"/>
        <v>0.2857142857</v>
      </c>
      <c r="AQ28">
        <f t="shared" si="5"/>
        <v>0.5510204082</v>
      </c>
      <c r="AR28">
        <f t="shared" si="5"/>
        <v>0</v>
      </c>
      <c r="AS28">
        <f t="shared" si="5"/>
        <v>0</v>
      </c>
      <c r="AT28">
        <f t="shared" si="5"/>
        <v>0</v>
      </c>
      <c r="AU28">
        <f t="shared" si="5"/>
        <v>0.5102040816</v>
      </c>
    </row>
    <row r="29">
      <c r="B29" s="59"/>
      <c r="C29">
        <f>SUM(C28:AU28)</f>
        <v>8.204081633</v>
      </c>
      <c r="D29">
        <f>SUM(C28:G28)</f>
        <v>4.954081633</v>
      </c>
      <c r="Q29" s="34"/>
      <c r="R29" s="34"/>
    </row>
    <row r="30">
      <c r="C30">
        <f>DIVIDE(C29,C25)</f>
        <v>0.1971661051</v>
      </c>
      <c r="Q30" s="34"/>
      <c r="R30" s="34"/>
    </row>
    <row r="31">
      <c r="Q31" s="34"/>
      <c r="R31" s="34"/>
    </row>
    <row r="32">
      <c r="Q32" s="34"/>
      <c r="R32" s="34"/>
    </row>
    <row r="33">
      <c r="C33">
        <f>SUM(C28:G28)</f>
        <v>4.954081633</v>
      </c>
      <c r="D33">
        <f>SUM(H28:L28)</f>
        <v>0.4540816327</v>
      </c>
      <c r="E33">
        <f>SUM(M28:O52)</f>
        <v>0</v>
      </c>
      <c r="F33">
        <f>SUM(P28:AP28)</f>
        <v>1.734693878</v>
      </c>
      <c r="G33">
        <f>SUM(AQ28:AU28)</f>
        <v>1.06122449</v>
      </c>
      <c r="Q33" s="34"/>
      <c r="R33" s="34"/>
    </row>
    <row r="34">
      <c r="Q34" s="34"/>
      <c r="R34" s="34"/>
    </row>
    <row r="35">
      <c r="Q35" s="34"/>
      <c r="R35" s="34"/>
    </row>
    <row r="36">
      <c r="Q36" s="34"/>
      <c r="R36" s="34"/>
    </row>
    <row r="37">
      <c r="Q37" s="34"/>
      <c r="R37" s="34"/>
    </row>
    <row r="38">
      <c r="Q38" s="34"/>
      <c r="R38" s="34"/>
    </row>
    <row r="39">
      <c r="Q39" s="34"/>
      <c r="R39" s="34"/>
    </row>
    <row r="40">
      <c r="Q40" s="34"/>
      <c r="R40" s="34"/>
    </row>
    <row r="41">
      <c r="Q41" s="34"/>
      <c r="R41" s="34"/>
    </row>
    <row r="42">
      <c r="Q42" s="34"/>
      <c r="R42" s="34"/>
    </row>
    <row r="43">
      <c r="Q43" s="34"/>
      <c r="R43" s="34"/>
    </row>
    <row r="44">
      <c r="Q44" s="34"/>
      <c r="R44" s="34"/>
    </row>
    <row r="45">
      <c r="Q45" s="34"/>
      <c r="R45" s="34"/>
    </row>
    <row r="46">
      <c r="Q46" s="34"/>
      <c r="R46" s="34"/>
    </row>
    <row r="47">
      <c r="Q47" s="34"/>
      <c r="R47" s="34"/>
    </row>
    <row r="48">
      <c r="Q48" s="34"/>
      <c r="R48" s="34"/>
    </row>
    <row r="49">
      <c r="Q49" s="34"/>
      <c r="R49" s="34"/>
    </row>
    <row r="50">
      <c r="Q50" s="34"/>
      <c r="R50" s="34"/>
    </row>
    <row r="51">
      <c r="Q51" s="34"/>
      <c r="R51" s="34"/>
    </row>
    <row r="52">
      <c r="Q52" s="34"/>
      <c r="R52" s="34"/>
    </row>
    <row r="53">
      <c r="Q53" s="34"/>
      <c r="R53" s="34"/>
    </row>
    <row r="54">
      <c r="Q54" s="34"/>
      <c r="R54" s="34"/>
    </row>
    <row r="55">
      <c r="Q55" s="34"/>
      <c r="R55" s="34"/>
    </row>
    <row r="56">
      <c r="Q56" s="34"/>
      <c r="R56" s="34"/>
    </row>
    <row r="57">
      <c r="Q57" s="34"/>
      <c r="R57" s="34"/>
    </row>
    <row r="58"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</sheetData>
  <mergeCells count="2">
    <mergeCell ref="A4:B5"/>
    <mergeCell ref="AQ4:AU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3" max="3" width="10.57"/>
    <col customWidth="1" min="4" max="4" width="8.71"/>
    <col customWidth="1" min="5" max="5" width="7.57"/>
    <col customWidth="1" min="6" max="6" width="6.57"/>
    <col customWidth="1" min="7" max="7" width="8.43"/>
    <col customWidth="1" min="8" max="8" width="11.86"/>
    <col customWidth="1" min="9" max="9" width="8.57"/>
    <col customWidth="1" min="10" max="10" width="4.57"/>
    <col customWidth="1" min="11" max="11" width="6.29"/>
    <col customWidth="1" min="12" max="12" width="7.71"/>
    <col customWidth="1" min="13" max="13" width="9.29"/>
    <col customWidth="1" min="14" max="14" width="9.71"/>
    <col customWidth="1" min="15" max="15" width="7.57"/>
  </cols>
  <sheetData>
    <row r="1">
      <c r="C1" s="2"/>
      <c r="D1" s="7"/>
      <c r="E1" s="7"/>
      <c r="F1" s="7"/>
      <c r="G1" s="7"/>
      <c r="H1" s="2"/>
      <c r="I1" s="7"/>
      <c r="J1" s="7"/>
      <c r="K1" s="7"/>
      <c r="L1" s="7"/>
      <c r="M1" s="2"/>
      <c r="N1" s="7"/>
      <c r="O1" s="7"/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</row>
    <row r="3">
      <c r="A3" s="19" t="s">
        <v>297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</row>
    <row r="5">
      <c r="A5" s="25">
        <v>1.0</v>
      </c>
      <c r="B5" s="25" t="s">
        <v>298</v>
      </c>
      <c r="C5" s="33"/>
      <c r="D5" s="34"/>
      <c r="E5" s="34"/>
      <c r="F5" s="34"/>
      <c r="G5" s="35"/>
      <c r="H5" s="34"/>
      <c r="I5" s="34"/>
      <c r="J5" s="34"/>
      <c r="K5" s="34"/>
      <c r="L5" s="34"/>
      <c r="M5" s="33"/>
      <c r="N5" s="34"/>
      <c r="O5" s="34"/>
      <c r="P5" s="36"/>
      <c r="Q5" s="28"/>
      <c r="R5" s="33"/>
      <c r="S5" s="34"/>
      <c r="T5" s="34"/>
      <c r="U5" s="35"/>
      <c r="V5" s="28"/>
      <c r="Y5" s="20"/>
      <c r="Z5" s="38"/>
      <c r="AA5" s="23"/>
      <c r="AB5" s="23"/>
      <c r="AC5" s="24"/>
      <c r="AD5" s="28"/>
      <c r="AG5" s="20"/>
      <c r="AH5" s="27"/>
      <c r="AK5" s="20"/>
      <c r="AL5" s="28"/>
      <c r="AO5" s="20"/>
      <c r="AP5" s="36"/>
      <c r="AQ5" s="33"/>
      <c r="AR5" s="34"/>
      <c r="AS5" s="34"/>
      <c r="AT5" s="34"/>
      <c r="AU5" s="39"/>
    </row>
    <row r="6">
      <c r="A6" s="40">
        <v>2.0</v>
      </c>
      <c r="B6" s="40" t="s">
        <v>299</v>
      </c>
      <c r="C6" s="19"/>
      <c r="D6" s="34"/>
      <c r="E6" s="34"/>
      <c r="F6" s="34"/>
      <c r="G6" s="35"/>
      <c r="H6" s="41">
        <v>1.0</v>
      </c>
      <c r="I6" s="34"/>
      <c r="J6" s="34"/>
      <c r="K6" s="34"/>
      <c r="L6" s="41">
        <v>1.0</v>
      </c>
      <c r="M6" s="33"/>
      <c r="N6" s="34"/>
      <c r="O6" s="34"/>
      <c r="P6" s="36"/>
      <c r="Q6" s="28"/>
      <c r="R6" s="33"/>
      <c r="S6" s="34"/>
      <c r="T6" s="34"/>
      <c r="U6" s="39"/>
      <c r="V6" s="28"/>
      <c r="Y6" s="20"/>
      <c r="Z6" s="28"/>
      <c r="AC6" s="20"/>
      <c r="AD6" s="28"/>
      <c r="AG6" s="20"/>
      <c r="AH6" s="28"/>
      <c r="AK6" s="20"/>
      <c r="AL6" s="28"/>
      <c r="AO6" s="20"/>
      <c r="AP6" s="36"/>
      <c r="AQ6" s="33"/>
      <c r="AR6" s="34"/>
      <c r="AS6" s="34"/>
      <c r="AT6" s="34"/>
      <c r="AU6" s="35"/>
    </row>
    <row r="7">
      <c r="A7" s="40">
        <v>3.0</v>
      </c>
      <c r="B7" s="40" t="s">
        <v>300</v>
      </c>
      <c r="C7" s="33"/>
      <c r="D7" s="34"/>
      <c r="E7" s="34"/>
      <c r="F7" s="34"/>
      <c r="G7" s="35"/>
      <c r="H7" s="41">
        <v>1.0</v>
      </c>
      <c r="I7" s="34"/>
      <c r="J7" s="34"/>
      <c r="K7" s="34"/>
      <c r="L7" s="41">
        <v>2.0</v>
      </c>
      <c r="M7" s="19">
        <v>1.0</v>
      </c>
      <c r="N7" s="41">
        <v>5.0</v>
      </c>
      <c r="O7" s="41">
        <v>6.0</v>
      </c>
      <c r="P7" s="36"/>
      <c r="Q7" s="28"/>
      <c r="R7" s="33"/>
      <c r="S7" s="34"/>
      <c r="T7" s="34"/>
      <c r="U7" s="39"/>
      <c r="V7" s="28"/>
      <c r="Y7" s="20"/>
      <c r="Z7" s="28"/>
      <c r="AC7" s="20"/>
      <c r="AD7" s="28"/>
      <c r="AG7" s="20"/>
      <c r="AH7" s="28"/>
      <c r="AK7" s="37"/>
      <c r="AL7" s="28"/>
      <c r="AO7" s="37"/>
      <c r="AP7" s="40"/>
      <c r="AQ7" s="33"/>
      <c r="AR7" s="34"/>
      <c r="AS7" s="34"/>
      <c r="AT7" s="34"/>
      <c r="AU7" s="39"/>
    </row>
    <row r="8">
      <c r="A8" s="40">
        <v>4.0</v>
      </c>
      <c r="B8" s="40" t="s">
        <v>301</v>
      </c>
      <c r="C8" s="33"/>
      <c r="D8" s="34"/>
      <c r="E8" s="41"/>
      <c r="F8" s="34"/>
      <c r="G8" s="35">
        <v>1.0</v>
      </c>
      <c r="H8" s="41"/>
      <c r="I8" s="34"/>
      <c r="J8" s="41"/>
      <c r="K8" s="34"/>
      <c r="L8" s="34"/>
      <c r="M8" s="33"/>
      <c r="N8" s="34"/>
      <c r="O8" s="34"/>
      <c r="P8" s="36"/>
      <c r="Q8" s="42"/>
      <c r="R8" s="19">
        <v>1.0</v>
      </c>
      <c r="S8" s="41"/>
      <c r="T8" s="41"/>
      <c r="U8" s="35"/>
      <c r="V8" s="28"/>
      <c r="Y8" s="20"/>
      <c r="Z8" s="28"/>
      <c r="AA8" s="2">
        <v>2.0</v>
      </c>
      <c r="AC8" s="37"/>
      <c r="AD8" s="28"/>
      <c r="AG8" s="20"/>
      <c r="AH8" s="27">
        <v>1.0</v>
      </c>
      <c r="AI8" s="2">
        <v>2.0</v>
      </c>
      <c r="AJ8" s="2">
        <v>1.0</v>
      </c>
      <c r="AK8" s="37"/>
      <c r="AL8" s="28"/>
      <c r="AO8" s="20"/>
      <c r="AP8" s="40">
        <v>3.0</v>
      </c>
      <c r="AQ8" s="33"/>
      <c r="AR8" s="34"/>
      <c r="AS8" s="34"/>
      <c r="AT8" s="34"/>
      <c r="AU8" s="39"/>
    </row>
    <row r="9">
      <c r="A9" s="40">
        <v>5.0</v>
      </c>
      <c r="B9" s="40" t="s">
        <v>302</v>
      </c>
      <c r="C9" s="33"/>
      <c r="D9" s="34"/>
      <c r="E9" s="34"/>
      <c r="F9" s="34"/>
      <c r="G9" s="35"/>
      <c r="H9" s="34"/>
      <c r="I9" s="34"/>
      <c r="J9" s="34"/>
      <c r="K9" s="34"/>
      <c r="L9" s="34"/>
      <c r="M9" s="19">
        <v>1.0</v>
      </c>
      <c r="N9" s="34"/>
      <c r="O9" s="41">
        <v>1.0</v>
      </c>
      <c r="P9" s="36"/>
      <c r="Q9" s="42"/>
      <c r="R9" s="19"/>
      <c r="S9" s="34"/>
      <c r="T9" s="34"/>
      <c r="U9" s="39"/>
      <c r="V9" s="27"/>
      <c r="Y9" s="20"/>
      <c r="Z9" s="28"/>
      <c r="AC9" s="20"/>
      <c r="AD9" s="28"/>
      <c r="AG9" s="20"/>
      <c r="AH9" s="28"/>
      <c r="AK9" s="37"/>
      <c r="AL9" s="28"/>
      <c r="AO9" s="20"/>
      <c r="AP9" s="40"/>
      <c r="AQ9" s="33"/>
      <c r="AR9" s="34"/>
      <c r="AS9" s="34"/>
      <c r="AT9" s="34"/>
      <c r="AU9" s="39"/>
    </row>
    <row r="10">
      <c r="A10" s="40">
        <v>6.0</v>
      </c>
      <c r="B10" s="40" t="s">
        <v>303</v>
      </c>
      <c r="C10" s="19"/>
      <c r="D10" s="34"/>
      <c r="E10" s="34"/>
      <c r="F10" s="34"/>
      <c r="G10" s="35"/>
      <c r="H10" s="41">
        <v>2.0</v>
      </c>
      <c r="I10" s="34"/>
      <c r="J10" s="34"/>
      <c r="K10" s="34"/>
      <c r="L10" s="41">
        <v>3.0</v>
      </c>
      <c r="M10" s="33"/>
      <c r="N10" s="34"/>
      <c r="O10" s="34"/>
      <c r="P10" s="36"/>
      <c r="Q10" s="42"/>
      <c r="R10" s="80"/>
      <c r="S10" s="34"/>
      <c r="T10" s="34"/>
      <c r="U10" s="35"/>
      <c r="V10" s="28"/>
      <c r="Y10" s="20"/>
      <c r="Z10" s="28"/>
      <c r="AC10" s="20"/>
      <c r="AD10" s="28"/>
      <c r="AG10" s="20"/>
      <c r="AH10" s="28"/>
      <c r="AK10" s="37"/>
      <c r="AL10" s="28"/>
      <c r="AO10" s="20"/>
      <c r="AP10" s="40"/>
      <c r="AQ10" s="33"/>
      <c r="AR10" s="34"/>
      <c r="AS10" s="34"/>
      <c r="AT10" s="34"/>
      <c r="AU10" s="35"/>
    </row>
    <row r="11">
      <c r="A11" s="40">
        <v>7.0</v>
      </c>
      <c r="B11" s="40" t="s">
        <v>304</v>
      </c>
      <c r="C11" s="33"/>
      <c r="D11" s="34"/>
      <c r="E11" s="34"/>
      <c r="F11" s="34"/>
      <c r="G11" s="35"/>
      <c r="H11" s="34"/>
      <c r="I11" s="34"/>
      <c r="J11" s="34"/>
      <c r="K11" s="34"/>
      <c r="L11" s="34"/>
      <c r="M11" s="33"/>
      <c r="N11" s="34"/>
      <c r="O11" s="41"/>
      <c r="P11" s="36"/>
      <c r="Q11" s="42"/>
      <c r="R11" s="80"/>
      <c r="S11" s="34"/>
      <c r="T11" s="34"/>
      <c r="U11" s="39"/>
      <c r="V11" s="27"/>
      <c r="Y11" s="20"/>
      <c r="Z11" s="28"/>
      <c r="AC11" s="20"/>
      <c r="AD11" s="28"/>
      <c r="AG11" s="20"/>
      <c r="AH11" s="28"/>
      <c r="AK11" s="37"/>
      <c r="AL11" s="27"/>
      <c r="AO11" s="37"/>
      <c r="AP11" s="40"/>
      <c r="AQ11" s="33"/>
      <c r="AR11" s="34"/>
      <c r="AS11" s="34"/>
      <c r="AT11" s="34"/>
      <c r="AU11" s="35"/>
    </row>
    <row r="12">
      <c r="A12" s="40">
        <v>8.0</v>
      </c>
      <c r="B12" s="40" t="s">
        <v>306</v>
      </c>
      <c r="C12" s="33"/>
      <c r="D12" s="34"/>
      <c r="E12" s="34"/>
      <c r="F12" s="34"/>
      <c r="G12" s="35"/>
      <c r="H12" s="41">
        <v>1.0</v>
      </c>
      <c r="I12" s="34"/>
      <c r="J12" s="34"/>
      <c r="K12" s="41">
        <v>1.0</v>
      </c>
      <c r="L12" s="34"/>
      <c r="M12" s="33"/>
      <c r="N12" s="34"/>
      <c r="O12" s="34"/>
      <c r="P12" s="36"/>
      <c r="Q12" s="42"/>
      <c r="R12" s="80"/>
      <c r="S12" s="34"/>
      <c r="T12" s="34"/>
      <c r="U12" s="39"/>
      <c r="V12" s="28"/>
      <c r="Y12" s="20"/>
      <c r="Z12" s="28"/>
      <c r="AC12" s="20"/>
      <c r="AD12" s="28"/>
      <c r="AG12" s="20"/>
      <c r="AH12" s="28"/>
      <c r="AK12" s="37"/>
      <c r="AL12" s="28"/>
      <c r="AO12" s="37"/>
      <c r="AP12" s="36"/>
      <c r="AQ12" s="33"/>
      <c r="AR12" s="34"/>
      <c r="AS12" s="34"/>
      <c r="AT12" s="34"/>
      <c r="AU12" s="35"/>
    </row>
    <row r="13">
      <c r="A13" s="40">
        <v>9.0</v>
      </c>
      <c r="B13" s="40" t="s">
        <v>255</v>
      </c>
      <c r="C13" s="33"/>
      <c r="D13" s="34"/>
      <c r="E13" s="34"/>
      <c r="F13" s="34"/>
      <c r="G13" s="35"/>
      <c r="H13" s="41"/>
      <c r="I13" s="34"/>
      <c r="J13" s="34"/>
      <c r="K13" s="34"/>
      <c r="L13" s="41"/>
      <c r="M13" s="33"/>
      <c r="N13" s="34"/>
      <c r="O13" s="34"/>
      <c r="P13" s="36"/>
      <c r="Q13" s="42"/>
      <c r="R13" s="80"/>
      <c r="S13" s="34"/>
      <c r="T13" s="34"/>
      <c r="U13" s="39"/>
      <c r="V13" s="27"/>
      <c r="Y13" s="20"/>
      <c r="Z13" s="28"/>
      <c r="AC13" s="37"/>
      <c r="AD13" s="28"/>
      <c r="AG13" s="20"/>
      <c r="AH13" s="28"/>
      <c r="AK13" s="20"/>
      <c r="AL13" s="28"/>
      <c r="AO13" s="37"/>
      <c r="AP13" s="40"/>
      <c r="AQ13" s="33"/>
      <c r="AR13" s="34"/>
      <c r="AS13" s="34"/>
      <c r="AT13" s="34"/>
      <c r="AU13" s="35"/>
    </row>
    <row r="14">
      <c r="A14" s="40">
        <v>10.0</v>
      </c>
      <c r="B14" s="40" t="s">
        <v>307</v>
      </c>
      <c r="C14" s="33"/>
      <c r="D14" s="34"/>
      <c r="E14" s="34"/>
      <c r="F14" s="34"/>
      <c r="G14" s="35">
        <v>1.0</v>
      </c>
      <c r="H14" s="34"/>
      <c r="I14" s="34"/>
      <c r="J14" s="34"/>
      <c r="K14" s="34"/>
      <c r="L14" s="34"/>
      <c r="M14" s="33"/>
      <c r="N14" s="34"/>
      <c r="O14" s="34"/>
      <c r="P14" s="36"/>
      <c r="Q14" s="42"/>
      <c r="R14" s="80"/>
      <c r="S14" s="34"/>
      <c r="T14" s="34"/>
      <c r="U14" s="39"/>
      <c r="V14" s="27"/>
      <c r="Y14" s="20"/>
      <c r="Z14" s="28"/>
      <c r="AC14" s="37"/>
      <c r="AD14" s="28"/>
      <c r="AG14" s="20"/>
      <c r="AH14" s="28"/>
      <c r="AK14" s="20"/>
      <c r="AL14" s="28"/>
      <c r="AO14" s="20"/>
      <c r="AP14" s="40"/>
      <c r="AQ14" s="33"/>
      <c r="AR14" s="34"/>
      <c r="AS14" s="34"/>
      <c r="AT14" s="34"/>
      <c r="AU14" s="35"/>
    </row>
    <row r="15">
      <c r="A15" s="40">
        <v>11.0</v>
      </c>
      <c r="B15" s="40" t="s">
        <v>308</v>
      </c>
      <c r="C15" s="19"/>
      <c r="D15" s="34"/>
      <c r="E15" s="34"/>
      <c r="F15" s="34"/>
      <c r="G15" s="35"/>
      <c r="H15" s="41">
        <v>2.0</v>
      </c>
      <c r="I15" s="34"/>
      <c r="J15" s="34"/>
      <c r="K15" s="34"/>
      <c r="L15" s="41">
        <v>2.0</v>
      </c>
      <c r="M15" s="33"/>
      <c r="N15" s="34"/>
      <c r="O15" s="34"/>
      <c r="P15" s="36"/>
      <c r="Q15" s="42"/>
      <c r="R15" s="80"/>
      <c r="S15" s="34"/>
      <c r="T15" s="34"/>
      <c r="U15" s="39"/>
      <c r="V15" s="28"/>
      <c r="Y15" s="20"/>
      <c r="Z15" s="28"/>
      <c r="AC15" s="20"/>
      <c r="AD15" s="28"/>
      <c r="AG15" s="20"/>
      <c r="AH15" s="28"/>
      <c r="AK15" s="20"/>
      <c r="AL15" s="28"/>
      <c r="AO15" s="20"/>
      <c r="AP15" s="40"/>
      <c r="AQ15" s="19">
        <v>1.0</v>
      </c>
      <c r="AR15" s="34"/>
      <c r="AS15" s="34"/>
      <c r="AT15" s="34"/>
      <c r="AU15" s="35">
        <v>1.0</v>
      </c>
    </row>
    <row r="16">
      <c r="A16" s="40">
        <v>12.0</v>
      </c>
      <c r="B16" s="40" t="s">
        <v>88</v>
      </c>
      <c r="C16" s="33"/>
      <c r="D16" s="34"/>
      <c r="E16" s="34"/>
      <c r="F16" s="34"/>
      <c r="G16" s="35"/>
      <c r="H16" s="34"/>
      <c r="I16" s="34"/>
      <c r="J16" s="34"/>
      <c r="K16" s="34"/>
      <c r="L16" s="34"/>
      <c r="M16" s="33"/>
      <c r="N16" s="34"/>
      <c r="O16" s="34"/>
      <c r="P16" s="36"/>
      <c r="Q16" s="42"/>
      <c r="R16" s="80"/>
      <c r="S16" s="81"/>
      <c r="T16" s="81"/>
      <c r="U16" s="39"/>
      <c r="V16" s="28"/>
      <c r="Y16" s="20"/>
      <c r="Z16" s="28"/>
      <c r="AC16" s="20"/>
      <c r="AD16" s="28"/>
      <c r="AG16" s="20"/>
      <c r="AH16" s="28"/>
      <c r="AK16" s="37"/>
      <c r="AL16" s="28"/>
      <c r="AO16" s="20"/>
      <c r="AP16" s="40"/>
      <c r="AQ16" s="33"/>
      <c r="AR16" s="34"/>
      <c r="AS16" s="34"/>
      <c r="AT16" s="34"/>
      <c r="AU16" s="35"/>
    </row>
    <row r="17">
      <c r="A17" s="49">
        <v>13.0</v>
      </c>
      <c r="B17" s="49" t="s">
        <v>309</v>
      </c>
      <c r="C17" s="50"/>
      <c r="D17" s="51"/>
      <c r="E17" s="51"/>
      <c r="F17" s="51"/>
      <c r="G17" s="82"/>
      <c r="H17" s="51"/>
      <c r="I17" s="51"/>
      <c r="J17" s="51"/>
      <c r="K17" s="51"/>
      <c r="L17" s="51"/>
      <c r="M17" s="50"/>
      <c r="N17" s="51"/>
      <c r="O17" s="51"/>
      <c r="P17" s="53"/>
      <c r="Q17" s="56"/>
      <c r="R17" s="56"/>
      <c r="S17" s="54"/>
      <c r="T17" s="54"/>
      <c r="U17" s="55"/>
      <c r="V17" s="56"/>
      <c r="W17" s="54"/>
      <c r="X17" s="54"/>
      <c r="Y17" s="55"/>
      <c r="Z17" s="56"/>
      <c r="AA17" s="54"/>
      <c r="AB17" s="54"/>
      <c r="AC17" s="55"/>
      <c r="AD17" s="56"/>
      <c r="AE17" s="54"/>
      <c r="AF17" s="54"/>
      <c r="AG17" s="55"/>
      <c r="AH17" s="56"/>
      <c r="AI17" s="54"/>
      <c r="AJ17" s="54"/>
      <c r="AK17" s="55"/>
      <c r="AL17" s="56"/>
      <c r="AM17" s="54"/>
      <c r="AN17" s="54"/>
      <c r="AO17" s="55"/>
      <c r="AP17" s="53"/>
      <c r="AQ17" s="50"/>
      <c r="AR17" s="51"/>
      <c r="AS17" s="51"/>
      <c r="AT17" s="51"/>
      <c r="AU17" s="82"/>
    </row>
    <row r="18">
      <c r="A18" s="2">
        <v>81.56</v>
      </c>
      <c r="B18" s="21" t="s">
        <v>6</v>
      </c>
      <c r="C18" s="5">
        <f t="shared" ref="C18:AU18" si="1">sum(C5:C17)</f>
        <v>0</v>
      </c>
      <c r="D18" s="5">
        <f t="shared" si="1"/>
        <v>0</v>
      </c>
      <c r="E18" s="5">
        <f t="shared" si="1"/>
        <v>0</v>
      </c>
      <c r="F18" s="5">
        <f t="shared" si="1"/>
        <v>0</v>
      </c>
      <c r="G18" s="5">
        <f t="shared" si="1"/>
        <v>2</v>
      </c>
      <c r="H18" s="5">
        <f t="shared" si="1"/>
        <v>7</v>
      </c>
      <c r="I18" s="5">
        <f t="shared" si="1"/>
        <v>0</v>
      </c>
      <c r="J18" s="5">
        <f t="shared" si="1"/>
        <v>0</v>
      </c>
      <c r="K18" s="5">
        <f t="shared" si="1"/>
        <v>1</v>
      </c>
      <c r="L18" s="5">
        <f t="shared" si="1"/>
        <v>8</v>
      </c>
      <c r="M18" s="5">
        <f t="shared" si="1"/>
        <v>2</v>
      </c>
      <c r="N18" s="5">
        <f t="shared" si="1"/>
        <v>5</v>
      </c>
      <c r="O18" s="5">
        <f t="shared" si="1"/>
        <v>7</v>
      </c>
      <c r="P18" s="5">
        <f t="shared" si="1"/>
        <v>0</v>
      </c>
      <c r="Q18" s="5">
        <f t="shared" si="1"/>
        <v>0</v>
      </c>
      <c r="R18" s="5">
        <f t="shared" si="1"/>
        <v>1</v>
      </c>
      <c r="S18" s="5">
        <f t="shared" si="1"/>
        <v>0</v>
      </c>
      <c r="T18" s="5">
        <f t="shared" si="1"/>
        <v>0</v>
      </c>
      <c r="U18" s="5">
        <f t="shared" si="1"/>
        <v>0</v>
      </c>
      <c r="V18" s="5">
        <f t="shared" si="1"/>
        <v>0</v>
      </c>
      <c r="W18" s="5">
        <f t="shared" si="1"/>
        <v>0</v>
      </c>
      <c r="X18" s="5">
        <f t="shared" si="1"/>
        <v>0</v>
      </c>
      <c r="Y18" s="5">
        <f t="shared" si="1"/>
        <v>0</v>
      </c>
      <c r="Z18" s="5">
        <f t="shared" si="1"/>
        <v>0</v>
      </c>
      <c r="AA18" s="5">
        <f t="shared" si="1"/>
        <v>2</v>
      </c>
      <c r="AB18" s="5">
        <f t="shared" si="1"/>
        <v>0</v>
      </c>
      <c r="AC18" s="5">
        <f t="shared" si="1"/>
        <v>0</v>
      </c>
      <c r="AD18" s="5">
        <f t="shared" si="1"/>
        <v>0</v>
      </c>
      <c r="AE18" s="5">
        <f t="shared" si="1"/>
        <v>0</v>
      </c>
      <c r="AF18" s="5">
        <f t="shared" si="1"/>
        <v>0</v>
      </c>
      <c r="AG18" s="5">
        <f t="shared" si="1"/>
        <v>0</v>
      </c>
      <c r="AH18" s="5">
        <f t="shared" si="1"/>
        <v>1</v>
      </c>
      <c r="AI18" s="5">
        <f t="shared" si="1"/>
        <v>2</v>
      </c>
      <c r="AJ18" s="5">
        <f t="shared" si="1"/>
        <v>1</v>
      </c>
      <c r="AK18" s="5">
        <f t="shared" si="1"/>
        <v>0</v>
      </c>
      <c r="AL18" s="5">
        <f t="shared" si="1"/>
        <v>0</v>
      </c>
      <c r="AM18" s="5">
        <f t="shared" si="1"/>
        <v>0</v>
      </c>
      <c r="AN18" s="5">
        <f t="shared" si="1"/>
        <v>0</v>
      </c>
      <c r="AO18" s="5">
        <f t="shared" si="1"/>
        <v>0</v>
      </c>
      <c r="AP18" s="5">
        <f t="shared" si="1"/>
        <v>3</v>
      </c>
      <c r="AQ18" s="5">
        <f t="shared" si="1"/>
        <v>1</v>
      </c>
      <c r="AR18" s="5">
        <f t="shared" si="1"/>
        <v>0</v>
      </c>
      <c r="AS18" s="5">
        <f t="shared" si="1"/>
        <v>0</v>
      </c>
      <c r="AT18" s="5">
        <f t="shared" si="1"/>
        <v>0</v>
      </c>
      <c r="AU18" s="5">
        <f t="shared" si="1"/>
        <v>1</v>
      </c>
    </row>
    <row r="19">
      <c r="B19" s="2" t="s">
        <v>83</v>
      </c>
      <c r="C19" s="5">
        <f t="shared" ref="C19:AU19" si="2">C18/13</f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0.1538461538</v>
      </c>
      <c r="H19" s="5">
        <f t="shared" si="2"/>
        <v>0.5384615385</v>
      </c>
      <c r="I19" s="5">
        <f t="shared" si="2"/>
        <v>0</v>
      </c>
      <c r="J19" s="5">
        <f t="shared" si="2"/>
        <v>0</v>
      </c>
      <c r="K19" s="5">
        <f t="shared" si="2"/>
        <v>0.07692307692</v>
      </c>
      <c r="L19" s="5">
        <f t="shared" si="2"/>
        <v>0.6153846154</v>
      </c>
      <c r="M19" s="5">
        <f t="shared" si="2"/>
        <v>0.1538461538</v>
      </c>
      <c r="N19" s="5">
        <f t="shared" si="2"/>
        <v>0.3846153846</v>
      </c>
      <c r="O19" s="5">
        <f t="shared" si="2"/>
        <v>0.5384615385</v>
      </c>
      <c r="P19" s="5">
        <f t="shared" si="2"/>
        <v>0</v>
      </c>
      <c r="Q19" s="5">
        <f t="shared" si="2"/>
        <v>0</v>
      </c>
      <c r="R19" s="5">
        <f t="shared" si="2"/>
        <v>0.07692307692</v>
      </c>
      <c r="S19" s="5">
        <f t="shared" si="2"/>
        <v>0</v>
      </c>
      <c r="T19" s="5">
        <f t="shared" si="2"/>
        <v>0</v>
      </c>
      <c r="U19" s="5">
        <f t="shared" si="2"/>
        <v>0</v>
      </c>
      <c r="V19" s="5">
        <f t="shared" si="2"/>
        <v>0</v>
      </c>
      <c r="W19" s="5">
        <f t="shared" si="2"/>
        <v>0</v>
      </c>
      <c r="X19" s="5">
        <f t="shared" si="2"/>
        <v>0</v>
      </c>
      <c r="Y19" s="5">
        <f t="shared" si="2"/>
        <v>0</v>
      </c>
      <c r="Z19" s="5">
        <f t="shared" si="2"/>
        <v>0</v>
      </c>
      <c r="AA19" s="5">
        <f t="shared" si="2"/>
        <v>0.1538461538</v>
      </c>
      <c r="AB19" s="5">
        <f t="shared" si="2"/>
        <v>0</v>
      </c>
      <c r="AC19" s="5">
        <f t="shared" si="2"/>
        <v>0</v>
      </c>
      <c r="AD19" s="5">
        <f t="shared" si="2"/>
        <v>0</v>
      </c>
      <c r="AE19" s="5">
        <f t="shared" si="2"/>
        <v>0</v>
      </c>
      <c r="AF19" s="5">
        <f t="shared" si="2"/>
        <v>0</v>
      </c>
      <c r="AG19" s="5">
        <f t="shared" si="2"/>
        <v>0</v>
      </c>
      <c r="AH19" s="5">
        <f t="shared" si="2"/>
        <v>0.07692307692</v>
      </c>
      <c r="AI19" s="5">
        <f t="shared" si="2"/>
        <v>0.1538461538</v>
      </c>
      <c r="AJ19" s="5">
        <f t="shared" si="2"/>
        <v>0.07692307692</v>
      </c>
      <c r="AK19" s="5">
        <f t="shared" si="2"/>
        <v>0</v>
      </c>
      <c r="AL19" s="5">
        <f t="shared" si="2"/>
        <v>0</v>
      </c>
      <c r="AM19" s="5">
        <f t="shared" si="2"/>
        <v>0</v>
      </c>
      <c r="AN19" s="5">
        <f t="shared" si="2"/>
        <v>0</v>
      </c>
      <c r="AO19" s="5">
        <f t="shared" si="2"/>
        <v>0</v>
      </c>
      <c r="AP19" s="5">
        <f t="shared" si="2"/>
        <v>0.2307692308</v>
      </c>
      <c r="AQ19" s="5">
        <f t="shared" si="2"/>
        <v>0.07692307692</v>
      </c>
      <c r="AR19" s="5">
        <f t="shared" si="2"/>
        <v>0</v>
      </c>
      <c r="AS19" s="5">
        <f t="shared" si="2"/>
        <v>0</v>
      </c>
      <c r="AT19" s="5">
        <f t="shared" si="2"/>
        <v>0</v>
      </c>
      <c r="AU19" s="5">
        <f t="shared" si="2"/>
        <v>0.07692307692</v>
      </c>
    </row>
    <row r="20">
      <c r="B20" s="59" t="s">
        <v>84</v>
      </c>
      <c r="C20" s="5">
        <f t="shared" ref="C20:AU20" si="3">count(C5:C17)/13</f>
        <v>0</v>
      </c>
      <c r="D20" s="5">
        <f t="shared" si="3"/>
        <v>0</v>
      </c>
      <c r="E20" s="5">
        <f t="shared" si="3"/>
        <v>0</v>
      </c>
      <c r="F20" s="5">
        <f t="shared" si="3"/>
        <v>0</v>
      </c>
      <c r="G20" s="5">
        <f t="shared" si="3"/>
        <v>0.1538461538</v>
      </c>
      <c r="H20" s="5">
        <f t="shared" si="3"/>
        <v>0.3846153846</v>
      </c>
      <c r="I20" s="5">
        <f t="shared" si="3"/>
        <v>0</v>
      </c>
      <c r="J20" s="5">
        <f t="shared" si="3"/>
        <v>0</v>
      </c>
      <c r="K20" s="5">
        <f t="shared" si="3"/>
        <v>0.07692307692</v>
      </c>
      <c r="L20" s="5">
        <f t="shared" si="3"/>
        <v>0.3076923077</v>
      </c>
      <c r="M20" s="5">
        <f t="shared" si="3"/>
        <v>0.1538461538</v>
      </c>
      <c r="N20" s="5">
        <f t="shared" si="3"/>
        <v>0.07692307692</v>
      </c>
      <c r="O20" s="5">
        <f t="shared" si="3"/>
        <v>0.1538461538</v>
      </c>
      <c r="P20" s="5">
        <f t="shared" si="3"/>
        <v>0</v>
      </c>
      <c r="Q20" s="5">
        <f t="shared" si="3"/>
        <v>0</v>
      </c>
      <c r="R20" s="5">
        <f t="shared" si="3"/>
        <v>0.07692307692</v>
      </c>
      <c r="S20" s="5">
        <f t="shared" si="3"/>
        <v>0</v>
      </c>
      <c r="T20" s="5">
        <f t="shared" si="3"/>
        <v>0</v>
      </c>
      <c r="U20" s="5">
        <f t="shared" si="3"/>
        <v>0</v>
      </c>
      <c r="V20" s="5">
        <f t="shared" si="3"/>
        <v>0</v>
      </c>
      <c r="W20" s="5">
        <f t="shared" si="3"/>
        <v>0</v>
      </c>
      <c r="X20" s="5">
        <f t="shared" si="3"/>
        <v>0</v>
      </c>
      <c r="Y20" s="5">
        <f t="shared" si="3"/>
        <v>0</v>
      </c>
      <c r="Z20" s="5">
        <f t="shared" si="3"/>
        <v>0</v>
      </c>
      <c r="AA20" s="5">
        <f t="shared" si="3"/>
        <v>0.07692307692</v>
      </c>
      <c r="AB20" s="5">
        <f t="shared" si="3"/>
        <v>0</v>
      </c>
      <c r="AC20" s="5">
        <f t="shared" si="3"/>
        <v>0</v>
      </c>
      <c r="AD20" s="5">
        <f t="shared" si="3"/>
        <v>0</v>
      </c>
      <c r="AE20" s="5">
        <f t="shared" si="3"/>
        <v>0</v>
      </c>
      <c r="AF20" s="5">
        <f t="shared" si="3"/>
        <v>0</v>
      </c>
      <c r="AG20" s="5">
        <f t="shared" si="3"/>
        <v>0</v>
      </c>
      <c r="AH20" s="5">
        <f t="shared" si="3"/>
        <v>0.07692307692</v>
      </c>
      <c r="AI20" s="5">
        <f t="shared" si="3"/>
        <v>0.07692307692</v>
      </c>
      <c r="AJ20" s="5">
        <f t="shared" si="3"/>
        <v>0.07692307692</v>
      </c>
      <c r="AK20" s="5">
        <f t="shared" si="3"/>
        <v>0</v>
      </c>
      <c r="AL20" s="5">
        <f t="shared" si="3"/>
        <v>0</v>
      </c>
      <c r="AM20" s="5">
        <f t="shared" si="3"/>
        <v>0</v>
      </c>
      <c r="AN20" s="5">
        <f t="shared" si="3"/>
        <v>0</v>
      </c>
      <c r="AO20" s="5">
        <f t="shared" si="3"/>
        <v>0</v>
      </c>
      <c r="AP20" s="5">
        <f t="shared" si="3"/>
        <v>0.07692307692</v>
      </c>
      <c r="AQ20" s="5">
        <f t="shared" si="3"/>
        <v>0.07692307692</v>
      </c>
      <c r="AR20" s="5">
        <f t="shared" si="3"/>
        <v>0</v>
      </c>
      <c r="AS20" s="5">
        <f t="shared" si="3"/>
        <v>0</v>
      </c>
      <c r="AT20" s="5">
        <f t="shared" si="3"/>
        <v>0</v>
      </c>
      <c r="AU20" s="5">
        <f t="shared" si="3"/>
        <v>0.07692307692</v>
      </c>
    </row>
    <row r="21">
      <c r="B21" s="6" t="s">
        <v>96</v>
      </c>
      <c r="C21" s="5">
        <f t="shared" ref="C21:AU21" si="4">C19*C20</f>
        <v>0</v>
      </c>
      <c r="D21" s="5">
        <f t="shared" si="4"/>
        <v>0</v>
      </c>
      <c r="E21" s="5">
        <f t="shared" si="4"/>
        <v>0</v>
      </c>
      <c r="F21" s="5">
        <f t="shared" si="4"/>
        <v>0</v>
      </c>
      <c r="G21" s="5">
        <f t="shared" si="4"/>
        <v>0.02366863905</v>
      </c>
      <c r="H21" s="5">
        <f t="shared" si="4"/>
        <v>0.2071005917</v>
      </c>
      <c r="I21" s="5">
        <f t="shared" si="4"/>
        <v>0</v>
      </c>
      <c r="J21" s="5">
        <f t="shared" si="4"/>
        <v>0</v>
      </c>
      <c r="K21" s="5">
        <f t="shared" si="4"/>
        <v>0.005917159763</v>
      </c>
      <c r="L21" s="5">
        <f t="shared" si="4"/>
        <v>0.1893491124</v>
      </c>
      <c r="M21" s="5">
        <f t="shared" si="4"/>
        <v>0.02366863905</v>
      </c>
      <c r="N21" s="5">
        <f t="shared" si="4"/>
        <v>0.02958579882</v>
      </c>
      <c r="O21" s="5">
        <f t="shared" si="4"/>
        <v>0.08284023669</v>
      </c>
      <c r="P21" s="5">
        <f t="shared" si="4"/>
        <v>0</v>
      </c>
      <c r="Q21" s="5">
        <f t="shared" si="4"/>
        <v>0</v>
      </c>
      <c r="R21" s="5">
        <f t="shared" si="4"/>
        <v>0.005917159763</v>
      </c>
      <c r="S21" s="5">
        <f t="shared" si="4"/>
        <v>0</v>
      </c>
      <c r="T21" s="5">
        <f t="shared" si="4"/>
        <v>0</v>
      </c>
      <c r="U21" s="5">
        <f t="shared" si="4"/>
        <v>0</v>
      </c>
      <c r="V21" s="5">
        <f t="shared" si="4"/>
        <v>0</v>
      </c>
      <c r="W21" s="5">
        <f t="shared" si="4"/>
        <v>0</v>
      </c>
      <c r="X21" s="5">
        <f t="shared" si="4"/>
        <v>0</v>
      </c>
      <c r="Y21" s="5">
        <f t="shared" si="4"/>
        <v>0</v>
      </c>
      <c r="Z21" s="5">
        <f t="shared" si="4"/>
        <v>0</v>
      </c>
      <c r="AA21" s="5">
        <f t="shared" si="4"/>
        <v>0.01183431953</v>
      </c>
      <c r="AB21" s="5">
        <f t="shared" si="4"/>
        <v>0</v>
      </c>
      <c r="AC21" s="5">
        <f t="shared" si="4"/>
        <v>0</v>
      </c>
      <c r="AD21" s="5">
        <f t="shared" si="4"/>
        <v>0</v>
      </c>
      <c r="AE21" s="5">
        <f t="shared" si="4"/>
        <v>0</v>
      </c>
      <c r="AF21" s="5">
        <f t="shared" si="4"/>
        <v>0</v>
      </c>
      <c r="AG21" s="5">
        <f t="shared" si="4"/>
        <v>0</v>
      </c>
      <c r="AH21" s="5">
        <f t="shared" si="4"/>
        <v>0.005917159763</v>
      </c>
      <c r="AI21" s="5">
        <f t="shared" si="4"/>
        <v>0.01183431953</v>
      </c>
      <c r="AJ21" s="5">
        <f t="shared" si="4"/>
        <v>0.005917159763</v>
      </c>
      <c r="AK21" s="5">
        <f t="shared" si="4"/>
        <v>0</v>
      </c>
      <c r="AL21" s="5">
        <f t="shared" si="4"/>
        <v>0</v>
      </c>
      <c r="AM21" s="5">
        <f t="shared" si="4"/>
        <v>0</v>
      </c>
      <c r="AN21" s="5">
        <f t="shared" si="4"/>
        <v>0</v>
      </c>
      <c r="AO21" s="5">
        <f t="shared" si="4"/>
        <v>0</v>
      </c>
      <c r="AP21" s="5">
        <f t="shared" si="4"/>
        <v>0.01775147929</v>
      </c>
      <c r="AQ21" s="5">
        <f t="shared" si="4"/>
        <v>0.005917159763</v>
      </c>
      <c r="AR21" s="5">
        <f t="shared" si="4"/>
        <v>0</v>
      </c>
      <c r="AS21" s="5">
        <f t="shared" si="4"/>
        <v>0</v>
      </c>
      <c r="AT21" s="5">
        <f t="shared" si="4"/>
        <v>0</v>
      </c>
      <c r="AU21" s="5">
        <f t="shared" si="4"/>
        <v>0.005917159763</v>
      </c>
    </row>
    <row r="2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AQ22" s="34"/>
      <c r="AR22" s="34"/>
      <c r="AS22" s="34"/>
      <c r="AT22" s="41"/>
      <c r="AU22" s="41"/>
    </row>
    <row r="23">
      <c r="B23" s="59" t="s">
        <v>111</v>
      </c>
      <c r="C23" s="8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4"/>
      <c r="R23" s="34"/>
      <c r="AQ23" s="84"/>
      <c r="AR23" s="34"/>
      <c r="AS23" s="34"/>
      <c r="AT23" s="34"/>
      <c r="AU23" s="34"/>
    </row>
    <row r="24">
      <c r="B24" s="2" t="s">
        <v>112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AQ24" s="34"/>
      <c r="AR24" s="34"/>
      <c r="AS24" s="34"/>
      <c r="AT24" s="34"/>
      <c r="AU24" s="34"/>
    </row>
  </sheetData>
  <mergeCells count="4">
    <mergeCell ref="A3:B4"/>
    <mergeCell ref="H2:L2"/>
    <mergeCell ref="M2:O2"/>
    <mergeCell ref="AQ2:AT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7"/>
      <c r="E1" s="7"/>
      <c r="F1" s="7"/>
      <c r="G1" s="7"/>
      <c r="H1" s="2"/>
      <c r="I1" s="7"/>
      <c r="J1" s="7"/>
      <c r="K1" s="7"/>
      <c r="L1" s="7"/>
      <c r="M1" s="2"/>
      <c r="N1" s="7"/>
      <c r="O1" s="7"/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</row>
    <row r="3">
      <c r="A3" s="19" t="s">
        <v>305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</row>
    <row r="5">
      <c r="A5" s="25">
        <v>1.0</v>
      </c>
      <c r="B5" s="25" t="s">
        <v>310</v>
      </c>
      <c r="C5" s="33"/>
      <c r="D5" s="34"/>
      <c r="E5" s="34"/>
      <c r="F5" s="34"/>
      <c r="G5" s="35">
        <v>9.0</v>
      </c>
      <c r="H5" s="34"/>
      <c r="I5" s="34"/>
      <c r="J5" s="34"/>
      <c r="K5" s="34"/>
      <c r="L5" s="41">
        <v>2.0</v>
      </c>
      <c r="M5" s="33"/>
      <c r="N5" s="34"/>
      <c r="O5" s="41">
        <v>6.0</v>
      </c>
      <c r="P5" s="36"/>
      <c r="Q5" s="28"/>
      <c r="R5" s="33"/>
      <c r="S5" s="34"/>
      <c r="T5" s="34"/>
      <c r="U5" s="35"/>
      <c r="V5" s="28"/>
      <c r="Y5" s="20"/>
      <c r="Z5" s="38"/>
      <c r="AA5" s="23"/>
      <c r="AB5" s="23"/>
      <c r="AC5" s="24"/>
      <c r="AD5" s="28"/>
      <c r="AG5" s="20"/>
      <c r="AH5" s="27"/>
      <c r="AK5" s="20"/>
      <c r="AL5" s="28"/>
      <c r="AO5" s="37">
        <v>5.0</v>
      </c>
      <c r="AP5" s="36"/>
      <c r="AQ5" s="33"/>
      <c r="AR5" s="34"/>
      <c r="AS5" s="34"/>
      <c r="AT5" s="34"/>
      <c r="AU5" s="35">
        <v>6.0</v>
      </c>
    </row>
    <row r="6">
      <c r="A6" s="40">
        <v>2.0</v>
      </c>
      <c r="B6" s="40" t="s">
        <v>311</v>
      </c>
      <c r="C6" s="19"/>
      <c r="D6" s="34"/>
      <c r="E6" s="34"/>
      <c r="F6" s="34"/>
      <c r="G6" s="35">
        <v>9.0</v>
      </c>
      <c r="H6" s="41"/>
      <c r="I6" s="41">
        <v>1.0</v>
      </c>
      <c r="J6" s="34"/>
      <c r="K6" s="34"/>
      <c r="L6" s="41">
        <v>3.0</v>
      </c>
      <c r="M6" s="33"/>
      <c r="N6" s="34"/>
      <c r="O6" s="41">
        <v>6.0</v>
      </c>
      <c r="P6" s="36"/>
      <c r="Q6" s="28"/>
      <c r="R6" s="33"/>
      <c r="S6" s="34"/>
      <c r="T6" s="34"/>
      <c r="U6" s="39"/>
      <c r="V6" s="28"/>
      <c r="Y6" s="20"/>
      <c r="Z6" s="28"/>
      <c r="AC6" s="20"/>
      <c r="AD6" s="28"/>
      <c r="AG6" s="20"/>
      <c r="AH6" s="28"/>
      <c r="AK6" s="20"/>
      <c r="AL6" s="28"/>
      <c r="AO6" s="37">
        <v>5.0</v>
      </c>
      <c r="AP6" s="36"/>
      <c r="AQ6" s="33"/>
      <c r="AR6" s="41">
        <v>1.0</v>
      </c>
      <c r="AS6" s="34"/>
      <c r="AT6" s="34"/>
      <c r="AU6" s="35">
        <v>6.0</v>
      </c>
    </row>
    <row r="7">
      <c r="A7" s="40">
        <v>3.0</v>
      </c>
      <c r="B7" s="40" t="s">
        <v>312</v>
      </c>
      <c r="C7" s="33"/>
      <c r="D7" s="34"/>
      <c r="E7" s="34"/>
      <c r="F7" s="34"/>
      <c r="G7" s="35">
        <v>9.0</v>
      </c>
      <c r="H7" s="41"/>
      <c r="I7" s="34"/>
      <c r="J7" s="34"/>
      <c r="K7" s="34"/>
      <c r="L7" s="41">
        <v>1.0</v>
      </c>
      <c r="M7" s="19"/>
      <c r="N7" s="41"/>
      <c r="O7" s="41">
        <v>7.0</v>
      </c>
      <c r="P7" s="36"/>
      <c r="Q7" s="28"/>
      <c r="R7" s="33"/>
      <c r="S7" s="34"/>
      <c r="T7" s="34"/>
      <c r="U7" s="39"/>
      <c r="V7" s="28"/>
      <c r="Y7" s="20"/>
      <c r="Z7" s="28"/>
      <c r="AC7" s="20"/>
      <c r="AD7" s="28"/>
      <c r="AG7" s="20"/>
      <c r="AH7" s="28"/>
      <c r="AK7" s="37"/>
      <c r="AL7" s="28"/>
      <c r="AO7" s="37">
        <v>6.0</v>
      </c>
      <c r="AP7" s="40"/>
      <c r="AQ7" s="33"/>
      <c r="AR7" s="34"/>
      <c r="AS7" s="34"/>
      <c r="AT7" s="41">
        <v>1.0</v>
      </c>
      <c r="AU7" s="35">
        <v>12.0</v>
      </c>
    </row>
    <row r="8">
      <c r="A8" s="40">
        <v>4.0</v>
      </c>
      <c r="B8" s="40" t="s">
        <v>313</v>
      </c>
      <c r="C8" s="33"/>
      <c r="D8" s="34"/>
      <c r="E8" s="41"/>
      <c r="F8" s="34"/>
      <c r="G8" s="35">
        <v>9.0</v>
      </c>
      <c r="H8" s="41"/>
      <c r="I8" s="34"/>
      <c r="J8" s="41"/>
      <c r="K8" s="34"/>
      <c r="L8" s="41">
        <v>1.0</v>
      </c>
      <c r="M8" s="33"/>
      <c r="N8" s="34"/>
      <c r="O8" s="41">
        <v>6.0</v>
      </c>
      <c r="P8" s="36"/>
      <c r="Q8" s="42"/>
      <c r="R8" s="19">
        <v>1.0</v>
      </c>
      <c r="S8" s="41"/>
      <c r="T8" s="41">
        <v>1.0</v>
      </c>
      <c r="U8" s="35"/>
      <c r="V8" s="28"/>
      <c r="Y8" s="20"/>
      <c r="Z8" s="28"/>
      <c r="AC8" s="37"/>
      <c r="AD8" s="28"/>
      <c r="AG8" s="20"/>
      <c r="AH8" s="27">
        <v>1.0</v>
      </c>
      <c r="AK8" s="37"/>
      <c r="AL8" s="28"/>
      <c r="AO8" s="37">
        <v>7.0</v>
      </c>
      <c r="AP8" s="36"/>
      <c r="AQ8" s="33"/>
      <c r="AR8" s="41">
        <v>1.0</v>
      </c>
      <c r="AS8" s="34"/>
      <c r="AT8" s="34"/>
      <c r="AU8" s="35">
        <v>7.0</v>
      </c>
    </row>
    <row r="9">
      <c r="A9" s="40">
        <v>5.0</v>
      </c>
      <c r="B9" s="40" t="s">
        <v>314</v>
      </c>
      <c r="C9" s="33"/>
      <c r="D9" s="34"/>
      <c r="E9" s="34"/>
      <c r="F9" s="34"/>
      <c r="G9" s="35">
        <v>6.0</v>
      </c>
      <c r="H9" s="34"/>
      <c r="I9" s="34"/>
      <c r="J9" s="34"/>
      <c r="K9" s="34"/>
      <c r="L9" s="41">
        <v>1.0</v>
      </c>
      <c r="M9" s="19"/>
      <c r="N9" s="34"/>
      <c r="O9" s="41">
        <v>4.0</v>
      </c>
      <c r="P9" s="36"/>
      <c r="Q9" s="42"/>
      <c r="R9" s="19"/>
      <c r="S9" s="34"/>
      <c r="T9" s="34"/>
      <c r="U9" s="39"/>
      <c r="V9" s="27"/>
      <c r="Y9" s="20"/>
      <c r="Z9" s="28"/>
      <c r="AC9" s="20"/>
      <c r="AD9" s="28"/>
      <c r="AG9" s="20"/>
      <c r="AH9" s="28"/>
      <c r="AK9" s="37"/>
      <c r="AL9" s="28"/>
      <c r="AO9" s="37">
        <v>3.0</v>
      </c>
      <c r="AP9" s="40"/>
      <c r="AQ9" s="33"/>
      <c r="AR9" s="34"/>
      <c r="AS9" s="34"/>
      <c r="AT9" s="34"/>
      <c r="AU9" s="35">
        <v>5.0</v>
      </c>
    </row>
    <row r="10">
      <c r="A10" s="40">
        <v>6.0</v>
      </c>
      <c r="B10" s="40" t="s">
        <v>315</v>
      </c>
      <c r="C10" s="19"/>
      <c r="D10" s="34"/>
      <c r="E10" s="34"/>
      <c r="F10" s="34"/>
      <c r="G10" s="35">
        <v>9.0</v>
      </c>
      <c r="H10" s="41"/>
      <c r="I10" s="34"/>
      <c r="J10" s="34"/>
      <c r="K10" s="34"/>
      <c r="L10" s="41">
        <v>1.0</v>
      </c>
      <c r="M10" s="33"/>
      <c r="N10" s="34"/>
      <c r="O10" s="41">
        <v>6.0</v>
      </c>
      <c r="P10" s="36"/>
      <c r="Q10" s="42"/>
      <c r="R10" s="80"/>
      <c r="S10" s="34"/>
      <c r="T10" s="34"/>
      <c r="U10" s="35"/>
      <c r="V10" s="28"/>
      <c r="Y10" s="20"/>
      <c r="Z10" s="28"/>
      <c r="AC10" s="20"/>
      <c r="AD10" s="28"/>
      <c r="AG10" s="20"/>
      <c r="AH10" s="28"/>
      <c r="AK10" s="37"/>
      <c r="AL10" s="28"/>
      <c r="AO10" s="37">
        <v>5.0</v>
      </c>
      <c r="AP10" s="40"/>
      <c r="AQ10" s="33"/>
      <c r="AR10" s="34"/>
      <c r="AS10" s="34"/>
      <c r="AT10" s="34"/>
      <c r="AU10" s="35">
        <v>5.0</v>
      </c>
    </row>
    <row r="11">
      <c r="A11" s="40">
        <v>7.0</v>
      </c>
      <c r="B11" s="40" t="s">
        <v>316</v>
      </c>
      <c r="C11" s="33"/>
      <c r="D11" s="34"/>
      <c r="E11" s="34"/>
      <c r="F11" s="34"/>
      <c r="G11" s="35">
        <v>9.0</v>
      </c>
      <c r="H11" s="34"/>
      <c r="I11" s="34"/>
      <c r="J11" s="34"/>
      <c r="K11" s="41">
        <v>1.0</v>
      </c>
      <c r="L11" s="41">
        <v>1.0</v>
      </c>
      <c r="M11" s="33"/>
      <c r="N11" s="34"/>
      <c r="O11" s="41">
        <v>6.0</v>
      </c>
      <c r="P11" s="36"/>
      <c r="Q11" s="42"/>
      <c r="R11" s="80"/>
      <c r="S11" s="34"/>
      <c r="T11" s="34"/>
      <c r="U11" s="39"/>
      <c r="V11" s="27"/>
      <c r="Y11" s="20"/>
      <c r="Z11" s="28"/>
      <c r="AC11" s="20"/>
      <c r="AD11" s="28"/>
      <c r="AG11" s="20"/>
      <c r="AH11" s="28"/>
      <c r="AI11" s="2">
        <v>1.0</v>
      </c>
      <c r="AJ11" s="2">
        <v>1.0</v>
      </c>
      <c r="AK11" s="37"/>
      <c r="AL11" s="27"/>
      <c r="AO11" s="37">
        <v>7.0</v>
      </c>
      <c r="AP11" s="40"/>
      <c r="AQ11" s="33"/>
      <c r="AR11" s="34"/>
      <c r="AS11" s="34"/>
      <c r="AT11" s="34"/>
      <c r="AU11" s="35">
        <v>6.0</v>
      </c>
    </row>
    <row r="12">
      <c r="A12" s="40">
        <v>8.0</v>
      </c>
      <c r="B12" s="40" t="s">
        <v>317</v>
      </c>
      <c r="C12" s="33"/>
      <c r="D12" s="34"/>
      <c r="E12" s="34"/>
      <c r="F12" s="34"/>
      <c r="G12" s="35">
        <v>9.0</v>
      </c>
      <c r="H12" s="41"/>
      <c r="I12" s="34"/>
      <c r="J12" s="34"/>
      <c r="K12" s="41"/>
      <c r="L12" s="41">
        <v>1.0</v>
      </c>
      <c r="M12" s="33"/>
      <c r="N12" s="34"/>
      <c r="O12" s="41">
        <v>5.0</v>
      </c>
      <c r="P12" s="36"/>
      <c r="Q12" s="42"/>
      <c r="R12" s="80"/>
      <c r="S12" s="34"/>
      <c r="T12" s="34"/>
      <c r="U12" s="39"/>
      <c r="V12" s="28"/>
      <c r="Y12" s="37">
        <v>1.0</v>
      </c>
      <c r="Z12" s="28"/>
      <c r="AC12" s="20"/>
      <c r="AD12" s="28"/>
      <c r="AG12" s="20"/>
      <c r="AH12" s="28"/>
      <c r="AK12" s="37"/>
      <c r="AL12" s="28"/>
      <c r="AO12" s="37">
        <v>5.0</v>
      </c>
      <c r="AP12" s="36"/>
      <c r="AQ12" s="33"/>
      <c r="AR12" s="41">
        <v>1.0</v>
      </c>
      <c r="AS12" s="34"/>
      <c r="AT12" s="34"/>
      <c r="AU12" s="35">
        <v>6.0</v>
      </c>
    </row>
    <row r="13">
      <c r="A13" s="40">
        <v>9.0</v>
      </c>
      <c r="B13" s="40" t="s">
        <v>318</v>
      </c>
      <c r="C13" s="33"/>
      <c r="D13" s="34"/>
      <c r="E13" s="34"/>
      <c r="F13" s="34"/>
      <c r="G13" s="35">
        <v>9.0</v>
      </c>
      <c r="H13" s="41"/>
      <c r="I13" s="34"/>
      <c r="J13" s="41">
        <v>1.0</v>
      </c>
      <c r="K13" s="34"/>
      <c r="L13" s="41">
        <v>3.0</v>
      </c>
      <c r="M13" s="33"/>
      <c r="N13" s="34"/>
      <c r="O13" s="41">
        <v>7.0</v>
      </c>
      <c r="P13" s="36"/>
      <c r="Q13" s="42"/>
      <c r="R13" s="80"/>
      <c r="S13" s="34"/>
      <c r="T13" s="34"/>
      <c r="U13" s="39"/>
      <c r="V13" s="27"/>
      <c r="Y13" s="20"/>
      <c r="Z13" s="28"/>
      <c r="AC13" s="37"/>
      <c r="AD13" s="28"/>
      <c r="AG13" s="20"/>
      <c r="AH13" s="28"/>
      <c r="AK13" s="20"/>
      <c r="AL13" s="28"/>
      <c r="AO13" s="37">
        <v>5.0</v>
      </c>
      <c r="AP13" s="40"/>
      <c r="AQ13" s="33"/>
      <c r="AR13" s="34"/>
      <c r="AS13" s="34"/>
      <c r="AT13" s="34"/>
      <c r="AU13" s="35">
        <v>6.0</v>
      </c>
    </row>
    <row r="14">
      <c r="A14" s="40">
        <v>10.0</v>
      </c>
      <c r="B14" s="40" t="s">
        <v>319</v>
      </c>
      <c r="C14" s="33"/>
      <c r="D14" s="34"/>
      <c r="E14" s="34"/>
      <c r="F14" s="34"/>
      <c r="G14" s="35">
        <v>9.0</v>
      </c>
      <c r="H14" s="34"/>
      <c r="I14" s="34"/>
      <c r="J14" s="34"/>
      <c r="K14" s="34"/>
      <c r="L14" s="41">
        <v>1.0</v>
      </c>
      <c r="M14" s="33"/>
      <c r="N14" s="34"/>
      <c r="O14" s="41">
        <v>5.0</v>
      </c>
      <c r="P14" s="36"/>
      <c r="Q14" s="42"/>
      <c r="R14" s="80"/>
      <c r="S14" s="34"/>
      <c r="T14" s="34"/>
      <c r="U14" s="39"/>
      <c r="V14" s="27"/>
      <c r="Y14" s="20"/>
      <c r="Z14" s="28"/>
      <c r="AC14" s="37"/>
      <c r="AD14" s="28"/>
      <c r="AG14" s="20"/>
      <c r="AH14" s="28"/>
      <c r="AK14" s="20"/>
      <c r="AL14" s="28"/>
      <c r="AO14" s="37">
        <v>5.0</v>
      </c>
      <c r="AP14" s="40"/>
      <c r="AQ14" s="33"/>
      <c r="AR14" s="34"/>
      <c r="AS14" s="34"/>
      <c r="AT14" s="34"/>
      <c r="AU14" s="35">
        <v>6.0</v>
      </c>
    </row>
    <row r="15">
      <c r="A15" s="40">
        <v>11.0</v>
      </c>
      <c r="B15" s="40" t="s">
        <v>320</v>
      </c>
      <c r="C15" s="19"/>
      <c r="D15" s="34"/>
      <c r="E15" s="34"/>
      <c r="F15" s="34"/>
      <c r="G15" s="35">
        <v>9.0</v>
      </c>
      <c r="H15" s="41"/>
      <c r="I15" s="34"/>
      <c r="J15" s="34"/>
      <c r="K15" s="34"/>
      <c r="L15" s="41">
        <v>1.0</v>
      </c>
      <c r="M15" s="33"/>
      <c r="N15" s="34"/>
      <c r="O15" s="41">
        <v>6.0</v>
      </c>
      <c r="P15" s="36"/>
      <c r="Q15" s="42"/>
      <c r="R15" s="80"/>
      <c r="S15" s="34"/>
      <c r="T15" s="34"/>
      <c r="U15" s="39"/>
      <c r="V15" s="28"/>
      <c r="Y15" s="20"/>
      <c r="Z15" s="28"/>
      <c r="AC15" s="20"/>
      <c r="AD15" s="28"/>
      <c r="AG15" s="20"/>
      <c r="AH15" s="28"/>
      <c r="AK15" s="37">
        <v>1.0</v>
      </c>
      <c r="AL15" s="28"/>
      <c r="AO15" s="37">
        <v>5.0</v>
      </c>
      <c r="AP15" s="40"/>
      <c r="AQ15" s="19"/>
      <c r="AR15" s="34"/>
      <c r="AS15" s="34"/>
      <c r="AT15" s="34"/>
      <c r="AU15" s="35">
        <v>6.0</v>
      </c>
    </row>
    <row r="16">
      <c r="A16" s="40">
        <v>12.0</v>
      </c>
      <c r="B16" s="40" t="s">
        <v>321</v>
      </c>
      <c r="C16" s="33"/>
      <c r="D16" s="34"/>
      <c r="E16" s="34"/>
      <c r="F16" s="34"/>
      <c r="G16" s="35">
        <v>9.0</v>
      </c>
      <c r="H16" s="34"/>
      <c r="I16" s="34"/>
      <c r="J16" s="34"/>
      <c r="K16" s="34"/>
      <c r="L16" s="41">
        <v>1.0</v>
      </c>
      <c r="M16" s="33"/>
      <c r="N16" s="34"/>
      <c r="O16" s="41">
        <v>7.0</v>
      </c>
      <c r="P16" s="36"/>
      <c r="Q16" s="42"/>
      <c r="R16" s="19">
        <v>1.0</v>
      </c>
      <c r="S16" s="81"/>
      <c r="T16" s="81"/>
      <c r="U16" s="39"/>
      <c r="V16" s="28"/>
      <c r="Y16" s="37">
        <v>1.0</v>
      </c>
      <c r="Z16" s="28"/>
      <c r="AA16" s="2">
        <v>1.0</v>
      </c>
      <c r="AC16" s="20"/>
      <c r="AD16" s="28"/>
      <c r="AG16" s="20"/>
      <c r="AH16" s="28"/>
      <c r="AK16" s="37"/>
      <c r="AL16" s="28"/>
      <c r="AM16" s="2">
        <v>1.0</v>
      </c>
      <c r="AO16" s="37">
        <v>5.0</v>
      </c>
      <c r="AP16" s="40"/>
      <c r="AQ16" s="33"/>
      <c r="AR16" s="41">
        <v>1.0</v>
      </c>
      <c r="AS16" s="34"/>
      <c r="AT16" s="34"/>
      <c r="AU16" s="35">
        <v>8.0</v>
      </c>
    </row>
    <row r="17">
      <c r="A17" s="22"/>
      <c r="B17" s="21" t="s">
        <v>6</v>
      </c>
      <c r="C17" s="83">
        <f t="shared" ref="C17:AU17" si="1">sum(C5:C16)</f>
        <v>0</v>
      </c>
      <c r="D17" s="83">
        <f t="shared" si="1"/>
        <v>0</v>
      </c>
      <c r="E17" s="83">
        <f t="shared" si="1"/>
        <v>0</v>
      </c>
      <c r="F17" s="83">
        <f t="shared" si="1"/>
        <v>0</v>
      </c>
      <c r="G17" s="83">
        <f t="shared" si="1"/>
        <v>105</v>
      </c>
      <c r="H17" s="83">
        <f t="shared" si="1"/>
        <v>0</v>
      </c>
      <c r="I17" s="83">
        <f t="shared" si="1"/>
        <v>1</v>
      </c>
      <c r="J17" s="83">
        <f t="shared" si="1"/>
        <v>1</v>
      </c>
      <c r="K17" s="83">
        <f t="shared" si="1"/>
        <v>1</v>
      </c>
      <c r="L17" s="83">
        <f t="shared" si="1"/>
        <v>17</v>
      </c>
      <c r="M17" s="83">
        <f t="shared" si="1"/>
        <v>0</v>
      </c>
      <c r="N17" s="83">
        <f t="shared" si="1"/>
        <v>0</v>
      </c>
      <c r="O17" s="83">
        <f t="shared" si="1"/>
        <v>71</v>
      </c>
      <c r="P17" s="83">
        <f t="shared" si="1"/>
        <v>0</v>
      </c>
      <c r="Q17" s="83">
        <f t="shared" si="1"/>
        <v>0</v>
      </c>
      <c r="R17" s="83">
        <f t="shared" si="1"/>
        <v>2</v>
      </c>
      <c r="S17" s="83">
        <f t="shared" si="1"/>
        <v>0</v>
      </c>
      <c r="T17" s="83">
        <f t="shared" si="1"/>
        <v>1</v>
      </c>
      <c r="U17" s="83">
        <f t="shared" si="1"/>
        <v>0</v>
      </c>
      <c r="V17" s="83">
        <f t="shared" si="1"/>
        <v>0</v>
      </c>
      <c r="W17" s="83">
        <f t="shared" si="1"/>
        <v>0</v>
      </c>
      <c r="X17" s="83">
        <f t="shared" si="1"/>
        <v>0</v>
      </c>
      <c r="Y17" s="83">
        <f t="shared" si="1"/>
        <v>2</v>
      </c>
      <c r="Z17" s="83">
        <f t="shared" si="1"/>
        <v>0</v>
      </c>
      <c r="AA17" s="83">
        <f t="shared" si="1"/>
        <v>1</v>
      </c>
      <c r="AB17" s="83">
        <f t="shared" si="1"/>
        <v>0</v>
      </c>
      <c r="AC17" s="83">
        <f t="shared" si="1"/>
        <v>0</v>
      </c>
      <c r="AD17" s="83">
        <f t="shared" si="1"/>
        <v>0</v>
      </c>
      <c r="AE17" s="83">
        <f t="shared" si="1"/>
        <v>0</v>
      </c>
      <c r="AF17" s="83">
        <f t="shared" si="1"/>
        <v>0</v>
      </c>
      <c r="AG17" s="83">
        <f t="shared" si="1"/>
        <v>0</v>
      </c>
      <c r="AH17" s="83">
        <f t="shared" si="1"/>
        <v>1</v>
      </c>
      <c r="AI17" s="83">
        <f t="shared" si="1"/>
        <v>1</v>
      </c>
      <c r="AJ17" s="83">
        <f t="shared" si="1"/>
        <v>1</v>
      </c>
      <c r="AK17" s="83">
        <f t="shared" si="1"/>
        <v>1</v>
      </c>
      <c r="AL17" s="83">
        <f t="shared" si="1"/>
        <v>0</v>
      </c>
      <c r="AM17" s="83">
        <f t="shared" si="1"/>
        <v>1</v>
      </c>
      <c r="AN17" s="83">
        <f t="shared" si="1"/>
        <v>0</v>
      </c>
      <c r="AO17" s="83">
        <f t="shared" si="1"/>
        <v>63</v>
      </c>
      <c r="AP17" s="83">
        <f t="shared" si="1"/>
        <v>0</v>
      </c>
      <c r="AQ17" s="83">
        <f t="shared" si="1"/>
        <v>0</v>
      </c>
      <c r="AR17" s="83">
        <f t="shared" si="1"/>
        <v>4</v>
      </c>
      <c r="AS17" s="83">
        <f t="shared" si="1"/>
        <v>0</v>
      </c>
      <c r="AT17" s="83">
        <f t="shared" si="1"/>
        <v>1</v>
      </c>
      <c r="AU17" s="83">
        <f t="shared" si="1"/>
        <v>79</v>
      </c>
    </row>
    <row r="18">
      <c r="A18" s="2">
        <v>86.0</v>
      </c>
      <c r="B18" s="2" t="s">
        <v>83</v>
      </c>
      <c r="C18" s="41">
        <f t="shared" ref="C18:AU18" si="2">C17/12</f>
        <v>0</v>
      </c>
      <c r="D18" s="41">
        <f t="shared" si="2"/>
        <v>0</v>
      </c>
      <c r="E18" s="41">
        <f t="shared" si="2"/>
        <v>0</v>
      </c>
      <c r="F18" s="41">
        <f t="shared" si="2"/>
        <v>0</v>
      </c>
      <c r="G18" s="41">
        <f t="shared" si="2"/>
        <v>8.75</v>
      </c>
      <c r="H18" s="41">
        <f t="shared" si="2"/>
        <v>0</v>
      </c>
      <c r="I18" s="41">
        <f t="shared" si="2"/>
        <v>0.08333333333</v>
      </c>
      <c r="J18" s="41">
        <f t="shared" si="2"/>
        <v>0.08333333333</v>
      </c>
      <c r="K18" s="41">
        <f t="shared" si="2"/>
        <v>0.08333333333</v>
      </c>
      <c r="L18" s="41">
        <f t="shared" si="2"/>
        <v>1.416666667</v>
      </c>
      <c r="M18" s="41">
        <f t="shared" si="2"/>
        <v>0</v>
      </c>
      <c r="N18" s="41">
        <f t="shared" si="2"/>
        <v>0</v>
      </c>
      <c r="O18" s="41">
        <f t="shared" si="2"/>
        <v>5.916666667</v>
      </c>
      <c r="P18" s="41">
        <f t="shared" si="2"/>
        <v>0</v>
      </c>
      <c r="Q18" s="41">
        <f t="shared" si="2"/>
        <v>0</v>
      </c>
      <c r="R18" s="41">
        <f t="shared" si="2"/>
        <v>0.1666666667</v>
      </c>
      <c r="S18" s="41">
        <f t="shared" si="2"/>
        <v>0</v>
      </c>
      <c r="T18" s="41">
        <f t="shared" si="2"/>
        <v>0.08333333333</v>
      </c>
      <c r="U18" s="41">
        <f t="shared" si="2"/>
        <v>0</v>
      </c>
      <c r="V18" s="41">
        <f t="shared" si="2"/>
        <v>0</v>
      </c>
      <c r="W18" s="41">
        <f t="shared" si="2"/>
        <v>0</v>
      </c>
      <c r="X18" s="41">
        <f t="shared" si="2"/>
        <v>0</v>
      </c>
      <c r="Y18" s="41">
        <f t="shared" si="2"/>
        <v>0.1666666667</v>
      </c>
      <c r="Z18" s="41">
        <f t="shared" si="2"/>
        <v>0</v>
      </c>
      <c r="AA18" s="41">
        <f t="shared" si="2"/>
        <v>0.08333333333</v>
      </c>
      <c r="AB18" s="41">
        <f t="shared" si="2"/>
        <v>0</v>
      </c>
      <c r="AC18" s="41">
        <f t="shared" si="2"/>
        <v>0</v>
      </c>
      <c r="AD18" s="41">
        <f t="shared" si="2"/>
        <v>0</v>
      </c>
      <c r="AE18" s="41">
        <f t="shared" si="2"/>
        <v>0</v>
      </c>
      <c r="AF18" s="41">
        <f t="shared" si="2"/>
        <v>0</v>
      </c>
      <c r="AG18" s="41">
        <f t="shared" si="2"/>
        <v>0</v>
      </c>
      <c r="AH18" s="41">
        <f t="shared" si="2"/>
        <v>0.08333333333</v>
      </c>
      <c r="AI18" s="41">
        <f t="shared" si="2"/>
        <v>0.08333333333</v>
      </c>
      <c r="AJ18" s="41">
        <f t="shared" si="2"/>
        <v>0.08333333333</v>
      </c>
      <c r="AK18" s="41">
        <f t="shared" si="2"/>
        <v>0.08333333333</v>
      </c>
      <c r="AL18" s="41">
        <f t="shared" si="2"/>
        <v>0</v>
      </c>
      <c r="AM18" s="41">
        <f t="shared" si="2"/>
        <v>0.08333333333</v>
      </c>
      <c r="AN18" s="41">
        <f t="shared" si="2"/>
        <v>0</v>
      </c>
      <c r="AO18" s="41">
        <f t="shared" si="2"/>
        <v>5.25</v>
      </c>
      <c r="AP18" s="41">
        <f t="shared" si="2"/>
        <v>0</v>
      </c>
      <c r="AQ18" s="41">
        <f t="shared" si="2"/>
        <v>0</v>
      </c>
      <c r="AR18" s="41">
        <f t="shared" si="2"/>
        <v>0.3333333333</v>
      </c>
      <c r="AS18" s="41">
        <f t="shared" si="2"/>
        <v>0</v>
      </c>
      <c r="AT18" s="41">
        <f t="shared" si="2"/>
        <v>0.08333333333</v>
      </c>
      <c r="AU18" s="41">
        <f t="shared" si="2"/>
        <v>6.583333333</v>
      </c>
    </row>
    <row r="19">
      <c r="B19" s="59" t="s">
        <v>84</v>
      </c>
      <c r="C19" s="34">
        <f t="shared" ref="C19:AU19" si="3">count(C5:C16)/12</f>
        <v>0</v>
      </c>
      <c r="D19" s="34">
        <f t="shared" si="3"/>
        <v>0</v>
      </c>
      <c r="E19" s="34">
        <f t="shared" si="3"/>
        <v>0</v>
      </c>
      <c r="F19" s="34">
        <f t="shared" si="3"/>
        <v>0</v>
      </c>
      <c r="G19" s="34">
        <f t="shared" si="3"/>
        <v>1</v>
      </c>
      <c r="H19" s="34">
        <f t="shared" si="3"/>
        <v>0</v>
      </c>
      <c r="I19" s="34">
        <f t="shared" si="3"/>
        <v>0.08333333333</v>
      </c>
      <c r="J19" s="34">
        <f t="shared" si="3"/>
        <v>0.08333333333</v>
      </c>
      <c r="K19" s="34">
        <f t="shared" si="3"/>
        <v>0.08333333333</v>
      </c>
      <c r="L19" s="34">
        <f t="shared" si="3"/>
        <v>1</v>
      </c>
      <c r="M19" s="34">
        <f t="shared" si="3"/>
        <v>0</v>
      </c>
      <c r="N19" s="34">
        <f t="shared" si="3"/>
        <v>0</v>
      </c>
      <c r="O19" s="34">
        <f t="shared" si="3"/>
        <v>1</v>
      </c>
      <c r="P19" s="34">
        <f t="shared" si="3"/>
        <v>0</v>
      </c>
      <c r="Q19" s="34">
        <f t="shared" si="3"/>
        <v>0</v>
      </c>
      <c r="R19" s="34">
        <f t="shared" si="3"/>
        <v>0.1666666667</v>
      </c>
      <c r="S19" s="34">
        <f t="shared" si="3"/>
        <v>0</v>
      </c>
      <c r="T19" s="34">
        <f t="shared" si="3"/>
        <v>0.08333333333</v>
      </c>
      <c r="U19" s="34">
        <f t="shared" si="3"/>
        <v>0</v>
      </c>
      <c r="V19" s="34">
        <f t="shared" si="3"/>
        <v>0</v>
      </c>
      <c r="W19" s="34">
        <f t="shared" si="3"/>
        <v>0</v>
      </c>
      <c r="X19" s="34">
        <f t="shared" si="3"/>
        <v>0</v>
      </c>
      <c r="Y19" s="34">
        <f t="shared" si="3"/>
        <v>0.1666666667</v>
      </c>
      <c r="Z19" s="34">
        <f t="shared" si="3"/>
        <v>0</v>
      </c>
      <c r="AA19" s="34">
        <f t="shared" si="3"/>
        <v>0.08333333333</v>
      </c>
      <c r="AB19" s="34">
        <f t="shared" si="3"/>
        <v>0</v>
      </c>
      <c r="AC19" s="34">
        <f t="shared" si="3"/>
        <v>0</v>
      </c>
      <c r="AD19" s="34">
        <f t="shared" si="3"/>
        <v>0</v>
      </c>
      <c r="AE19" s="34">
        <f t="shared" si="3"/>
        <v>0</v>
      </c>
      <c r="AF19" s="34">
        <f t="shared" si="3"/>
        <v>0</v>
      </c>
      <c r="AG19" s="34">
        <f t="shared" si="3"/>
        <v>0</v>
      </c>
      <c r="AH19" s="34">
        <f t="shared" si="3"/>
        <v>0.08333333333</v>
      </c>
      <c r="AI19" s="34">
        <f t="shared" si="3"/>
        <v>0.08333333333</v>
      </c>
      <c r="AJ19" s="34">
        <f t="shared" si="3"/>
        <v>0.08333333333</v>
      </c>
      <c r="AK19" s="34">
        <f t="shared" si="3"/>
        <v>0.08333333333</v>
      </c>
      <c r="AL19" s="34">
        <f t="shared" si="3"/>
        <v>0</v>
      </c>
      <c r="AM19" s="34">
        <f t="shared" si="3"/>
        <v>0.08333333333</v>
      </c>
      <c r="AN19" s="34">
        <f t="shared" si="3"/>
        <v>0</v>
      </c>
      <c r="AO19" s="34">
        <f t="shared" si="3"/>
        <v>1</v>
      </c>
      <c r="AP19" s="34">
        <f t="shared" si="3"/>
        <v>0</v>
      </c>
      <c r="AQ19" s="34">
        <f t="shared" si="3"/>
        <v>0</v>
      </c>
      <c r="AR19" s="34">
        <f t="shared" si="3"/>
        <v>0.3333333333</v>
      </c>
      <c r="AS19" s="34">
        <f t="shared" si="3"/>
        <v>0</v>
      </c>
      <c r="AT19" s="34">
        <f t="shared" si="3"/>
        <v>0.08333333333</v>
      </c>
      <c r="AU19" s="34">
        <f t="shared" si="3"/>
        <v>1</v>
      </c>
    </row>
    <row r="20">
      <c r="B20" s="6" t="s">
        <v>96</v>
      </c>
      <c r="C20" s="34">
        <f t="shared" ref="C20:AU20" si="4">C19*C18</f>
        <v>0</v>
      </c>
      <c r="D20" s="34">
        <f t="shared" si="4"/>
        <v>0</v>
      </c>
      <c r="E20" s="34">
        <f t="shared" si="4"/>
        <v>0</v>
      </c>
      <c r="F20" s="34">
        <f t="shared" si="4"/>
        <v>0</v>
      </c>
      <c r="G20" s="34">
        <f t="shared" si="4"/>
        <v>8.75</v>
      </c>
      <c r="H20" s="34">
        <f t="shared" si="4"/>
        <v>0</v>
      </c>
      <c r="I20" s="34">
        <f t="shared" si="4"/>
        <v>0.006944444444</v>
      </c>
      <c r="J20" s="34">
        <f t="shared" si="4"/>
        <v>0.006944444444</v>
      </c>
      <c r="K20" s="34">
        <f t="shared" si="4"/>
        <v>0.006944444444</v>
      </c>
      <c r="L20" s="34">
        <f t="shared" si="4"/>
        <v>1.416666667</v>
      </c>
      <c r="M20" s="34">
        <f t="shared" si="4"/>
        <v>0</v>
      </c>
      <c r="N20" s="34">
        <f t="shared" si="4"/>
        <v>0</v>
      </c>
      <c r="O20" s="34">
        <f t="shared" si="4"/>
        <v>5.916666667</v>
      </c>
      <c r="P20" s="34">
        <f t="shared" si="4"/>
        <v>0</v>
      </c>
      <c r="Q20" s="34">
        <f t="shared" si="4"/>
        <v>0</v>
      </c>
      <c r="R20" s="34">
        <f t="shared" si="4"/>
        <v>0.02777777778</v>
      </c>
      <c r="S20" s="34">
        <f t="shared" si="4"/>
        <v>0</v>
      </c>
      <c r="T20" s="34">
        <f t="shared" si="4"/>
        <v>0.006944444444</v>
      </c>
      <c r="U20" s="34">
        <f t="shared" si="4"/>
        <v>0</v>
      </c>
      <c r="V20" s="34">
        <f t="shared" si="4"/>
        <v>0</v>
      </c>
      <c r="W20" s="34">
        <f t="shared" si="4"/>
        <v>0</v>
      </c>
      <c r="X20" s="34">
        <f t="shared" si="4"/>
        <v>0</v>
      </c>
      <c r="Y20" s="34">
        <f t="shared" si="4"/>
        <v>0.02777777778</v>
      </c>
      <c r="Z20" s="34">
        <f t="shared" si="4"/>
        <v>0</v>
      </c>
      <c r="AA20" s="34">
        <f t="shared" si="4"/>
        <v>0.006944444444</v>
      </c>
      <c r="AB20" s="34">
        <f t="shared" si="4"/>
        <v>0</v>
      </c>
      <c r="AC20" s="34">
        <f t="shared" si="4"/>
        <v>0</v>
      </c>
      <c r="AD20" s="34">
        <f t="shared" si="4"/>
        <v>0</v>
      </c>
      <c r="AE20" s="34">
        <f t="shared" si="4"/>
        <v>0</v>
      </c>
      <c r="AF20" s="34">
        <f t="shared" si="4"/>
        <v>0</v>
      </c>
      <c r="AG20" s="34">
        <f t="shared" si="4"/>
        <v>0</v>
      </c>
      <c r="AH20" s="34">
        <f t="shared" si="4"/>
        <v>0.006944444444</v>
      </c>
      <c r="AI20" s="34">
        <f t="shared" si="4"/>
        <v>0.006944444444</v>
      </c>
      <c r="AJ20" s="34">
        <f t="shared" si="4"/>
        <v>0.006944444444</v>
      </c>
      <c r="AK20" s="34">
        <f t="shared" si="4"/>
        <v>0.006944444444</v>
      </c>
      <c r="AL20" s="34">
        <f t="shared" si="4"/>
        <v>0</v>
      </c>
      <c r="AM20" s="34">
        <f t="shared" si="4"/>
        <v>0.006944444444</v>
      </c>
      <c r="AN20" s="34">
        <f t="shared" si="4"/>
        <v>0</v>
      </c>
      <c r="AO20" s="34">
        <f t="shared" si="4"/>
        <v>5.25</v>
      </c>
      <c r="AP20" s="34">
        <f t="shared" si="4"/>
        <v>0</v>
      </c>
      <c r="AQ20" s="34">
        <f t="shared" si="4"/>
        <v>0</v>
      </c>
      <c r="AR20" s="34">
        <f t="shared" si="4"/>
        <v>0.1111111111</v>
      </c>
      <c r="AS20" s="34">
        <f t="shared" si="4"/>
        <v>0</v>
      </c>
      <c r="AT20" s="34">
        <f t="shared" si="4"/>
        <v>0.006944444444</v>
      </c>
      <c r="AU20" s="34">
        <f t="shared" si="4"/>
        <v>6.583333333</v>
      </c>
    </row>
    <row r="21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AQ21" s="34"/>
      <c r="AR21" s="34"/>
      <c r="AS21" s="34"/>
      <c r="AT21" s="41"/>
      <c r="AU21" s="41"/>
    </row>
    <row r="2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AQ22" s="34"/>
      <c r="AR22" s="34"/>
      <c r="AS22" s="34"/>
      <c r="AT22" s="41"/>
      <c r="AU22" s="41"/>
    </row>
    <row r="23">
      <c r="C23" s="8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4"/>
      <c r="R23" s="34"/>
      <c r="AQ23" s="84"/>
      <c r="AR23" s="34"/>
      <c r="AS23" s="34"/>
      <c r="AT23" s="34"/>
      <c r="AU23" s="34"/>
    </row>
    <row r="24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AQ24" s="34"/>
      <c r="AR24" s="34"/>
      <c r="AS24" s="34"/>
      <c r="AT24" s="34"/>
      <c r="AU24" s="34"/>
    </row>
  </sheetData>
  <mergeCells count="4">
    <mergeCell ref="A3:B4"/>
    <mergeCell ref="H2:L2"/>
    <mergeCell ref="M2:O2"/>
    <mergeCell ref="AQ2:AT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5.57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2" max="42" width="13.14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7"/>
      <c r="E1" s="7"/>
      <c r="F1" s="7"/>
      <c r="G1" s="7"/>
      <c r="H1" s="2"/>
      <c r="I1" s="7"/>
      <c r="J1" s="7"/>
      <c r="K1" s="7"/>
      <c r="L1" s="7"/>
      <c r="M1" s="2"/>
      <c r="N1" s="7"/>
      <c r="O1" s="7"/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</row>
    <row r="3">
      <c r="A3" s="19" t="s">
        <v>322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</row>
    <row r="5">
      <c r="A5" s="25">
        <v>1.0</v>
      </c>
      <c r="B5" s="25" t="s">
        <v>323</v>
      </c>
      <c r="C5" s="33"/>
      <c r="D5" s="34"/>
      <c r="E5" s="34"/>
      <c r="F5" s="34"/>
      <c r="G5" s="35"/>
      <c r="H5" s="34"/>
      <c r="I5" s="34"/>
      <c r="J5" s="34"/>
      <c r="K5" s="34"/>
      <c r="L5" s="41"/>
      <c r="M5" s="33"/>
      <c r="N5" s="34"/>
      <c r="O5" s="41"/>
      <c r="P5" s="36"/>
      <c r="Q5" s="28"/>
      <c r="R5" s="33"/>
      <c r="S5" s="34"/>
      <c r="T5" s="34"/>
      <c r="U5" s="35"/>
      <c r="V5" s="28"/>
      <c r="Y5" s="20"/>
      <c r="Z5" s="38"/>
      <c r="AA5" s="23"/>
      <c r="AB5" s="23"/>
      <c r="AC5" s="24"/>
      <c r="AD5" s="28"/>
      <c r="AG5" s="20"/>
      <c r="AH5" s="27"/>
      <c r="AK5" s="20"/>
      <c r="AL5" s="28"/>
      <c r="AO5" s="37"/>
      <c r="AP5" s="36"/>
      <c r="AQ5" s="33"/>
      <c r="AR5" s="34"/>
      <c r="AS5" s="34"/>
      <c r="AT5" s="34"/>
      <c r="AU5" s="35">
        <v>1.0</v>
      </c>
    </row>
    <row r="6">
      <c r="A6" s="40">
        <v>2.0</v>
      </c>
      <c r="B6" s="40" t="s">
        <v>324</v>
      </c>
      <c r="C6" s="19"/>
      <c r="D6" s="34"/>
      <c r="E6" s="34"/>
      <c r="F6" s="34"/>
      <c r="G6" s="35"/>
      <c r="H6" s="41"/>
      <c r="I6" s="41"/>
      <c r="J6" s="34"/>
      <c r="K6" s="34"/>
      <c r="L6" s="41"/>
      <c r="M6" s="33"/>
      <c r="N6" s="34"/>
      <c r="O6" s="41"/>
      <c r="P6" s="36"/>
      <c r="Q6" s="28"/>
      <c r="R6" s="33"/>
      <c r="S6" s="34"/>
      <c r="T6" s="34"/>
      <c r="U6" s="35">
        <v>1.0</v>
      </c>
      <c r="V6" s="28"/>
      <c r="Y6" s="20"/>
      <c r="Z6" s="28"/>
      <c r="AA6" s="2">
        <v>1.0</v>
      </c>
      <c r="AC6" s="37">
        <v>1.0</v>
      </c>
      <c r="AD6" s="28"/>
      <c r="AG6" s="20"/>
      <c r="AH6" s="28"/>
      <c r="AK6" s="20"/>
      <c r="AL6" s="28"/>
      <c r="AN6" s="2">
        <v>1.0</v>
      </c>
      <c r="AO6" s="37"/>
      <c r="AP6" s="36"/>
      <c r="AQ6" s="33"/>
      <c r="AR6" s="41"/>
      <c r="AS6" s="34"/>
      <c r="AT6" s="34"/>
      <c r="AU6" s="35">
        <v>1.0</v>
      </c>
    </row>
    <row r="7">
      <c r="A7" s="40">
        <v>3.0</v>
      </c>
      <c r="B7" s="40" t="s">
        <v>325</v>
      </c>
      <c r="C7" s="33"/>
      <c r="D7" s="34"/>
      <c r="E7" s="34"/>
      <c r="F7" s="34"/>
      <c r="G7" s="35"/>
      <c r="H7" s="41"/>
      <c r="I7" s="34"/>
      <c r="J7" s="34"/>
      <c r="K7" s="34"/>
      <c r="L7" s="41"/>
      <c r="M7" s="19"/>
      <c r="N7" s="41"/>
      <c r="O7" s="41"/>
      <c r="P7" s="36"/>
      <c r="Q7" s="28"/>
      <c r="R7" s="33"/>
      <c r="S7" s="34"/>
      <c r="T7" s="34"/>
      <c r="U7" s="39"/>
      <c r="V7" s="28"/>
      <c r="Y7" s="20"/>
      <c r="Z7" s="28"/>
      <c r="AC7" s="20"/>
      <c r="AD7" s="28"/>
      <c r="AG7" s="20"/>
      <c r="AH7" s="28"/>
      <c r="AK7" s="37"/>
      <c r="AL7" s="28"/>
      <c r="AO7" s="37"/>
      <c r="AP7" s="40"/>
      <c r="AQ7" s="33"/>
      <c r="AR7" s="34"/>
      <c r="AS7" s="34"/>
      <c r="AT7" s="41"/>
      <c r="AU7" s="35">
        <v>2.0</v>
      </c>
    </row>
    <row r="8">
      <c r="A8" s="40">
        <v>4.0</v>
      </c>
      <c r="B8" s="40" t="s">
        <v>326</v>
      </c>
      <c r="C8" s="33"/>
      <c r="D8" s="34"/>
      <c r="E8" s="41"/>
      <c r="F8" s="34"/>
      <c r="G8" s="35"/>
      <c r="H8" s="41"/>
      <c r="I8" s="41">
        <v>1.0</v>
      </c>
      <c r="J8" s="41"/>
      <c r="K8" s="41">
        <v>3.0</v>
      </c>
      <c r="L8" s="41"/>
      <c r="M8" s="33"/>
      <c r="N8" s="34"/>
      <c r="O8" s="41"/>
      <c r="P8" s="36"/>
      <c r="Q8" s="42"/>
      <c r="R8" s="19"/>
      <c r="S8" s="41"/>
      <c r="T8" s="41"/>
      <c r="U8" s="35"/>
      <c r="V8" s="27">
        <v>1.0</v>
      </c>
      <c r="Y8" s="20"/>
      <c r="Z8" s="28"/>
      <c r="AC8" s="37"/>
      <c r="AD8" s="28"/>
      <c r="AG8" s="20"/>
      <c r="AH8" s="27"/>
      <c r="AK8" s="37"/>
      <c r="AL8" s="28"/>
      <c r="AO8" s="37"/>
      <c r="AP8" s="36"/>
      <c r="AQ8" s="33"/>
      <c r="AR8" s="41"/>
      <c r="AS8" s="34"/>
      <c r="AT8" s="34"/>
      <c r="AU8" s="35"/>
    </row>
    <row r="9">
      <c r="A9" s="40">
        <v>5.0</v>
      </c>
      <c r="B9" s="2" t="s">
        <v>327</v>
      </c>
      <c r="C9" s="33"/>
      <c r="D9" s="41">
        <v>1.0</v>
      </c>
      <c r="E9" s="34"/>
      <c r="F9" s="34"/>
      <c r="G9" s="35"/>
      <c r="H9" s="27"/>
      <c r="I9" s="34"/>
      <c r="J9" s="34"/>
      <c r="K9" s="34"/>
      <c r="L9" s="41"/>
      <c r="M9" s="19"/>
      <c r="N9" s="34"/>
      <c r="O9" s="41"/>
      <c r="P9" s="36"/>
      <c r="Q9" s="42"/>
      <c r="R9" s="19"/>
      <c r="S9" s="34"/>
      <c r="T9" s="34"/>
      <c r="U9" s="35"/>
      <c r="V9" s="27"/>
      <c r="Y9" s="20"/>
      <c r="Z9" s="28"/>
      <c r="AC9" s="20"/>
      <c r="AD9" s="28"/>
      <c r="AG9" s="20"/>
      <c r="AH9" s="28"/>
      <c r="AK9" s="37"/>
      <c r="AL9" s="28"/>
      <c r="AO9" s="37"/>
      <c r="AP9" s="40"/>
      <c r="AQ9" s="33"/>
      <c r="AR9" s="34"/>
      <c r="AS9" s="34"/>
      <c r="AT9" s="34"/>
      <c r="AU9" s="35"/>
    </row>
    <row r="10">
      <c r="A10" s="40">
        <v>6.0</v>
      </c>
      <c r="B10" s="40" t="s">
        <v>328</v>
      </c>
      <c r="C10" s="19"/>
      <c r="D10" s="34"/>
      <c r="E10" s="34"/>
      <c r="F10" s="34"/>
      <c r="G10" s="35"/>
      <c r="H10" s="41"/>
      <c r="I10" s="34"/>
      <c r="J10" s="34"/>
      <c r="K10" s="34"/>
      <c r="L10" s="41"/>
      <c r="M10" s="33"/>
      <c r="N10" s="34"/>
      <c r="O10" s="41"/>
      <c r="P10" s="36"/>
      <c r="Q10" s="42"/>
      <c r="R10" s="80"/>
      <c r="S10" s="34"/>
      <c r="T10" s="34"/>
      <c r="U10" s="35"/>
      <c r="V10" s="28"/>
      <c r="Y10" s="20"/>
      <c r="Z10" s="28"/>
      <c r="AC10" s="20"/>
      <c r="AD10" s="28"/>
      <c r="AG10" s="20"/>
      <c r="AH10" s="28"/>
      <c r="AK10" s="37"/>
      <c r="AL10" s="28"/>
      <c r="AO10" s="37"/>
      <c r="AP10" s="40"/>
      <c r="AQ10" s="33"/>
      <c r="AR10" s="34"/>
      <c r="AS10" s="34"/>
      <c r="AT10" s="34"/>
      <c r="AU10" s="35"/>
    </row>
    <row r="11">
      <c r="A11" s="40">
        <v>7.0</v>
      </c>
      <c r="B11" s="2" t="s">
        <v>329</v>
      </c>
      <c r="C11" s="19">
        <v>1.0</v>
      </c>
      <c r="D11" s="34"/>
      <c r="E11" s="34"/>
      <c r="F11" s="41">
        <v>1.0</v>
      </c>
      <c r="G11" s="35">
        <v>1.0</v>
      </c>
      <c r="H11" s="34"/>
      <c r="I11" s="34"/>
      <c r="J11" s="34"/>
      <c r="K11" s="41"/>
      <c r="L11" s="41"/>
      <c r="M11" s="33"/>
      <c r="N11" s="2"/>
      <c r="O11" s="41"/>
      <c r="P11" s="36"/>
      <c r="Q11" s="42"/>
      <c r="R11" s="80"/>
      <c r="S11" s="34"/>
      <c r="T11" s="34"/>
      <c r="U11" s="39"/>
      <c r="V11" s="27"/>
      <c r="Y11" s="20"/>
      <c r="Z11" s="28"/>
      <c r="AC11" s="20"/>
      <c r="AD11" s="28"/>
      <c r="AG11" s="20"/>
      <c r="AH11" s="28"/>
      <c r="AK11" s="37"/>
      <c r="AL11" s="27"/>
      <c r="AO11" s="37"/>
      <c r="AP11" s="40"/>
      <c r="AQ11" s="33"/>
      <c r="AR11" s="34"/>
      <c r="AS11" s="34"/>
      <c r="AT11" s="34"/>
      <c r="AU11" s="35">
        <v>1.0</v>
      </c>
    </row>
    <row r="12">
      <c r="A12" s="40">
        <v>8.0</v>
      </c>
      <c r="B12" s="40" t="s">
        <v>330</v>
      </c>
      <c r="C12" s="19">
        <v>1.0</v>
      </c>
      <c r="D12" s="34"/>
      <c r="E12" s="34"/>
      <c r="F12" s="34"/>
      <c r="G12" s="35">
        <v>1.0</v>
      </c>
      <c r="H12" s="41"/>
      <c r="I12" s="34"/>
      <c r="J12" s="34"/>
      <c r="K12" s="41"/>
      <c r="L12" s="41"/>
      <c r="M12" s="33"/>
      <c r="N12" s="34"/>
      <c r="O12" s="41"/>
      <c r="P12" s="36"/>
      <c r="Q12" s="42"/>
      <c r="R12" s="80"/>
      <c r="S12" s="34"/>
      <c r="T12" s="34"/>
      <c r="U12" s="39"/>
      <c r="V12" s="28"/>
      <c r="Y12" s="37"/>
      <c r="Z12" s="28"/>
      <c r="AC12" s="20"/>
      <c r="AD12" s="28"/>
      <c r="AG12" s="20"/>
      <c r="AH12" s="28"/>
      <c r="AK12" s="37">
        <v>1.0</v>
      </c>
      <c r="AL12" s="28"/>
      <c r="AO12" s="37"/>
      <c r="AP12" s="36"/>
      <c r="AQ12" s="33"/>
      <c r="AR12" s="41"/>
      <c r="AS12" s="34"/>
      <c r="AT12" s="34"/>
      <c r="AU12" s="35"/>
    </row>
    <row r="13">
      <c r="A13" s="40">
        <v>9.0</v>
      </c>
      <c r="B13" s="40" t="s">
        <v>331</v>
      </c>
      <c r="C13" s="33"/>
      <c r="D13" s="34"/>
      <c r="E13" s="34"/>
      <c r="F13" s="34"/>
      <c r="G13" s="35"/>
      <c r="H13" s="41"/>
      <c r="I13" s="34"/>
      <c r="J13" s="41"/>
      <c r="K13" s="34"/>
      <c r="L13" s="41"/>
      <c r="M13" s="33"/>
      <c r="N13" s="41"/>
      <c r="O13" s="41">
        <v>1.0</v>
      </c>
      <c r="P13" s="36"/>
      <c r="Q13" s="42"/>
      <c r="R13" s="80"/>
      <c r="S13" s="41"/>
      <c r="T13" s="34"/>
      <c r="U13" s="39"/>
      <c r="V13" s="27"/>
      <c r="Y13" s="20"/>
      <c r="Z13" s="28"/>
      <c r="AA13" s="2">
        <v>1.0</v>
      </c>
      <c r="AC13" s="37"/>
      <c r="AD13" s="28"/>
      <c r="AG13" s="20"/>
      <c r="AH13" s="28"/>
      <c r="AK13" s="20"/>
      <c r="AL13" s="28"/>
      <c r="AO13" s="37">
        <v>1.0</v>
      </c>
      <c r="AP13" s="40"/>
      <c r="AQ13" s="33"/>
      <c r="AR13" s="34"/>
      <c r="AS13" s="34"/>
      <c r="AT13" s="34"/>
      <c r="AU13" s="35"/>
    </row>
    <row r="14">
      <c r="A14" s="40">
        <v>10.0</v>
      </c>
      <c r="B14" s="40" t="s">
        <v>332</v>
      </c>
      <c r="C14" s="33"/>
      <c r="D14" s="34"/>
      <c r="E14" s="34"/>
      <c r="F14" s="34"/>
      <c r="G14" s="35"/>
      <c r="H14" s="34"/>
      <c r="I14" s="34"/>
      <c r="J14" s="34"/>
      <c r="K14" s="34"/>
      <c r="L14" s="41"/>
      <c r="M14" s="33"/>
      <c r="N14" s="34"/>
      <c r="O14" s="41"/>
      <c r="P14" s="36"/>
      <c r="Q14" s="42"/>
      <c r="R14" s="80"/>
      <c r="S14" s="34"/>
      <c r="T14" s="34"/>
      <c r="U14" s="39"/>
      <c r="V14" s="27"/>
      <c r="Y14" s="20"/>
      <c r="Z14" s="28"/>
      <c r="AC14" s="37"/>
      <c r="AD14" s="28"/>
      <c r="AG14" s="20"/>
      <c r="AH14" s="28"/>
      <c r="AK14" s="37">
        <v>1.0</v>
      </c>
      <c r="AL14" s="28"/>
      <c r="AO14" s="37"/>
      <c r="AP14" s="40"/>
      <c r="AQ14" s="33"/>
      <c r="AR14" s="34"/>
      <c r="AS14" s="34"/>
      <c r="AT14" s="34"/>
      <c r="AU14" s="35"/>
    </row>
    <row r="15">
      <c r="A15" s="40">
        <v>11.0</v>
      </c>
      <c r="B15" s="40" t="s">
        <v>333</v>
      </c>
      <c r="C15" s="19"/>
      <c r="D15" s="34"/>
      <c r="E15" s="34"/>
      <c r="F15" s="34"/>
      <c r="G15" s="35"/>
      <c r="H15" s="41"/>
      <c r="I15" s="34"/>
      <c r="J15" s="34"/>
      <c r="K15" s="34"/>
      <c r="L15" s="41"/>
      <c r="M15" s="33"/>
      <c r="N15" s="34"/>
      <c r="O15" s="41"/>
      <c r="P15" s="36"/>
      <c r="Q15" s="42"/>
      <c r="R15" s="80"/>
      <c r="S15" s="34"/>
      <c r="T15" s="34"/>
      <c r="U15" s="39"/>
      <c r="V15" s="28"/>
      <c r="Y15" s="20"/>
      <c r="Z15" s="28"/>
      <c r="AC15" s="20"/>
      <c r="AD15" s="28"/>
      <c r="AG15" s="20"/>
      <c r="AH15" s="28"/>
      <c r="AK15" s="37"/>
      <c r="AL15" s="28"/>
      <c r="AO15" s="37"/>
      <c r="AP15" s="40"/>
      <c r="AQ15" s="19"/>
      <c r="AR15" s="34"/>
      <c r="AS15" s="34"/>
      <c r="AT15" s="34"/>
      <c r="AU15" s="35"/>
    </row>
    <row r="16">
      <c r="A16" s="40">
        <v>12.0</v>
      </c>
      <c r="B16" s="40" t="s">
        <v>65</v>
      </c>
      <c r="C16" s="19">
        <v>1.0</v>
      </c>
      <c r="D16" s="41"/>
      <c r="E16" s="34"/>
      <c r="F16" s="41">
        <v>1.0</v>
      </c>
      <c r="G16" s="35">
        <v>6.0</v>
      </c>
      <c r="H16" s="34"/>
      <c r="I16" s="34"/>
      <c r="J16" s="41">
        <v>1.0</v>
      </c>
      <c r="K16" s="41">
        <v>1.0</v>
      </c>
      <c r="L16" s="41"/>
      <c r="M16" s="33"/>
      <c r="N16" s="34"/>
      <c r="O16" s="41"/>
      <c r="P16" s="36"/>
      <c r="Q16" s="42"/>
      <c r="R16" s="19"/>
      <c r="S16" s="81"/>
      <c r="T16" s="81"/>
      <c r="U16" s="39"/>
      <c r="V16" s="28"/>
      <c r="Y16" s="37"/>
      <c r="Z16" s="28"/>
      <c r="AC16" s="20"/>
      <c r="AD16" s="28"/>
      <c r="AG16" s="20"/>
      <c r="AH16" s="28"/>
      <c r="AK16" s="37"/>
      <c r="AL16" s="28"/>
      <c r="AO16" s="37"/>
      <c r="AP16" s="40"/>
      <c r="AQ16" s="33"/>
      <c r="AR16" s="41"/>
      <c r="AS16" s="34"/>
      <c r="AT16" s="34"/>
      <c r="AU16" s="35">
        <v>1.0</v>
      </c>
    </row>
    <row r="17">
      <c r="A17" s="37">
        <v>13.0</v>
      </c>
      <c r="B17" s="2" t="s">
        <v>334</v>
      </c>
      <c r="C17" s="33"/>
      <c r="D17" s="41">
        <v>1.0</v>
      </c>
      <c r="E17" s="34"/>
      <c r="F17" s="34"/>
      <c r="G17" s="35"/>
      <c r="H17" s="41">
        <v>1.0</v>
      </c>
      <c r="I17" s="34"/>
      <c r="J17" s="34"/>
      <c r="K17" s="34"/>
      <c r="L17" s="41">
        <v>1.0</v>
      </c>
      <c r="M17" s="33"/>
      <c r="N17" s="34"/>
      <c r="O17" s="39"/>
      <c r="Q17" s="36"/>
      <c r="V17" s="28"/>
      <c r="Z17" s="28"/>
      <c r="AC17" s="20"/>
      <c r="AH17" s="28"/>
      <c r="AK17" s="20"/>
      <c r="AO17" s="20"/>
      <c r="AP17" s="20"/>
      <c r="AQ17" s="34"/>
      <c r="AR17" s="34"/>
      <c r="AS17" s="34"/>
      <c r="AT17" s="34"/>
      <c r="AU17" s="35"/>
    </row>
    <row r="18">
      <c r="A18" s="37">
        <v>14.0</v>
      </c>
      <c r="B18" s="2" t="s">
        <v>335</v>
      </c>
      <c r="C18" s="19"/>
      <c r="D18" s="34"/>
      <c r="E18" s="34"/>
      <c r="F18" s="34"/>
      <c r="G18" s="35"/>
      <c r="H18" s="34"/>
      <c r="I18" s="34"/>
      <c r="J18" s="34"/>
      <c r="K18" s="34"/>
      <c r="L18" s="34"/>
      <c r="M18" s="33"/>
      <c r="N18" s="34"/>
      <c r="O18" s="39"/>
      <c r="Q18" s="36"/>
      <c r="V18" s="28"/>
      <c r="Z18" s="28"/>
      <c r="AC18" s="20"/>
      <c r="AH18" s="28"/>
      <c r="AK18" s="20"/>
      <c r="AO18" s="20"/>
      <c r="AP18" s="20"/>
      <c r="AQ18" s="34"/>
      <c r="AR18" s="34"/>
      <c r="AS18" s="34"/>
      <c r="AT18" s="41"/>
      <c r="AU18" s="35">
        <v>1.0</v>
      </c>
    </row>
    <row r="19">
      <c r="A19" s="37">
        <v>15.0</v>
      </c>
      <c r="B19" s="2" t="s">
        <v>336</v>
      </c>
      <c r="C19" s="33"/>
      <c r="D19" s="34"/>
      <c r="E19" s="34"/>
      <c r="F19" s="34"/>
      <c r="G19" s="35"/>
      <c r="H19" s="34"/>
      <c r="I19" s="34"/>
      <c r="J19" s="34"/>
      <c r="K19" s="34"/>
      <c r="L19" s="34"/>
      <c r="M19" s="33"/>
      <c r="N19" s="34"/>
      <c r="O19" s="39"/>
      <c r="Q19" s="85"/>
      <c r="R19" s="7"/>
      <c r="V19" s="28"/>
      <c r="Z19" s="28"/>
      <c r="AC19" s="37">
        <v>1.0</v>
      </c>
      <c r="AH19" s="28"/>
      <c r="AK19" s="20"/>
      <c r="AO19" s="37"/>
      <c r="AP19" s="37"/>
      <c r="AQ19" s="34"/>
      <c r="AR19" s="34"/>
      <c r="AS19" s="34"/>
      <c r="AT19" s="41"/>
      <c r="AU19" s="35">
        <v>1.0</v>
      </c>
    </row>
    <row r="20">
      <c r="A20" s="37">
        <v>16.0</v>
      </c>
      <c r="B20" s="2" t="s">
        <v>337</v>
      </c>
      <c r="C20" s="33"/>
      <c r="D20" s="34"/>
      <c r="E20" s="34"/>
      <c r="F20" s="34"/>
      <c r="G20" s="35"/>
      <c r="H20" s="34"/>
      <c r="I20" s="34"/>
      <c r="J20" s="34"/>
      <c r="K20" s="34"/>
      <c r="L20" s="34"/>
      <c r="M20" s="33"/>
      <c r="N20" s="34"/>
      <c r="O20" s="39"/>
      <c r="Q20" s="36"/>
      <c r="V20" s="28"/>
      <c r="Z20" s="28"/>
      <c r="AC20" s="20"/>
      <c r="AH20" s="28"/>
      <c r="AK20" s="20"/>
      <c r="AO20" s="20"/>
      <c r="AP20" s="20"/>
      <c r="AQ20" s="34"/>
      <c r="AR20" s="34"/>
      <c r="AS20" s="34"/>
      <c r="AT20" s="41"/>
      <c r="AU20" s="35"/>
    </row>
    <row r="21">
      <c r="A21" s="37">
        <v>17.0</v>
      </c>
      <c r="B21" s="2" t="s">
        <v>338</v>
      </c>
      <c r="C21" s="33"/>
      <c r="D21" s="34"/>
      <c r="E21" s="34"/>
      <c r="F21" s="34"/>
      <c r="G21" s="39"/>
      <c r="H21" s="34"/>
      <c r="I21" s="34"/>
      <c r="J21" s="34"/>
      <c r="K21" s="34"/>
      <c r="L21" s="34"/>
      <c r="M21" s="33"/>
      <c r="N21" s="34"/>
      <c r="O21" s="39"/>
      <c r="Q21" s="36"/>
      <c r="V21" s="28"/>
      <c r="Z21" s="28"/>
      <c r="AC21" s="20"/>
      <c r="AH21" s="28"/>
      <c r="AK21" s="20"/>
      <c r="AO21" s="20"/>
      <c r="AP21" s="20"/>
      <c r="AQ21" s="34"/>
      <c r="AR21" s="34"/>
      <c r="AS21" s="34"/>
      <c r="AT21" s="41"/>
      <c r="AU21" s="35"/>
    </row>
    <row r="22">
      <c r="A22" s="37">
        <v>18.0</v>
      </c>
      <c r="B22" s="2" t="s">
        <v>339</v>
      </c>
      <c r="C22" s="19">
        <v>1.0</v>
      </c>
      <c r="D22" s="41">
        <v>1.0</v>
      </c>
      <c r="E22" s="34"/>
      <c r="F22" s="34"/>
      <c r="G22" s="35">
        <v>2.0</v>
      </c>
      <c r="H22" s="34"/>
      <c r="I22" s="34"/>
      <c r="J22" s="34"/>
      <c r="K22" s="34"/>
      <c r="L22" s="34"/>
      <c r="M22" s="33"/>
      <c r="N22" s="34"/>
      <c r="O22" s="39"/>
      <c r="Q22" s="36"/>
      <c r="V22" s="28"/>
      <c r="Z22" s="28"/>
      <c r="AC22" s="20"/>
      <c r="AH22" s="28"/>
      <c r="AK22" s="20"/>
      <c r="AO22" s="20"/>
      <c r="AP22" s="20"/>
      <c r="AQ22" s="34"/>
      <c r="AR22" s="34"/>
      <c r="AS22" s="34"/>
      <c r="AT22" s="41"/>
      <c r="AU22" s="35"/>
    </row>
    <row r="23">
      <c r="A23" s="37">
        <v>19.0</v>
      </c>
      <c r="B23" s="2" t="s">
        <v>319</v>
      </c>
      <c r="C23" s="48">
        <v>1.0</v>
      </c>
      <c r="D23" s="34"/>
      <c r="E23" s="34"/>
      <c r="F23" s="34"/>
      <c r="G23" s="35">
        <v>2.0</v>
      </c>
      <c r="H23" s="34"/>
      <c r="I23" s="34"/>
      <c r="J23" s="34"/>
      <c r="K23" s="34"/>
      <c r="L23" s="34"/>
      <c r="M23" s="33"/>
      <c r="N23" s="34"/>
      <c r="O23" s="39"/>
      <c r="Q23" s="70"/>
      <c r="R23" s="34"/>
      <c r="V23" s="28"/>
      <c r="Z23" s="28"/>
      <c r="AC23" s="20"/>
      <c r="AH23" s="28"/>
      <c r="AK23" s="37">
        <v>1.0</v>
      </c>
      <c r="AO23" s="20"/>
      <c r="AP23" s="20"/>
      <c r="AQ23" s="84"/>
      <c r="AR23" s="34"/>
      <c r="AS23" s="34"/>
      <c r="AT23" s="34"/>
      <c r="AU23" s="39"/>
    </row>
    <row r="24">
      <c r="A24" s="37">
        <v>20.0</v>
      </c>
      <c r="B24" s="2" t="s">
        <v>340</v>
      </c>
      <c r="C24" s="33"/>
      <c r="D24" s="34"/>
      <c r="E24" s="34"/>
      <c r="F24" s="34"/>
      <c r="G24" s="39"/>
      <c r="H24" s="34"/>
      <c r="I24" s="41">
        <v>1.0</v>
      </c>
      <c r="J24" s="34"/>
      <c r="K24" s="34"/>
      <c r="L24" s="34"/>
      <c r="M24" s="33"/>
      <c r="N24" s="34"/>
      <c r="O24" s="39"/>
      <c r="Q24" s="70"/>
      <c r="R24" s="34"/>
      <c r="V24" s="28"/>
      <c r="Z24" s="28"/>
      <c r="AC24" s="20"/>
      <c r="AH24" s="28"/>
      <c r="AK24" s="37">
        <v>1.0</v>
      </c>
      <c r="AO24" s="20"/>
      <c r="AP24" s="20"/>
      <c r="AQ24" s="34"/>
      <c r="AR24" s="34"/>
      <c r="AS24" s="34"/>
      <c r="AT24" s="34"/>
      <c r="AU24" s="39"/>
    </row>
    <row r="25">
      <c r="A25" s="37">
        <v>21.0</v>
      </c>
      <c r="B25" s="2" t="s">
        <v>341</v>
      </c>
      <c r="C25" s="28"/>
      <c r="D25" s="2">
        <v>1.0</v>
      </c>
      <c r="E25" s="2">
        <v>1.0</v>
      </c>
      <c r="F25" s="2">
        <v>1.0</v>
      </c>
      <c r="G25" s="37">
        <v>2.0</v>
      </c>
      <c r="M25" s="27"/>
      <c r="O25" s="20"/>
      <c r="Q25" s="36"/>
      <c r="V25" s="28"/>
      <c r="Z25" s="28"/>
      <c r="AC25" s="20"/>
      <c r="AH25" s="28"/>
      <c r="AK25" s="20"/>
      <c r="AO25" s="20"/>
      <c r="AP25" s="20"/>
      <c r="AU25" s="20"/>
    </row>
    <row r="26">
      <c r="A26" s="37">
        <v>22.0</v>
      </c>
      <c r="B26" s="2" t="s">
        <v>342</v>
      </c>
      <c r="C26" s="28"/>
      <c r="G26" s="20"/>
      <c r="M26" s="27">
        <v>1.0</v>
      </c>
      <c r="O26" s="20"/>
      <c r="Q26" s="36"/>
      <c r="V26" s="28"/>
      <c r="Z26" s="28"/>
      <c r="AC26" s="20"/>
      <c r="AH26" s="28"/>
      <c r="AK26" s="20"/>
      <c r="AO26" s="20"/>
      <c r="AP26" s="20"/>
      <c r="AQ26" s="2">
        <v>3.0</v>
      </c>
      <c r="AU26" s="37">
        <v>3.0</v>
      </c>
    </row>
    <row r="27">
      <c r="A27" s="37">
        <v>23.0</v>
      </c>
      <c r="B27" s="2" t="s">
        <v>343</v>
      </c>
      <c r="C27" s="28"/>
      <c r="G27" s="20"/>
      <c r="M27" s="28"/>
      <c r="O27" s="20"/>
      <c r="Q27" s="36"/>
      <c r="V27" s="28"/>
      <c r="Z27" s="28"/>
      <c r="AC27" s="20"/>
      <c r="AH27" s="28"/>
      <c r="AK27" s="20"/>
      <c r="AO27" s="20"/>
      <c r="AP27" s="20"/>
      <c r="AU27" s="20"/>
    </row>
    <row r="28">
      <c r="A28" s="37">
        <v>24.0</v>
      </c>
      <c r="B28" s="2" t="s">
        <v>344</v>
      </c>
      <c r="C28" s="28"/>
      <c r="G28" s="20"/>
      <c r="M28" s="28"/>
      <c r="O28" s="20"/>
      <c r="Q28" s="36"/>
      <c r="V28" s="28"/>
      <c r="Z28" s="28"/>
      <c r="AC28" s="20"/>
      <c r="AH28" s="28"/>
      <c r="AK28" s="20"/>
      <c r="AO28" s="20"/>
      <c r="AP28" s="20"/>
      <c r="AU28" s="20"/>
    </row>
    <row r="29">
      <c r="A29" s="37">
        <v>25.0</v>
      </c>
      <c r="B29" s="2" t="s">
        <v>173</v>
      </c>
      <c r="C29" s="28"/>
      <c r="G29" s="20"/>
      <c r="M29" s="28"/>
      <c r="O29" s="20"/>
      <c r="Q29" s="36"/>
      <c r="V29" s="28"/>
      <c r="Z29" s="28"/>
      <c r="AC29" s="20"/>
      <c r="AH29" s="28"/>
      <c r="AK29" s="20"/>
      <c r="AO29" s="20"/>
      <c r="AP29" s="20"/>
      <c r="AU29" s="20"/>
    </row>
    <row r="30">
      <c r="A30" s="62">
        <v>26.0</v>
      </c>
      <c r="B30" s="65" t="s">
        <v>345</v>
      </c>
      <c r="C30" s="56"/>
      <c r="D30" s="54"/>
      <c r="E30" s="54"/>
      <c r="F30" s="54"/>
      <c r="G30" s="55"/>
      <c r="H30" s="54"/>
      <c r="I30" s="54"/>
      <c r="J30" s="54"/>
      <c r="K30" s="54"/>
      <c r="L30" s="54"/>
      <c r="M30" s="56"/>
      <c r="N30" s="54"/>
      <c r="O30" s="55"/>
      <c r="P30" s="54"/>
      <c r="Q30" s="53"/>
      <c r="R30" s="54"/>
      <c r="S30" s="54"/>
      <c r="T30" s="54"/>
      <c r="U30" s="54"/>
      <c r="V30" s="56"/>
      <c r="W30" s="54"/>
      <c r="X30" s="54"/>
      <c r="Y30" s="54"/>
      <c r="Z30" s="56"/>
      <c r="AA30" s="54"/>
      <c r="AB30" s="54"/>
      <c r="AC30" s="55"/>
      <c r="AD30" s="54"/>
      <c r="AE30" s="54"/>
      <c r="AF30" s="54"/>
      <c r="AG30" s="54"/>
      <c r="AH30" s="56"/>
      <c r="AI30" s="54"/>
      <c r="AJ30" s="54"/>
      <c r="AK30" s="55"/>
      <c r="AL30" s="54"/>
      <c r="AM30" s="54"/>
      <c r="AN30" s="54"/>
      <c r="AO30" s="55"/>
      <c r="AP30" s="55"/>
      <c r="AQ30" s="54"/>
      <c r="AR30" s="54"/>
      <c r="AS30" s="54"/>
      <c r="AT30" s="54"/>
      <c r="AU30" s="55"/>
    </row>
    <row r="31">
      <c r="B31" s="21" t="s">
        <v>6</v>
      </c>
      <c r="C31">
        <f t="shared" ref="C31:AU31" si="1">sum(C5:C30)</f>
        <v>5</v>
      </c>
      <c r="D31">
        <f t="shared" si="1"/>
        <v>4</v>
      </c>
      <c r="E31">
        <f t="shared" si="1"/>
        <v>1</v>
      </c>
      <c r="F31">
        <f t="shared" si="1"/>
        <v>3</v>
      </c>
      <c r="G31">
        <f t="shared" si="1"/>
        <v>14</v>
      </c>
      <c r="H31">
        <f t="shared" si="1"/>
        <v>1</v>
      </c>
      <c r="I31">
        <f t="shared" si="1"/>
        <v>2</v>
      </c>
      <c r="J31">
        <f t="shared" si="1"/>
        <v>1</v>
      </c>
      <c r="K31">
        <f t="shared" si="1"/>
        <v>4</v>
      </c>
      <c r="L31">
        <f t="shared" si="1"/>
        <v>1</v>
      </c>
      <c r="M31">
        <f t="shared" si="1"/>
        <v>1</v>
      </c>
      <c r="N31">
        <f t="shared" si="1"/>
        <v>0</v>
      </c>
      <c r="O31">
        <f t="shared" si="1"/>
        <v>1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1"/>
        <v>1</v>
      </c>
      <c r="V31">
        <f t="shared" si="1"/>
        <v>1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2</v>
      </c>
      <c r="AB31">
        <f t="shared" si="1"/>
        <v>0</v>
      </c>
      <c r="AC31">
        <f t="shared" si="1"/>
        <v>2</v>
      </c>
      <c r="AD31">
        <f t="shared" si="1"/>
        <v>0</v>
      </c>
      <c r="AE31">
        <f t="shared" si="1"/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4</v>
      </c>
      <c r="AL31">
        <f t="shared" si="1"/>
        <v>0</v>
      </c>
      <c r="AM31">
        <f t="shared" si="1"/>
        <v>0</v>
      </c>
      <c r="AN31">
        <f t="shared" si="1"/>
        <v>1</v>
      </c>
      <c r="AO31">
        <f t="shared" si="1"/>
        <v>1</v>
      </c>
      <c r="AP31">
        <f t="shared" si="1"/>
        <v>0</v>
      </c>
      <c r="AQ31">
        <f t="shared" si="1"/>
        <v>3</v>
      </c>
      <c r="AR31">
        <f t="shared" si="1"/>
        <v>0</v>
      </c>
      <c r="AS31">
        <f t="shared" si="1"/>
        <v>0</v>
      </c>
      <c r="AT31">
        <f t="shared" si="1"/>
        <v>0</v>
      </c>
      <c r="AU31">
        <f t="shared" si="1"/>
        <v>11</v>
      </c>
    </row>
    <row r="32">
      <c r="B32" s="2" t="s">
        <v>83</v>
      </c>
      <c r="C32">
        <f t="shared" ref="C32:AU32" si="2">C31/26</f>
        <v>0.1923076923</v>
      </c>
      <c r="D32">
        <f t="shared" si="2"/>
        <v>0.1538461538</v>
      </c>
      <c r="E32">
        <f t="shared" si="2"/>
        <v>0.03846153846</v>
      </c>
      <c r="F32">
        <f t="shared" si="2"/>
        <v>0.1153846154</v>
      </c>
      <c r="G32">
        <f t="shared" si="2"/>
        <v>0.5384615385</v>
      </c>
      <c r="H32">
        <f t="shared" si="2"/>
        <v>0.03846153846</v>
      </c>
      <c r="I32">
        <f t="shared" si="2"/>
        <v>0.07692307692</v>
      </c>
      <c r="J32">
        <f t="shared" si="2"/>
        <v>0.03846153846</v>
      </c>
      <c r="K32">
        <f t="shared" si="2"/>
        <v>0.1538461538</v>
      </c>
      <c r="L32">
        <f t="shared" si="2"/>
        <v>0.03846153846</v>
      </c>
      <c r="M32">
        <f t="shared" si="2"/>
        <v>0.03846153846</v>
      </c>
      <c r="N32">
        <f t="shared" si="2"/>
        <v>0</v>
      </c>
      <c r="O32">
        <f t="shared" si="2"/>
        <v>0.03846153846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0.03846153846</v>
      </c>
      <c r="V32">
        <f t="shared" si="2"/>
        <v>0.03846153846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0.07692307692</v>
      </c>
      <c r="AB32">
        <f t="shared" si="2"/>
        <v>0</v>
      </c>
      <c r="AC32">
        <f t="shared" si="2"/>
        <v>0.07692307692</v>
      </c>
      <c r="AD32">
        <f t="shared" si="2"/>
        <v>0</v>
      </c>
      <c r="AE32">
        <f t="shared" si="2"/>
        <v>0</v>
      </c>
      <c r="AF32">
        <f t="shared" si="2"/>
        <v>0</v>
      </c>
      <c r="AG32">
        <f t="shared" si="2"/>
        <v>0</v>
      </c>
      <c r="AH32">
        <f t="shared" si="2"/>
        <v>0</v>
      </c>
      <c r="AI32">
        <f t="shared" si="2"/>
        <v>0</v>
      </c>
      <c r="AJ32">
        <f t="shared" si="2"/>
        <v>0</v>
      </c>
      <c r="AK32">
        <f t="shared" si="2"/>
        <v>0.1538461538</v>
      </c>
      <c r="AL32">
        <f t="shared" si="2"/>
        <v>0</v>
      </c>
      <c r="AM32">
        <f t="shared" si="2"/>
        <v>0</v>
      </c>
      <c r="AN32">
        <f t="shared" si="2"/>
        <v>0.03846153846</v>
      </c>
      <c r="AO32">
        <f t="shared" si="2"/>
        <v>0.03846153846</v>
      </c>
      <c r="AP32">
        <f t="shared" si="2"/>
        <v>0</v>
      </c>
      <c r="AQ32">
        <f t="shared" si="2"/>
        <v>0.1153846154</v>
      </c>
      <c r="AR32">
        <f t="shared" si="2"/>
        <v>0</v>
      </c>
      <c r="AS32">
        <f t="shared" si="2"/>
        <v>0</v>
      </c>
      <c r="AT32">
        <f t="shared" si="2"/>
        <v>0</v>
      </c>
      <c r="AU32">
        <f t="shared" si="2"/>
        <v>0.4230769231</v>
      </c>
    </row>
    <row r="33">
      <c r="B33" s="59" t="s">
        <v>84</v>
      </c>
      <c r="C33">
        <f t="shared" ref="C33:AU33" si="3">count(C5:C30)/26</f>
        <v>0.1923076923</v>
      </c>
      <c r="D33">
        <f t="shared" si="3"/>
        <v>0.1538461538</v>
      </c>
      <c r="E33">
        <f t="shared" si="3"/>
        <v>0.03846153846</v>
      </c>
      <c r="F33">
        <f t="shared" si="3"/>
        <v>0.1153846154</v>
      </c>
      <c r="G33">
        <f t="shared" si="3"/>
        <v>0.2307692308</v>
      </c>
      <c r="H33">
        <f t="shared" si="3"/>
        <v>0.03846153846</v>
      </c>
      <c r="I33">
        <f t="shared" si="3"/>
        <v>0.07692307692</v>
      </c>
      <c r="J33">
        <f t="shared" si="3"/>
        <v>0.03846153846</v>
      </c>
      <c r="K33">
        <f t="shared" si="3"/>
        <v>0.07692307692</v>
      </c>
      <c r="L33">
        <f t="shared" si="3"/>
        <v>0.03846153846</v>
      </c>
      <c r="M33">
        <f t="shared" si="3"/>
        <v>0.03846153846</v>
      </c>
      <c r="N33">
        <f t="shared" si="3"/>
        <v>0</v>
      </c>
      <c r="O33">
        <f t="shared" si="3"/>
        <v>0.03846153846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0.03846153846</v>
      </c>
      <c r="V33">
        <f t="shared" si="3"/>
        <v>0.03846153846</v>
      </c>
      <c r="W33">
        <f t="shared" si="3"/>
        <v>0</v>
      </c>
      <c r="X33">
        <f t="shared" si="3"/>
        <v>0</v>
      </c>
      <c r="Y33">
        <f t="shared" si="3"/>
        <v>0</v>
      </c>
      <c r="Z33">
        <f t="shared" si="3"/>
        <v>0</v>
      </c>
      <c r="AA33">
        <f t="shared" si="3"/>
        <v>0.07692307692</v>
      </c>
      <c r="AB33">
        <f t="shared" si="3"/>
        <v>0</v>
      </c>
      <c r="AC33">
        <f t="shared" si="3"/>
        <v>0.07692307692</v>
      </c>
      <c r="AD33">
        <f t="shared" si="3"/>
        <v>0</v>
      </c>
      <c r="AE33">
        <f t="shared" si="3"/>
        <v>0</v>
      </c>
      <c r="AF33">
        <f t="shared" si="3"/>
        <v>0</v>
      </c>
      <c r="AG33">
        <f t="shared" si="3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si="3"/>
        <v>0.1538461538</v>
      </c>
      <c r="AL33">
        <f t="shared" si="3"/>
        <v>0</v>
      </c>
      <c r="AM33">
        <f t="shared" si="3"/>
        <v>0</v>
      </c>
      <c r="AN33">
        <f t="shared" si="3"/>
        <v>0.03846153846</v>
      </c>
      <c r="AO33">
        <f t="shared" si="3"/>
        <v>0.03846153846</v>
      </c>
      <c r="AP33">
        <f t="shared" si="3"/>
        <v>0</v>
      </c>
      <c r="AQ33">
        <f t="shared" si="3"/>
        <v>0.03846153846</v>
      </c>
      <c r="AR33">
        <f t="shared" si="3"/>
        <v>0</v>
      </c>
      <c r="AS33">
        <f t="shared" si="3"/>
        <v>0</v>
      </c>
      <c r="AT33">
        <f t="shared" si="3"/>
        <v>0</v>
      </c>
      <c r="AU33">
        <f t="shared" si="3"/>
        <v>0.3076923077</v>
      </c>
    </row>
    <row r="34">
      <c r="A34" s="41">
        <v>85.51</v>
      </c>
      <c r="B34" s="6" t="s">
        <v>96</v>
      </c>
      <c r="C34" s="41">
        <f t="shared" ref="C34:AU34" si="4">C32*C33</f>
        <v>0.03698224852</v>
      </c>
      <c r="D34" s="41">
        <f t="shared" si="4"/>
        <v>0.02366863905</v>
      </c>
      <c r="E34" s="41">
        <f t="shared" si="4"/>
        <v>0.001479289941</v>
      </c>
      <c r="F34" s="41">
        <f t="shared" si="4"/>
        <v>0.01331360947</v>
      </c>
      <c r="G34" s="41">
        <f t="shared" si="4"/>
        <v>0.124260355</v>
      </c>
      <c r="H34" s="41">
        <f t="shared" si="4"/>
        <v>0.001479289941</v>
      </c>
      <c r="I34" s="41">
        <f t="shared" si="4"/>
        <v>0.005917159763</v>
      </c>
      <c r="J34" s="41">
        <f t="shared" si="4"/>
        <v>0.001479289941</v>
      </c>
      <c r="K34" s="41">
        <f t="shared" si="4"/>
        <v>0.01183431953</v>
      </c>
      <c r="L34" s="41">
        <f t="shared" si="4"/>
        <v>0.001479289941</v>
      </c>
      <c r="M34" s="41">
        <f t="shared" si="4"/>
        <v>0.001479289941</v>
      </c>
      <c r="N34" s="41">
        <f t="shared" si="4"/>
        <v>0</v>
      </c>
      <c r="O34" s="41">
        <f t="shared" si="4"/>
        <v>0.001479289941</v>
      </c>
      <c r="P34" s="41">
        <f t="shared" si="4"/>
        <v>0</v>
      </c>
      <c r="Q34" s="41">
        <f t="shared" si="4"/>
        <v>0</v>
      </c>
      <c r="R34" s="41">
        <f t="shared" si="4"/>
        <v>0</v>
      </c>
      <c r="S34" s="41">
        <f t="shared" si="4"/>
        <v>0</v>
      </c>
      <c r="T34" s="41">
        <f t="shared" si="4"/>
        <v>0</v>
      </c>
      <c r="U34" s="41">
        <f t="shared" si="4"/>
        <v>0.001479289941</v>
      </c>
      <c r="V34" s="41">
        <f t="shared" si="4"/>
        <v>0.001479289941</v>
      </c>
      <c r="W34" s="41">
        <f t="shared" si="4"/>
        <v>0</v>
      </c>
      <c r="X34" s="41">
        <f t="shared" si="4"/>
        <v>0</v>
      </c>
      <c r="Y34" s="41">
        <f t="shared" si="4"/>
        <v>0</v>
      </c>
      <c r="Z34" s="41">
        <f t="shared" si="4"/>
        <v>0</v>
      </c>
      <c r="AA34" s="41">
        <f t="shared" si="4"/>
        <v>0.005917159763</v>
      </c>
      <c r="AB34" s="41">
        <f t="shared" si="4"/>
        <v>0</v>
      </c>
      <c r="AC34" s="41">
        <f t="shared" si="4"/>
        <v>0.005917159763</v>
      </c>
      <c r="AD34" s="41">
        <f t="shared" si="4"/>
        <v>0</v>
      </c>
      <c r="AE34" s="41">
        <f t="shared" si="4"/>
        <v>0</v>
      </c>
      <c r="AF34" s="41">
        <f t="shared" si="4"/>
        <v>0</v>
      </c>
      <c r="AG34" s="41">
        <f t="shared" si="4"/>
        <v>0</v>
      </c>
      <c r="AH34" s="41">
        <f t="shared" si="4"/>
        <v>0</v>
      </c>
      <c r="AI34" s="41">
        <f t="shared" si="4"/>
        <v>0</v>
      </c>
      <c r="AJ34" s="41">
        <f t="shared" si="4"/>
        <v>0</v>
      </c>
      <c r="AK34" s="41">
        <f t="shared" si="4"/>
        <v>0.02366863905</v>
      </c>
      <c r="AL34" s="41">
        <f t="shared" si="4"/>
        <v>0</v>
      </c>
      <c r="AM34" s="41">
        <f t="shared" si="4"/>
        <v>0</v>
      </c>
      <c r="AN34" s="41">
        <f t="shared" si="4"/>
        <v>0.001479289941</v>
      </c>
      <c r="AO34" s="41">
        <f t="shared" si="4"/>
        <v>0.001479289941</v>
      </c>
      <c r="AP34" s="41">
        <f t="shared" si="4"/>
        <v>0</v>
      </c>
      <c r="AQ34" s="41">
        <f t="shared" si="4"/>
        <v>0.004437869822</v>
      </c>
      <c r="AR34" s="41">
        <f t="shared" si="4"/>
        <v>0</v>
      </c>
      <c r="AS34" s="41">
        <f t="shared" si="4"/>
        <v>0</v>
      </c>
      <c r="AT34" s="41">
        <f t="shared" si="4"/>
        <v>0</v>
      </c>
      <c r="AU34" s="41">
        <f t="shared" si="4"/>
        <v>0.1301775148</v>
      </c>
    </row>
  </sheetData>
  <mergeCells count="4">
    <mergeCell ref="H2:L2"/>
    <mergeCell ref="M2:O2"/>
    <mergeCell ref="AQ2:AT2"/>
    <mergeCell ref="A3:B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5.57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2" max="42" width="13.14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7"/>
      <c r="E1" s="7"/>
      <c r="F1" s="7"/>
      <c r="G1" s="7"/>
      <c r="H1" s="2"/>
      <c r="I1" s="7"/>
      <c r="J1" s="7"/>
      <c r="K1" s="7"/>
      <c r="L1" s="7"/>
      <c r="M1" s="2"/>
      <c r="N1" s="7"/>
      <c r="O1" s="7"/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</row>
    <row r="3">
      <c r="A3" s="19" t="s">
        <v>53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</row>
    <row r="5">
      <c r="A5" s="25">
        <v>1.0</v>
      </c>
      <c r="B5" s="25" t="s">
        <v>346</v>
      </c>
      <c r="C5" s="19">
        <v>2.0</v>
      </c>
      <c r="D5" s="34"/>
      <c r="E5" s="34"/>
      <c r="F5" s="41"/>
      <c r="G5" s="35">
        <v>4.0</v>
      </c>
      <c r="H5" s="34"/>
      <c r="I5" s="34"/>
      <c r="J5" s="34"/>
      <c r="K5" s="34"/>
      <c r="L5" s="41"/>
      <c r="M5" s="33"/>
      <c r="N5" s="34"/>
      <c r="O5" s="41">
        <v>3.0</v>
      </c>
      <c r="P5" s="36"/>
      <c r="Q5" s="27">
        <v>1.0</v>
      </c>
      <c r="R5" s="33"/>
      <c r="S5" s="34"/>
      <c r="T5" s="34"/>
      <c r="U5" s="35"/>
      <c r="V5" s="28"/>
      <c r="Y5" s="20"/>
      <c r="Z5" s="21">
        <v>1.0</v>
      </c>
      <c r="AA5" s="23"/>
      <c r="AB5" s="23"/>
      <c r="AC5" s="79">
        <v>1.0</v>
      </c>
      <c r="AD5" s="28"/>
      <c r="AG5" s="20"/>
      <c r="AH5" s="27"/>
      <c r="AK5" s="37">
        <v>4.0</v>
      </c>
      <c r="AL5" s="28"/>
      <c r="AO5" s="37">
        <v>1.0</v>
      </c>
      <c r="AP5" s="36"/>
      <c r="AQ5" s="19">
        <v>2.0</v>
      </c>
      <c r="AR5" s="34"/>
      <c r="AS5" s="34"/>
      <c r="AT5" s="34"/>
      <c r="AU5" s="35">
        <v>4.0</v>
      </c>
    </row>
    <row r="6">
      <c r="A6" s="40">
        <v>2.0</v>
      </c>
      <c r="B6" s="40" t="s">
        <v>347</v>
      </c>
      <c r="C6" s="19">
        <v>1.0</v>
      </c>
      <c r="D6" s="34"/>
      <c r="E6" s="34"/>
      <c r="F6" s="34"/>
      <c r="G6" s="35">
        <v>3.0</v>
      </c>
      <c r="H6" s="86">
        <v>3.0</v>
      </c>
      <c r="I6" s="41"/>
      <c r="J6" s="34"/>
      <c r="K6" s="34"/>
      <c r="L6" s="41">
        <v>4.0</v>
      </c>
      <c r="M6" s="33"/>
      <c r="N6" s="34"/>
      <c r="O6" s="41">
        <v>3.0</v>
      </c>
      <c r="P6" s="36"/>
      <c r="Q6" s="28"/>
      <c r="R6" s="33"/>
      <c r="S6" s="41">
        <v>1.0</v>
      </c>
      <c r="T6" s="34"/>
      <c r="U6" s="35"/>
      <c r="V6" s="28"/>
      <c r="Y6" s="20"/>
      <c r="Z6" s="28"/>
      <c r="AC6" s="37">
        <v>1.0</v>
      </c>
      <c r="AD6" s="28"/>
      <c r="AG6" s="20"/>
      <c r="AH6" s="27">
        <v>1.0</v>
      </c>
      <c r="AK6" s="37">
        <v>2.0</v>
      </c>
      <c r="AL6" s="28"/>
      <c r="AO6" s="37"/>
      <c r="AP6" s="36"/>
      <c r="AQ6" s="19">
        <v>2.0</v>
      </c>
      <c r="AR6" s="41"/>
      <c r="AS6" s="34"/>
      <c r="AT6" s="34"/>
      <c r="AU6" s="35">
        <v>3.0</v>
      </c>
    </row>
    <row r="7">
      <c r="A7" s="40">
        <v>3.0</v>
      </c>
      <c r="B7" s="40" t="s">
        <v>348</v>
      </c>
      <c r="C7" s="19">
        <v>1.0</v>
      </c>
      <c r="D7" s="34"/>
      <c r="E7" s="34"/>
      <c r="F7" s="34"/>
      <c r="G7" s="35">
        <v>4.0</v>
      </c>
      <c r="H7" s="86"/>
      <c r="I7" s="34"/>
      <c r="J7" s="34"/>
      <c r="K7" s="34"/>
      <c r="L7" s="41"/>
      <c r="M7" s="19"/>
      <c r="N7" s="41">
        <v>2.0</v>
      </c>
      <c r="O7" s="41">
        <v>1.0</v>
      </c>
      <c r="P7" s="36"/>
      <c r="Q7" s="28"/>
      <c r="R7" s="33"/>
      <c r="S7" s="34"/>
      <c r="T7" s="34"/>
      <c r="U7" s="39"/>
      <c r="V7" s="28"/>
      <c r="Y7" s="20"/>
      <c r="Z7" s="28"/>
      <c r="AC7" s="20"/>
      <c r="AD7" s="28"/>
      <c r="AG7" s="20"/>
      <c r="AH7" s="27">
        <v>1.0</v>
      </c>
      <c r="AK7" s="37">
        <v>3.0</v>
      </c>
      <c r="AL7" s="28"/>
      <c r="AO7" s="37"/>
      <c r="AP7" s="40"/>
      <c r="AQ7" s="19">
        <v>2.0</v>
      </c>
      <c r="AR7" s="34"/>
      <c r="AS7" s="34"/>
      <c r="AT7" s="41"/>
      <c r="AU7" s="35">
        <v>3.0</v>
      </c>
    </row>
    <row r="8">
      <c r="A8" s="40">
        <v>4.0</v>
      </c>
      <c r="B8" s="40" t="s">
        <v>349</v>
      </c>
      <c r="C8" s="19">
        <v>1.0</v>
      </c>
      <c r="D8" s="34"/>
      <c r="E8" s="41"/>
      <c r="F8" s="41"/>
      <c r="G8" s="35">
        <v>3.0</v>
      </c>
      <c r="H8" s="86"/>
      <c r="I8" s="41"/>
      <c r="J8" s="41"/>
      <c r="K8" s="41"/>
      <c r="L8" s="41"/>
      <c r="M8" s="33"/>
      <c r="N8" s="34"/>
      <c r="O8" s="41">
        <v>2.0</v>
      </c>
      <c r="P8" s="36"/>
      <c r="Q8" s="42"/>
      <c r="R8" s="19"/>
      <c r="S8" s="41"/>
      <c r="T8" s="41"/>
      <c r="U8" s="35"/>
      <c r="V8" s="28"/>
      <c r="Y8" s="20"/>
      <c r="Z8" s="28"/>
      <c r="AC8" s="37"/>
      <c r="AD8" s="28"/>
      <c r="AG8" s="20"/>
      <c r="AH8" s="27"/>
      <c r="AK8" s="37"/>
      <c r="AL8" s="28"/>
      <c r="AO8" s="37"/>
      <c r="AP8" s="36"/>
      <c r="AQ8" s="19">
        <v>3.0</v>
      </c>
      <c r="AR8" s="41"/>
      <c r="AS8" s="34"/>
      <c r="AT8" s="34"/>
      <c r="AU8" s="35">
        <v>3.0</v>
      </c>
    </row>
    <row r="9">
      <c r="A9" s="40">
        <v>5.0</v>
      </c>
      <c r="B9" s="2" t="s">
        <v>350</v>
      </c>
      <c r="C9" s="19">
        <v>1.0</v>
      </c>
      <c r="D9" s="41"/>
      <c r="E9" s="34"/>
      <c r="F9" s="41"/>
      <c r="G9" s="35">
        <v>3.0</v>
      </c>
      <c r="H9" s="86">
        <v>3.0</v>
      </c>
      <c r="I9" s="34"/>
      <c r="J9" s="34"/>
      <c r="K9" s="34"/>
      <c r="L9" s="41">
        <v>2.0</v>
      </c>
      <c r="M9" s="19"/>
      <c r="N9" s="34"/>
      <c r="O9" s="41">
        <v>3.0</v>
      </c>
      <c r="P9" s="36"/>
      <c r="Q9" s="27">
        <v>1.0</v>
      </c>
      <c r="R9" s="19"/>
      <c r="S9" s="34"/>
      <c r="T9" s="34"/>
      <c r="U9" s="35"/>
      <c r="V9" s="27">
        <v>1.0</v>
      </c>
      <c r="Y9" s="20"/>
      <c r="Z9" s="28"/>
      <c r="AA9" s="2">
        <v>1.0</v>
      </c>
      <c r="AC9" s="37"/>
      <c r="AD9" s="28"/>
      <c r="AG9" s="20"/>
      <c r="AH9" s="27">
        <v>2.0</v>
      </c>
      <c r="AI9" s="2">
        <v>1.0</v>
      </c>
      <c r="AJ9" s="2">
        <v>1.0</v>
      </c>
      <c r="AK9" s="37">
        <v>4.0</v>
      </c>
      <c r="AL9" s="28"/>
      <c r="AO9" s="37">
        <v>1.0</v>
      </c>
      <c r="AP9" s="40"/>
      <c r="AQ9" s="19">
        <v>2.0</v>
      </c>
      <c r="AR9" s="34"/>
      <c r="AS9" s="34"/>
      <c r="AT9" s="34"/>
      <c r="AU9" s="35">
        <v>5.0</v>
      </c>
    </row>
    <row r="10">
      <c r="A10" s="40">
        <v>6.0</v>
      </c>
      <c r="B10" s="40" t="s">
        <v>351</v>
      </c>
      <c r="C10" s="19">
        <v>1.0</v>
      </c>
      <c r="D10" s="34"/>
      <c r="E10" s="34"/>
      <c r="F10" s="34"/>
      <c r="G10" s="35">
        <v>2.0</v>
      </c>
      <c r="H10" s="86"/>
      <c r="I10" s="34"/>
      <c r="J10" s="34"/>
      <c r="K10" s="34"/>
      <c r="L10" s="41"/>
      <c r="M10" s="33"/>
      <c r="N10" s="34"/>
      <c r="O10" s="41">
        <v>2.0</v>
      </c>
      <c r="P10" s="36"/>
      <c r="Q10" s="42"/>
      <c r="R10" s="80"/>
      <c r="S10" s="34"/>
      <c r="T10" s="34"/>
      <c r="U10" s="35"/>
      <c r="V10" s="28"/>
      <c r="Y10" s="20"/>
      <c r="Z10" s="28"/>
      <c r="AC10" s="20"/>
      <c r="AD10" s="28"/>
      <c r="AG10" s="20"/>
      <c r="AH10" s="28"/>
      <c r="AK10" s="37"/>
      <c r="AL10" s="28"/>
      <c r="AO10" s="37"/>
      <c r="AP10" s="40"/>
      <c r="AQ10" s="19">
        <v>3.0</v>
      </c>
      <c r="AR10" s="34"/>
      <c r="AS10" s="34"/>
      <c r="AT10" s="34"/>
      <c r="AU10" s="35">
        <v>3.0</v>
      </c>
    </row>
    <row r="11">
      <c r="A11" s="40">
        <v>7.0</v>
      </c>
      <c r="B11" s="2" t="s">
        <v>352</v>
      </c>
      <c r="C11" s="19">
        <v>1.0</v>
      </c>
      <c r="D11" s="34"/>
      <c r="E11" s="34"/>
      <c r="F11" s="41"/>
      <c r="G11" s="35">
        <v>2.0</v>
      </c>
      <c r="H11" s="87"/>
      <c r="I11" s="34"/>
      <c r="J11" s="34"/>
      <c r="K11" s="41"/>
      <c r="L11" s="41"/>
      <c r="M11" s="33"/>
      <c r="O11" s="41">
        <v>3.0</v>
      </c>
      <c r="P11" s="36"/>
      <c r="Q11" s="42"/>
      <c r="R11" s="80"/>
      <c r="S11" s="34"/>
      <c r="T11" s="34"/>
      <c r="U11" s="39"/>
      <c r="V11" s="27"/>
      <c r="Y11" s="20"/>
      <c r="Z11" s="28"/>
      <c r="AC11" s="20"/>
      <c r="AD11" s="28"/>
      <c r="AG11" s="20"/>
      <c r="AH11" s="28"/>
      <c r="AK11" s="37"/>
      <c r="AL11" s="27"/>
      <c r="AO11" s="37"/>
      <c r="AP11" s="40"/>
      <c r="AQ11" s="19">
        <v>2.0</v>
      </c>
      <c r="AR11" s="34"/>
      <c r="AS11" s="34"/>
      <c r="AT11" s="41"/>
      <c r="AU11" s="35">
        <v>3.0</v>
      </c>
    </row>
    <row r="12">
      <c r="A12" s="40">
        <v>8.0</v>
      </c>
      <c r="B12" s="40" t="s">
        <v>353</v>
      </c>
      <c r="C12" s="19">
        <v>2.0</v>
      </c>
      <c r="D12" s="34"/>
      <c r="E12" s="34"/>
      <c r="F12" s="34"/>
      <c r="G12" s="35">
        <v>3.0</v>
      </c>
      <c r="H12" s="86">
        <v>3.0</v>
      </c>
      <c r="I12" s="34"/>
      <c r="J12" s="34"/>
      <c r="K12" s="41"/>
      <c r="L12" s="41">
        <v>4.0</v>
      </c>
      <c r="M12" s="33"/>
      <c r="N12" s="34"/>
      <c r="O12" s="41">
        <v>2.0</v>
      </c>
      <c r="P12" s="36"/>
      <c r="Q12" s="42"/>
      <c r="R12" s="80"/>
      <c r="S12" s="34"/>
      <c r="T12" s="34"/>
      <c r="U12" s="39"/>
      <c r="V12" s="28"/>
      <c r="Y12" s="37"/>
      <c r="Z12" s="28"/>
      <c r="AC12" s="20"/>
      <c r="AD12" s="28"/>
      <c r="AG12" s="20"/>
      <c r="AH12" s="28"/>
      <c r="AK12" s="37"/>
      <c r="AL12" s="28"/>
      <c r="AO12" s="37"/>
      <c r="AP12" s="36"/>
      <c r="AQ12" s="19">
        <v>2.0</v>
      </c>
      <c r="AR12" s="41"/>
      <c r="AS12" s="34"/>
      <c r="AT12" s="34"/>
      <c r="AU12" s="35">
        <v>2.0</v>
      </c>
    </row>
    <row r="13">
      <c r="A13" s="40">
        <v>9.0</v>
      </c>
      <c r="B13" s="40" t="s">
        <v>354</v>
      </c>
      <c r="C13" s="19">
        <v>3.0</v>
      </c>
      <c r="D13" s="34"/>
      <c r="E13" s="34"/>
      <c r="F13" s="41"/>
      <c r="G13" s="35">
        <v>4.0</v>
      </c>
      <c r="H13" s="86"/>
      <c r="I13" s="34"/>
      <c r="J13" s="41"/>
      <c r="K13" s="34"/>
      <c r="L13" s="41"/>
      <c r="M13" s="33"/>
      <c r="N13" s="41"/>
      <c r="O13" s="41">
        <v>2.0</v>
      </c>
      <c r="P13" s="36"/>
      <c r="Q13" s="42"/>
      <c r="R13" s="80"/>
      <c r="S13" s="41"/>
      <c r="T13" s="34"/>
      <c r="U13" s="39"/>
      <c r="V13" s="27"/>
      <c r="Y13" s="20"/>
      <c r="Z13" s="28"/>
      <c r="AC13" s="37"/>
      <c r="AD13" s="28"/>
      <c r="AG13" s="20"/>
      <c r="AH13" s="28"/>
      <c r="AK13" s="20"/>
      <c r="AL13" s="28"/>
      <c r="AO13" s="37"/>
      <c r="AP13" s="40"/>
      <c r="AQ13" s="19">
        <v>2.0</v>
      </c>
      <c r="AR13" s="34"/>
      <c r="AS13" s="34"/>
      <c r="AT13" s="34"/>
      <c r="AU13" s="35">
        <v>3.0</v>
      </c>
    </row>
    <row r="14">
      <c r="A14" s="40">
        <v>10.0</v>
      </c>
      <c r="B14" s="40" t="s">
        <v>355</v>
      </c>
      <c r="C14" s="19">
        <v>1.0</v>
      </c>
      <c r="D14" s="34"/>
      <c r="E14" s="34"/>
      <c r="F14" s="34"/>
      <c r="G14" s="35">
        <v>1.0</v>
      </c>
      <c r="H14" s="87"/>
      <c r="I14" s="34"/>
      <c r="J14" s="34"/>
      <c r="K14" s="34"/>
      <c r="L14" s="41"/>
      <c r="M14" s="33"/>
      <c r="N14" s="34"/>
      <c r="O14" s="41">
        <v>2.0</v>
      </c>
      <c r="P14" s="36"/>
      <c r="Q14" s="42"/>
      <c r="R14" s="80"/>
      <c r="S14" s="34"/>
      <c r="T14" s="34"/>
      <c r="U14" s="39"/>
      <c r="V14" s="27"/>
      <c r="Y14" s="20"/>
      <c r="Z14" s="28"/>
      <c r="AC14" s="37"/>
      <c r="AD14" s="28"/>
      <c r="AG14" s="20"/>
      <c r="AH14" s="27">
        <v>2.0</v>
      </c>
      <c r="AK14" s="37">
        <v>4.0</v>
      </c>
      <c r="AL14" s="28"/>
      <c r="AO14" s="37"/>
      <c r="AP14" s="40"/>
      <c r="AQ14" s="19">
        <v>3.0</v>
      </c>
      <c r="AR14" s="34"/>
      <c r="AS14" s="34"/>
      <c r="AT14" s="34"/>
      <c r="AU14" s="35">
        <v>3.0</v>
      </c>
    </row>
    <row r="15">
      <c r="A15" s="40">
        <v>11.0</v>
      </c>
      <c r="B15" s="40" t="s">
        <v>356</v>
      </c>
      <c r="C15" s="19">
        <v>1.0</v>
      </c>
      <c r="D15" s="34"/>
      <c r="E15" s="34"/>
      <c r="F15" s="34"/>
      <c r="G15" s="35">
        <v>2.0</v>
      </c>
      <c r="H15" s="86">
        <v>3.0</v>
      </c>
      <c r="I15" s="34"/>
      <c r="J15" s="34"/>
      <c r="K15" s="34"/>
      <c r="L15" s="41">
        <v>6.0</v>
      </c>
      <c r="M15" s="33"/>
      <c r="N15" s="34"/>
      <c r="O15" s="41">
        <v>2.0</v>
      </c>
      <c r="P15" s="36"/>
      <c r="Q15" s="42"/>
      <c r="R15" s="80"/>
      <c r="S15" s="34"/>
      <c r="T15" s="34"/>
      <c r="U15" s="39"/>
      <c r="V15" s="28"/>
      <c r="Y15" s="20"/>
      <c r="Z15" s="28"/>
      <c r="AC15" s="20"/>
      <c r="AD15" s="28"/>
      <c r="AG15" s="20"/>
      <c r="AH15" s="28"/>
      <c r="AK15" s="37"/>
      <c r="AL15" s="28"/>
      <c r="AO15" s="37"/>
      <c r="AP15" s="40"/>
      <c r="AQ15" s="19">
        <v>2.0</v>
      </c>
      <c r="AR15" s="34"/>
      <c r="AS15" s="34"/>
      <c r="AT15" s="34"/>
      <c r="AU15" s="35">
        <v>2.0</v>
      </c>
    </row>
    <row r="16">
      <c r="A16" s="40">
        <v>12.0</v>
      </c>
      <c r="B16" s="40" t="s">
        <v>357</v>
      </c>
      <c r="C16" s="19">
        <v>1.0</v>
      </c>
      <c r="D16" s="41"/>
      <c r="E16" s="34"/>
      <c r="F16" s="41"/>
      <c r="G16" s="35">
        <v>5.0</v>
      </c>
      <c r="H16" s="87"/>
      <c r="I16" s="34"/>
      <c r="J16" s="41"/>
      <c r="K16" s="41"/>
      <c r="L16" s="41"/>
      <c r="M16" s="33"/>
      <c r="N16" s="34"/>
      <c r="O16" s="41">
        <v>2.0</v>
      </c>
      <c r="P16" s="36"/>
      <c r="Q16" s="42"/>
      <c r="R16" s="19"/>
      <c r="S16" s="81"/>
      <c r="T16" s="81"/>
      <c r="U16" s="39"/>
      <c r="V16" s="28"/>
      <c r="Y16" s="37"/>
      <c r="Z16" s="28"/>
      <c r="AC16" s="20"/>
      <c r="AD16" s="28"/>
      <c r="AG16" s="20"/>
      <c r="AH16" s="28"/>
      <c r="AK16" s="37"/>
      <c r="AL16" s="28"/>
      <c r="AO16" s="37"/>
      <c r="AP16" s="40"/>
      <c r="AQ16" s="19">
        <v>2.0</v>
      </c>
      <c r="AR16" s="41"/>
      <c r="AS16" s="34"/>
      <c r="AT16" s="34"/>
      <c r="AU16" s="35">
        <v>3.0</v>
      </c>
    </row>
    <row r="17" ht="18.75" customHeight="1">
      <c r="A17" s="37">
        <v>13.0</v>
      </c>
      <c r="B17" s="2" t="s">
        <v>358</v>
      </c>
      <c r="C17" s="19">
        <v>2.0</v>
      </c>
      <c r="D17" s="41"/>
      <c r="E17" s="34"/>
      <c r="F17" s="41"/>
      <c r="G17" s="35">
        <v>5.0</v>
      </c>
      <c r="H17" s="86"/>
      <c r="I17" s="34"/>
      <c r="J17" s="34"/>
      <c r="K17" s="34"/>
      <c r="L17" s="41"/>
      <c r="M17" s="33"/>
      <c r="N17" s="34"/>
      <c r="O17" s="35">
        <v>2.0</v>
      </c>
      <c r="Q17" s="36"/>
      <c r="V17" s="28"/>
      <c r="Z17" s="28"/>
      <c r="AC17" s="20"/>
      <c r="AH17" s="28"/>
      <c r="AK17" s="20"/>
      <c r="AO17" s="20"/>
      <c r="AP17" s="20"/>
      <c r="AQ17" s="41">
        <v>3.0</v>
      </c>
      <c r="AR17" s="34"/>
      <c r="AS17" s="34"/>
      <c r="AT17" s="34"/>
      <c r="AU17" s="35">
        <v>5.0</v>
      </c>
    </row>
    <row r="18">
      <c r="A18" s="37">
        <v>14.0</v>
      </c>
      <c r="B18" s="2" t="s">
        <v>359</v>
      </c>
      <c r="C18" s="19">
        <v>4.0</v>
      </c>
      <c r="D18" s="34"/>
      <c r="E18" s="34"/>
      <c r="F18" s="41"/>
      <c r="G18" s="35">
        <v>3.0</v>
      </c>
      <c r="H18" s="87"/>
      <c r="I18" s="34"/>
      <c r="J18" s="34"/>
      <c r="K18" s="34"/>
      <c r="L18" s="34"/>
      <c r="M18" s="33"/>
      <c r="N18" s="34"/>
      <c r="O18" s="35">
        <v>2.0</v>
      </c>
      <c r="Q18" s="36"/>
      <c r="V18" s="28"/>
      <c r="Z18" s="28"/>
      <c r="AC18" s="20"/>
      <c r="AH18" s="27">
        <v>2.0</v>
      </c>
      <c r="AJ18" s="2">
        <v>1.0</v>
      </c>
      <c r="AK18" s="37">
        <v>1.0</v>
      </c>
      <c r="AO18" s="20"/>
      <c r="AP18" s="20"/>
      <c r="AQ18" s="41">
        <v>3.0</v>
      </c>
      <c r="AR18" s="34"/>
      <c r="AS18" s="34"/>
      <c r="AT18" s="41"/>
      <c r="AU18" s="35">
        <v>5.0</v>
      </c>
    </row>
    <row r="19">
      <c r="A19" s="37">
        <v>15.0</v>
      </c>
      <c r="B19" s="2" t="s">
        <v>360</v>
      </c>
      <c r="C19" s="19">
        <v>3.0</v>
      </c>
      <c r="D19" s="34"/>
      <c r="E19" s="34"/>
      <c r="F19" s="41"/>
      <c r="G19" s="35">
        <v>7.0</v>
      </c>
      <c r="H19" s="86">
        <v>4.0</v>
      </c>
      <c r="I19" s="34"/>
      <c r="J19" s="34"/>
      <c r="K19" s="34"/>
      <c r="L19" s="41">
        <v>3.0</v>
      </c>
      <c r="M19" s="33"/>
      <c r="N19" s="34"/>
      <c r="O19" s="35">
        <v>3.0</v>
      </c>
      <c r="Q19" s="40">
        <v>3.0</v>
      </c>
      <c r="V19" s="28"/>
      <c r="Z19" s="28"/>
      <c r="AC19" s="37">
        <v>1.0</v>
      </c>
      <c r="AH19" s="27">
        <v>3.0</v>
      </c>
      <c r="AI19" s="2">
        <v>1.0</v>
      </c>
      <c r="AK19" s="37">
        <v>8.0</v>
      </c>
      <c r="AO19" s="37">
        <v>3.0</v>
      </c>
      <c r="AP19" s="37"/>
      <c r="AQ19" s="41">
        <v>3.0</v>
      </c>
      <c r="AR19" s="34"/>
      <c r="AS19" s="34"/>
      <c r="AT19" s="41"/>
      <c r="AU19" s="35">
        <v>6.0</v>
      </c>
    </row>
    <row r="20">
      <c r="A20" s="37">
        <v>16.0</v>
      </c>
      <c r="B20" s="2" t="s">
        <v>361</v>
      </c>
      <c r="C20" s="19">
        <v>3.0</v>
      </c>
      <c r="D20" s="34"/>
      <c r="E20" s="34"/>
      <c r="F20" s="41"/>
      <c r="G20" s="35">
        <v>3.0</v>
      </c>
      <c r="H20" s="87"/>
      <c r="I20" s="34"/>
      <c r="J20" s="34"/>
      <c r="K20" s="34"/>
      <c r="L20" s="34"/>
      <c r="M20" s="33"/>
      <c r="N20" s="34"/>
      <c r="O20" s="35">
        <v>3.0</v>
      </c>
      <c r="Q20" s="36"/>
      <c r="V20" s="28"/>
      <c r="Z20" s="28"/>
      <c r="AC20" s="20"/>
      <c r="AH20" s="28"/>
      <c r="AK20" s="20"/>
      <c r="AO20" s="20"/>
      <c r="AP20" s="20"/>
      <c r="AQ20" s="41">
        <v>2.0</v>
      </c>
      <c r="AR20" s="34"/>
      <c r="AS20" s="34"/>
      <c r="AT20" s="41"/>
      <c r="AU20" s="35">
        <v>4.0</v>
      </c>
    </row>
    <row r="21">
      <c r="A21" s="37">
        <v>17.0</v>
      </c>
      <c r="B21" s="2" t="s">
        <v>362</v>
      </c>
      <c r="C21" s="19">
        <v>2.0</v>
      </c>
      <c r="D21" s="34"/>
      <c r="E21" s="34"/>
      <c r="F21" s="34"/>
      <c r="G21" s="35">
        <v>2.0</v>
      </c>
      <c r="H21" s="87"/>
      <c r="I21" s="34"/>
      <c r="J21" s="34"/>
      <c r="K21" s="34"/>
      <c r="L21" s="34"/>
      <c r="M21" s="33"/>
      <c r="N21" s="34"/>
      <c r="O21" s="35">
        <v>2.0</v>
      </c>
      <c r="Q21" s="36"/>
      <c r="V21" s="28"/>
      <c r="Z21" s="28"/>
      <c r="AC21" s="20"/>
      <c r="AH21" s="28"/>
      <c r="AK21" s="20"/>
      <c r="AO21" s="20"/>
      <c r="AP21" s="20"/>
      <c r="AQ21" s="41">
        <v>3.0</v>
      </c>
      <c r="AR21" s="34"/>
      <c r="AS21" s="34"/>
      <c r="AT21" s="41"/>
      <c r="AU21" s="35">
        <v>3.0</v>
      </c>
    </row>
    <row r="22">
      <c r="A22" s="37">
        <v>18.0</v>
      </c>
      <c r="B22" s="2" t="s">
        <v>363</v>
      </c>
      <c r="C22" s="19">
        <v>1.0</v>
      </c>
      <c r="D22" s="41"/>
      <c r="E22" s="34"/>
      <c r="F22" s="34"/>
      <c r="G22" s="35">
        <v>2.0</v>
      </c>
      <c r="H22" s="86">
        <v>1.0</v>
      </c>
      <c r="I22" s="41">
        <v>4.0</v>
      </c>
      <c r="J22" s="41">
        <v>1.0</v>
      </c>
      <c r="K22" s="41">
        <v>1.0</v>
      </c>
      <c r="L22" s="41"/>
      <c r="M22" s="33"/>
      <c r="N22" s="34"/>
      <c r="O22" s="35">
        <v>2.0</v>
      </c>
      <c r="Q22" s="40">
        <v>1.0</v>
      </c>
      <c r="V22" s="28"/>
      <c r="Z22" s="28"/>
      <c r="AC22" s="20"/>
      <c r="AH22" s="27">
        <v>1.0</v>
      </c>
      <c r="AK22" s="37">
        <v>5.0</v>
      </c>
      <c r="AO22" s="37">
        <v>1.0</v>
      </c>
      <c r="AP22" s="20"/>
      <c r="AQ22" s="41">
        <v>3.0</v>
      </c>
      <c r="AR22" s="34"/>
      <c r="AS22" s="34"/>
      <c r="AT22" s="41"/>
      <c r="AU22" s="35">
        <v>6.0</v>
      </c>
    </row>
    <row r="23">
      <c r="A23" s="37">
        <v>19.0</v>
      </c>
      <c r="B23" s="2" t="s">
        <v>364</v>
      </c>
      <c r="C23" s="48">
        <v>1.0</v>
      </c>
      <c r="D23" s="34"/>
      <c r="E23" s="34"/>
      <c r="F23" s="34"/>
      <c r="G23" s="35">
        <v>2.0</v>
      </c>
      <c r="H23" s="86">
        <v>3.0</v>
      </c>
      <c r="I23" s="34"/>
      <c r="J23" s="34"/>
      <c r="K23" s="34"/>
      <c r="L23" s="41">
        <v>5.0</v>
      </c>
      <c r="M23" s="33"/>
      <c r="N23" s="34"/>
      <c r="O23" s="35">
        <v>2.0</v>
      </c>
      <c r="Q23" s="70"/>
      <c r="R23" s="34"/>
      <c r="V23" s="28"/>
      <c r="Z23" s="28"/>
      <c r="AC23" s="20"/>
      <c r="AH23" s="27">
        <v>1.0</v>
      </c>
      <c r="AK23" s="37">
        <v>3.0</v>
      </c>
      <c r="AO23" s="20"/>
      <c r="AP23" s="20"/>
      <c r="AQ23" s="84">
        <v>4.0</v>
      </c>
      <c r="AR23" s="34"/>
      <c r="AS23" s="34"/>
      <c r="AT23" s="34"/>
      <c r="AU23" s="35">
        <v>5.0</v>
      </c>
    </row>
    <row r="24">
      <c r="A24" s="37">
        <v>20.0</v>
      </c>
      <c r="B24" s="2" t="s">
        <v>145</v>
      </c>
      <c r="C24" s="19">
        <v>1.0</v>
      </c>
      <c r="D24" s="34"/>
      <c r="E24" s="34"/>
      <c r="F24" s="34"/>
      <c r="G24" s="35">
        <v>3.0</v>
      </c>
      <c r="H24" s="34"/>
      <c r="I24" s="41"/>
      <c r="J24" s="34"/>
      <c r="K24" s="34"/>
      <c r="L24" s="34"/>
      <c r="M24" s="33"/>
      <c r="N24" s="34"/>
      <c r="O24" s="35">
        <v>2.0</v>
      </c>
      <c r="Q24" s="70"/>
      <c r="R24" s="34"/>
      <c r="V24" s="28"/>
      <c r="Z24" s="28"/>
      <c r="AC24" s="20"/>
      <c r="AH24" s="28"/>
      <c r="AK24" s="37"/>
      <c r="AO24" s="20"/>
      <c r="AP24" s="20"/>
      <c r="AQ24" s="41">
        <v>2.0</v>
      </c>
      <c r="AR24" s="34"/>
      <c r="AS24" s="34"/>
      <c r="AT24" s="34"/>
      <c r="AU24" s="35">
        <v>3.0</v>
      </c>
    </row>
    <row r="25">
      <c r="A25" s="37">
        <v>21.0</v>
      </c>
      <c r="B25" s="2" t="s">
        <v>365</v>
      </c>
      <c r="C25" s="19">
        <v>1.0</v>
      </c>
      <c r="D25" s="34"/>
      <c r="E25" s="34"/>
      <c r="F25" s="41"/>
      <c r="G25" s="35">
        <v>3.0</v>
      </c>
      <c r="H25" s="34"/>
      <c r="I25" s="34"/>
      <c r="J25" s="34"/>
      <c r="K25" s="34"/>
      <c r="L25" s="34"/>
      <c r="M25" s="19"/>
      <c r="N25" s="34"/>
      <c r="O25" s="35">
        <v>2.0</v>
      </c>
      <c r="Q25" s="36"/>
      <c r="V25" s="28"/>
      <c r="Z25" s="28"/>
      <c r="AC25" s="20"/>
      <c r="AH25" s="28"/>
      <c r="AK25" s="20"/>
      <c r="AO25" s="20"/>
      <c r="AP25" s="20"/>
      <c r="AQ25" s="41">
        <v>2.0</v>
      </c>
      <c r="AR25" s="34"/>
      <c r="AS25" s="34"/>
      <c r="AT25" s="34"/>
      <c r="AU25" s="35">
        <v>3.0</v>
      </c>
    </row>
    <row r="26">
      <c r="A26" s="37">
        <v>22.0</v>
      </c>
      <c r="B26" s="2" t="s">
        <v>366</v>
      </c>
      <c r="C26" s="19">
        <v>1.0</v>
      </c>
      <c r="D26" s="34"/>
      <c r="E26" s="34"/>
      <c r="F26" s="41"/>
      <c r="G26" s="35">
        <v>3.0</v>
      </c>
      <c r="H26" s="34"/>
      <c r="I26" s="34"/>
      <c r="J26" s="34"/>
      <c r="K26" s="34"/>
      <c r="L26" s="34"/>
      <c r="M26" s="19"/>
      <c r="N26" s="41">
        <v>1.0</v>
      </c>
      <c r="O26" s="35">
        <v>1.0</v>
      </c>
      <c r="Q26" s="40">
        <v>1.0</v>
      </c>
      <c r="V26" s="28"/>
      <c r="Z26" s="28"/>
      <c r="AC26" s="20"/>
      <c r="AH26" s="27">
        <v>1.0</v>
      </c>
      <c r="AK26" s="37">
        <v>2.0</v>
      </c>
      <c r="AO26" s="37">
        <v>1.0</v>
      </c>
      <c r="AP26" s="20"/>
      <c r="AQ26" s="41">
        <v>3.0</v>
      </c>
      <c r="AR26" s="34"/>
      <c r="AS26" s="34"/>
      <c r="AT26" s="34"/>
      <c r="AU26" s="35">
        <v>3.0</v>
      </c>
    </row>
    <row r="27">
      <c r="A27" s="37">
        <v>23.0</v>
      </c>
      <c r="B27" s="2" t="s">
        <v>367</v>
      </c>
      <c r="C27" s="19">
        <v>1.0</v>
      </c>
      <c r="D27" s="34"/>
      <c r="E27" s="34"/>
      <c r="F27" s="41"/>
      <c r="G27" s="35">
        <v>3.0</v>
      </c>
      <c r="H27" s="34"/>
      <c r="I27" s="34"/>
      <c r="J27" s="34"/>
      <c r="K27" s="34"/>
      <c r="L27" s="34"/>
      <c r="M27" s="33"/>
      <c r="N27" s="34"/>
      <c r="O27" s="35">
        <v>2.0</v>
      </c>
      <c r="Q27" s="36"/>
      <c r="V27" s="28"/>
      <c r="Z27" s="28"/>
      <c r="AC27" s="20"/>
      <c r="AH27" s="28"/>
      <c r="AK27" s="37">
        <v>3.0</v>
      </c>
      <c r="AO27" s="20"/>
      <c r="AP27" s="20"/>
      <c r="AQ27" s="41">
        <v>2.0</v>
      </c>
      <c r="AR27" s="34"/>
      <c r="AS27" s="34"/>
      <c r="AT27" s="34"/>
      <c r="AU27" s="35">
        <v>6.0</v>
      </c>
    </row>
    <row r="28">
      <c r="A28" s="37">
        <v>24.0</v>
      </c>
      <c r="B28" s="2" t="s">
        <v>368</v>
      </c>
      <c r="C28" s="19">
        <v>1.0</v>
      </c>
      <c r="D28" s="34"/>
      <c r="E28" s="34"/>
      <c r="F28" s="34"/>
      <c r="G28" s="35">
        <v>1.0</v>
      </c>
      <c r="H28" s="34"/>
      <c r="I28" s="34"/>
      <c r="J28" s="34"/>
      <c r="K28" s="34"/>
      <c r="L28" s="34"/>
      <c r="M28" s="33"/>
      <c r="N28" s="34"/>
      <c r="O28" s="35">
        <v>2.0</v>
      </c>
      <c r="Q28" s="36"/>
      <c r="V28" s="28"/>
      <c r="Z28" s="28"/>
      <c r="AC28" s="20"/>
      <c r="AH28" s="28"/>
      <c r="AK28" s="20"/>
      <c r="AO28" s="20"/>
      <c r="AP28" s="20"/>
      <c r="AQ28" s="41">
        <v>2.0</v>
      </c>
      <c r="AR28" s="34"/>
      <c r="AS28" s="34"/>
      <c r="AT28" s="34"/>
      <c r="AU28" s="35">
        <v>4.0</v>
      </c>
    </row>
    <row r="29">
      <c r="A29" s="37">
        <v>25.0</v>
      </c>
      <c r="B29" s="2" t="s">
        <v>369</v>
      </c>
      <c r="C29" s="19">
        <v>2.0</v>
      </c>
      <c r="D29" s="34"/>
      <c r="E29" s="34"/>
      <c r="F29" s="41"/>
      <c r="G29" s="35">
        <v>5.0</v>
      </c>
      <c r="H29" s="34"/>
      <c r="I29" s="34"/>
      <c r="J29" s="34"/>
      <c r="K29" s="34"/>
      <c r="L29" s="34"/>
      <c r="M29" s="33"/>
      <c r="N29" s="34"/>
      <c r="O29" s="35">
        <v>2.0</v>
      </c>
      <c r="Q29" s="36"/>
      <c r="V29" s="28"/>
      <c r="Z29" s="28"/>
      <c r="AC29" s="20"/>
      <c r="AH29" s="28"/>
      <c r="AK29" s="20"/>
      <c r="AO29" s="20"/>
      <c r="AP29" s="20"/>
      <c r="AQ29" s="41">
        <v>3.0</v>
      </c>
      <c r="AR29" s="34"/>
      <c r="AS29" s="34"/>
      <c r="AT29" s="34"/>
      <c r="AU29" s="35">
        <v>4.0</v>
      </c>
    </row>
    <row r="30">
      <c r="A30" s="22"/>
      <c r="B30" s="21" t="s">
        <v>6</v>
      </c>
      <c r="C30" s="22">
        <f t="shared" ref="C30:AU30" si="1">sum(C5:C29)</f>
        <v>39</v>
      </c>
      <c r="D30" s="22">
        <f t="shared" si="1"/>
        <v>0</v>
      </c>
      <c r="E30" s="22">
        <f t="shared" si="1"/>
        <v>0</v>
      </c>
      <c r="F30" s="22">
        <f t="shared" si="1"/>
        <v>0</v>
      </c>
      <c r="G30" s="22">
        <f t="shared" si="1"/>
        <v>78</v>
      </c>
      <c r="H30" s="22">
        <f t="shared" si="1"/>
        <v>20</v>
      </c>
      <c r="I30" s="22">
        <f t="shared" si="1"/>
        <v>4</v>
      </c>
      <c r="J30" s="22">
        <f t="shared" si="1"/>
        <v>1</v>
      </c>
      <c r="K30" s="22">
        <f t="shared" si="1"/>
        <v>1</v>
      </c>
      <c r="L30" s="22">
        <f t="shared" si="1"/>
        <v>24</v>
      </c>
      <c r="M30" s="22">
        <f t="shared" si="1"/>
        <v>0</v>
      </c>
      <c r="N30" s="22">
        <f t="shared" si="1"/>
        <v>3</v>
      </c>
      <c r="O30" s="22">
        <f t="shared" si="1"/>
        <v>54</v>
      </c>
      <c r="P30" s="22">
        <f t="shared" si="1"/>
        <v>0</v>
      </c>
      <c r="Q30" s="22">
        <f t="shared" si="1"/>
        <v>7</v>
      </c>
      <c r="R30" s="22">
        <f t="shared" si="1"/>
        <v>0</v>
      </c>
      <c r="S30" s="22">
        <f t="shared" si="1"/>
        <v>1</v>
      </c>
      <c r="T30" s="22">
        <f t="shared" si="1"/>
        <v>0</v>
      </c>
      <c r="U30" s="22">
        <f t="shared" si="1"/>
        <v>0</v>
      </c>
      <c r="V30" s="22">
        <f t="shared" si="1"/>
        <v>1</v>
      </c>
      <c r="W30" s="22">
        <f t="shared" si="1"/>
        <v>0</v>
      </c>
      <c r="X30" s="22">
        <f t="shared" si="1"/>
        <v>0</v>
      </c>
      <c r="Y30" s="22">
        <f t="shared" si="1"/>
        <v>0</v>
      </c>
      <c r="Z30" s="22">
        <f t="shared" si="1"/>
        <v>1</v>
      </c>
      <c r="AA30" s="22">
        <f t="shared" si="1"/>
        <v>1</v>
      </c>
      <c r="AB30" s="22">
        <f t="shared" si="1"/>
        <v>0</v>
      </c>
      <c r="AC30" s="22">
        <f t="shared" si="1"/>
        <v>3</v>
      </c>
      <c r="AD30" s="22">
        <f t="shared" si="1"/>
        <v>0</v>
      </c>
      <c r="AE30" s="22">
        <f t="shared" si="1"/>
        <v>0</v>
      </c>
      <c r="AF30" s="22">
        <f t="shared" si="1"/>
        <v>0</v>
      </c>
      <c r="AG30" s="22">
        <f t="shared" si="1"/>
        <v>0</v>
      </c>
      <c r="AH30" s="22">
        <f t="shared" si="1"/>
        <v>14</v>
      </c>
      <c r="AI30" s="22">
        <f t="shared" si="1"/>
        <v>2</v>
      </c>
      <c r="AJ30" s="22">
        <f t="shared" si="1"/>
        <v>2</v>
      </c>
      <c r="AK30" s="22">
        <f t="shared" si="1"/>
        <v>39</v>
      </c>
      <c r="AL30" s="22">
        <f t="shared" si="1"/>
        <v>0</v>
      </c>
      <c r="AM30" s="22">
        <f t="shared" si="1"/>
        <v>0</v>
      </c>
      <c r="AN30" s="22">
        <f t="shared" si="1"/>
        <v>0</v>
      </c>
      <c r="AO30" s="22">
        <f t="shared" si="1"/>
        <v>7</v>
      </c>
      <c r="AP30" s="22">
        <f t="shared" si="1"/>
        <v>0</v>
      </c>
      <c r="AQ30" s="22">
        <f t="shared" si="1"/>
        <v>62</v>
      </c>
      <c r="AR30" s="22">
        <f t="shared" si="1"/>
        <v>0</v>
      </c>
      <c r="AS30" s="22">
        <f t="shared" si="1"/>
        <v>0</v>
      </c>
      <c r="AT30" s="22">
        <f t="shared" si="1"/>
        <v>0</v>
      </c>
      <c r="AU30" s="22">
        <f t="shared" si="1"/>
        <v>94</v>
      </c>
    </row>
    <row r="31">
      <c r="B31" s="2" t="s">
        <v>83</v>
      </c>
      <c r="C31">
        <f t="shared" ref="C31:AU31" si="2">C30/25</f>
        <v>1.56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3.12</v>
      </c>
      <c r="H31">
        <f t="shared" si="2"/>
        <v>0.8</v>
      </c>
      <c r="I31">
        <f t="shared" si="2"/>
        <v>0.16</v>
      </c>
      <c r="J31">
        <f t="shared" si="2"/>
        <v>0.04</v>
      </c>
      <c r="K31">
        <f t="shared" si="2"/>
        <v>0.04</v>
      </c>
      <c r="L31">
        <f t="shared" si="2"/>
        <v>0.96</v>
      </c>
      <c r="M31">
        <f t="shared" si="2"/>
        <v>0</v>
      </c>
      <c r="N31">
        <f t="shared" si="2"/>
        <v>0.12</v>
      </c>
      <c r="O31">
        <f t="shared" si="2"/>
        <v>2.16</v>
      </c>
      <c r="P31">
        <f t="shared" si="2"/>
        <v>0</v>
      </c>
      <c r="Q31">
        <f t="shared" si="2"/>
        <v>0.28</v>
      </c>
      <c r="R31">
        <f t="shared" si="2"/>
        <v>0</v>
      </c>
      <c r="S31">
        <f t="shared" si="2"/>
        <v>0.04</v>
      </c>
      <c r="T31">
        <f t="shared" si="2"/>
        <v>0</v>
      </c>
      <c r="U31">
        <f t="shared" si="2"/>
        <v>0</v>
      </c>
      <c r="V31">
        <f t="shared" si="2"/>
        <v>0.04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0.04</v>
      </c>
      <c r="AA31">
        <f t="shared" si="2"/>
        <v>0.04</v>
      </c>
      <c r="AB31">
        <f t="shared" si="2"/>
        <v>0</v>
      </c>
      <c r="AC31">
        <f t="shared" si="2"/>
        <v>0.12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0.56</v>
      </c>
      <c r="AI31">
        <f t="shared" si="2"/>
        <v>0.08</v>
      </c>
      <c r="AJ31">
        <f t="shared" si="2"/>
        <v>0.08</v>
      </c>
      <c r="AK31">
        <f t="shared" si="2"/>
        <v>1.56</v>
      </c>
      <c r="AL31">
        <f t="shared" si="2"/>
        <v>0</v>
      </c>
      <c r="AM31">
        <f t="shared" si="2"/>
        <v>0</v>
      </c>
      <c r="AN31">
        <f t="shared" si="2"/>
        <v>0</v>
      </c>
      <c r="AO31">
        <f t="shared" si="2"/>
        <v>0.28</v>
      </c>
      <c r="AP31">
        <f t="shared" si="2"/>
        <v>0</v>
      </c>
      <c r="AQ31">
        <f t="shared" si="2"/>
        <v>2.48</v>
      </c>
      <c r="AR31">
        <f t="shared" si="2"/>
        <v>0</v>
      </c>
      <c r="AS31">
        <f t="shared" si="2"/>
        <v>0</v>
      </c>
      <c r="AT31">
        <f t="shared" si="2"/>
        <v>0</v>
      </c>
      <c r="AU31">
        <f t="shared" si="2"/>
        <v>3.76</v>
      </c>
    </row>
    <row r="32">
      <c r="B32" s="59" t="s">
        <v>84</v>
      </c>
      <c r="C32">
        <f t="shared" ref="C32:AU32" si="3">count(C5:C29)/25</f>
        <v>1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1</v>
      </c>
      <c r="H32">
        <f t="shared" si="3"/>
        <v>0.28</v>
      </c>
      <c r="I32">
        <f t="shared" si="3"/>
        <v>0.04</v>
      </c>
      <c r="J32">
        <f t="shared" si="3"/>
        <v>0.04</v>
      </c>
      <c r="K32">
        <f t="shared" si="3"/>
        <v>0.04</v>
      </c>
      <c r="L32">
        <f t="shared" si="3"/>
        <v>0.24</v>
      </c>
      <c r="M32">
        <f t="shared" si="3"/>
        <v>0</v>
      </c>
      <c r="N32">
        <f t="shared" si="3"/>
        <v>0.08</v>
      </c>
      <c r="O32">
        <f t="shared" si="3"/>
        <v>1</v>
      </c>
      <c r="P32">
        <f t="shared" si="3"/>
        <v>0</v>
      </c>
      <c r="Q32">
        <f t="shared" si="3"/>
        <v>0.2</v>
      </c>
      <c r="R32">
        <f t="shared" si="3"/>
        <v>0</v>
      </c>
      <c r="S32">
        <f t="shared" si="3"/>
        <v>0.04</v>
      </c>
      <c r="T32">
        <f t="shared" si="3"/>
        <v>0</v>
      </c>
      <c r="U32">
        <f t="shared" si="3"/>
        <v>0</v>
      </c>
      <c r="V32">
        <f t="shared" si="3"/>
        <v>0.04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0.04</v>
      </c>
      <c r="AA32">
        <f t="shared" si="3"/>
        <v>0.04</v>
      </c>
      <c r="AB32">
        <f t="shared" si="3"/>
        <v>0</v>
      </c>
      <c r="AC32">
        <f t="shared" si="3"/>
        <v>0.12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0.36</v>
      </c>
      <c r="AI32">
        <f t="shared" si="3"/>
        <v>0.08</v>
      </c>
      <c r="AJ32">
        <f t="shared" si="3"/>
        <v>0.08</v>
      </c>
      <c r="AK32">
        <f t="shared" si="3"/>
        <v>0.44</v>
      </c>
      <c r="AL32">
        <f t="shared" si="3"/>
        <v>0</v>
      </c>
      <c r="AM32">
        <f t="shared" si="3"/>
        <v>0</v>
      </c>
      <c r="AN32">
        <f t="shared" si="3"/>
        <v>0</v>
      </c>
      <c r="AO32">
        <f t="shared" si="3"/>
        <v>0.2</v>
      </c>
      <c r="AP32">
        <f t="shared" si="3"/>
        <v>0</v>
      </c>
      <c r="AQ32">
        <f t="shared" si="3"/>
        <v>1</v>
      </c>
      <c r="AR32">
        <f t="shared" si="3"/>
        <v>0</v>
      </c>
      <c r="AS32">
        <f t="shared" si="3"/>
        <v>0</v>
      </c>
      <c r="AT32">
        <f t="shared" si="3"/>
        <v>0</v>
      </c>
      <c r="AU32">
        <f t="shared" si="3"/>
        <v>1</v>
      </c>
    </row>
    <row r="33">
      <c r="A33" s="2">
        <v>86.07</v>
      </c>
      <c r="B33" s="6" t="s">
        <v>96</v>
      </c>
      <c r="C33">
        <f t="shared" ref="C33:AU33" si="4">C31*C32</f>
        <v>1.56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3.12</v>
      </c>
      <c r="H33">
        <f t="shared" si="4"/>
        <v>0.224</v>
      </c>
      <c r="I33">
        <f t="shared" si="4"/>
        <v>0.0064</v>
      </c>
      <c r="J33">
        <f t="shared" si="4"/>
        <v>0.0016</v>
      </c>
      <c r="K33">
        <f t="shared" si="4"/>
        <v>0.0016</v>
      </c>
      <c r="L33">
        <f t="shared" si="4"/>
        <v>0.2304</v>
      </c>
      <c r="M33">
        <f t="shared" si="4"/>
        <v>0</v>
      </c>
      <c r="N33">
        <f t="shared" si="4"/>
        <v>0.0096</v>
      </c>
      <c r="O33">
        <f t="shared" si="4"/>
        <v>2.16</v>
      </c>
      <c r="P33">
        <f t="shared" si="4"/>
        <v>0</v>
      </c>
      <c r="Q33">
        <f t="shared" si="4"/>
        <v>0.056</v>
      </c>
      <c r="R33">
        <f t="shared" si="4"/>
        <v>0</v>
      </c>
      <c r="S33">
        <f t="shared" si="4"/>
        <v>0.0016</v>
      </c>
      <c r="T33">
        <f t="shared" si="4"/>
        <v>0</v>
      </c>
      <c r="U33">
        <f t="shared" si="4"/>
        <v>0</v>
      </c>
      <c r="V33">
        <f t="shared" si="4"/>
        <v>0.0016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0.0016</v>
      </c>
      <c r="AA33">
        <f t="shared" si="4"/>
        <v>0.0016</v>
      </c>
      <c r="AB33">
        <f t="shared" si="4"/>
        <v>0</v>
      </c>
      <c r="AC33">
        <f t="shared" si="4"/>
        <v>0.0144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4"/>
        <v>0.2016</v>
      </c>
      <c r="AI33">
        <f t="shared" si="4"/>
        <v>0.0064</v>
      </c>
      <c r="AJ33">
        <f t="shared" si="4"/>
        <v>0.0064</v>
      </c>
      <c r="AK33">
        <f t="shared" si="4"/>
        <v>0.6864</v>
      </c>
      <c r="AL33">
        <f t="shared" si="4"/>
        <v>0</v>
      </c>
      <c r="AM33">
        <f t="shared" si="4"/>
        <v>0</v>
      </c>
      <c r="AN33">
        <f t="shared" si="4"/>
        <v>0</v>
      </c>
      <c r="AO33">
        <f t="shared" si="4"/>
        <v>0.056</v>
      </c>
      <c r="AP33">
        <f t="shared" si="4"/>
        <v>0</v>
      </c>
      <c r="AQ33">
        <f t="shared" si="4"/>
        <v>2.48</v>
      </c>
      <c r="AR33">
        <f t="shared" si="4"/>
        <v>0</v>
      </c>
      <c r="AS33">
        <f t="shared" si="4"/>
        <v>0</v>
      </c>
      <c r="AT33">
        <f t="shared" si="4"/>
        <v>0</v>
      </c>
      <c r="AU33">
        <f t="shared" si="4"/>
        <v>3.76</v>
      </c>
    </row>
    <row r="34">
      <c r="C34" s="41"/>
    </row>
  </sheetData>
  <mergeCells count="4">
    <mergeCell ref="H2:L2"/>
    <mergeCell ref="M2:O2"/>
    <mergeCell ref="AQ2:AT2"/>
    <mergeCell ref="A3:B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5.57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2" max="42" width="13.14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7"/>
      <c r="E1" s="7"/>
      <c r="F1" s="7"/>
      <c r="G1" s="7"/>
      <c r="H1" s="2"/>
      <c r="I1" s="7"/>
      <c r="J1" s="7"/>
      <c r="K1" s="7"/>
      <c r="L1" s="7"/>
      <c r="M1" s="2"/>
      <c r="N1" s="7"/>
      <c r="O1" s="7"/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</row>
    <row r="3">
      <c r="A3" s="19" t="s">
        <v>58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</row>
    <row r="5">
      <c r="A5" s="25">
        <v>1.0</v>
      </c>
      <c r="B5" s="25" t="s">
        <v>370</v>
      </c>
      <c r="C5" s="19"/>
      <c r="D5" s="34"/>
      <c r="E5" s="34"/>
      <c r="F5" s="41"/>
      <c r="G5" s="35"/>
      <c r="H5" s="34"/>
      <c r="I5" s="34"/>
      <c r="J5" s="34"/>
      <c r="K5" s="34"/>
      <c r="L5" s="41">
        <v>1.0</v>
      </c>
      <c r="M5" s="33"/>
      <c r="N5" s="34"/>
      <c r="O5" s="41"/>
      <c r="P5" s="36"/>
      <c r="Q5" s="27"/>
      <c r="R5" s="33"/>
      <c r="S5" s="34"/>
      <c r="T5" s="34"/>
      <c r="U5" s="35"/>
      <c r="V5" s="28"/>
      <c r="Y5" s="20"/>
      <c r="Z5" s="38"/>
      <c r="AA5" s="23"/>
      <c r="AB5" s="23"/>
      <c r="AC5" s="24"/>
      <c r="AD5" s="28"/>
      <c r="AG5" s="20"/>
      <c r="AH5" s="27"/>
      <c r="AK5" s="37"/>
      <c r="AL5" s="28"/>
      <c r="AO5" s="37"/>
      <c r="AP5" s="36"/>
      <c r="AQ5" s="19"/>
      <c r="AR5" s="34"/>
      <c r="AS5" s="34"/>
      <c r="AT5" s="41">
        <v>1.0</v>
      </c>
      <c r="AU5" s="35">
        <v>10.0</v>
      </c>
    </row>
    <row r="6">
      <c r="A6" s="40">
        <v>2.0</v>
      </c>
      <c r="B6" s="40" t="s">
        <v>371</v>
      </c>
      <c r="C6" s="19"/>
      <c r="D6" s="34"/>
      <c r="E6" s="34"/>
      <c r="F6" s="34"/>
      <c r="G6" s="35"/>
      <c r="H6" s="86"/>
      <c r="I6" s="41"/>
      <c r="J6" s="34"/>
      <c r="K6" s="34"/>
      <c r="L6" s="41">
        <v>1.0</v>
      </c>
      <c r="M6" s="33"/>
      <c r="N6" s="34"/>
      <c r="O6" s="41"/>
      <c r="P6" s="36"/>
      <c r="Q6" s="28"/>
      <c r="R6" s="33"/>
      <c r="S6" s="34"/>
      <c r="T6" s="34"/>
      <c r="U6" s="35"/>
      <c r="V6" s="28"/>
      <c r="Y6" s="20"/>
      <c r="Z6" s="28"/>
      <c r="AC6" s="20"/>
      <c r="AD6" s="28"/>
      <c r="AG6" s="20"/>
      <c r="AH6" s="27"/>
      <c r="AK6" s="37"/>
      <c r="AL6" s="28"/>
      <c r="AO6" s="37"/>
      <c r="AP6" s="36"/>
      <c r="AQ6" s="19"/>
      <c r="AR6" s="41"/>
      <c r="AS6" s="34"/>
      <c r="AT6" s="41">
        <v>1.0</v>
      </c>
      <c r="AU6" s="35">
        <v>10.0</v>
      </c>
    </row>
    <row r="7">
      <c r="A7" s="40">
        <v>3.0</v>
      </c>
      <c r="B7" s="40" t="s">
        <v>372</v>
      </c>
      <c r="C7" s="19"/>
      <c r="D7" s="34"/>
      <c r="E7" s="34"/>
      <c r="F7" s="34"/>
      <c r="G7" s="35"/>
      <c r="H7" s="86"/>
      <c r="I7" s="34"/>
      <c r="J7" s="34"/>
      <c r="K7" s="34"/>
      <c r="L7" s="41"/>
      <c r="M7" s="19"/>
      <c r="N7" s="41"/>
      <c r="O7" s="41">
        <v>1.0</v>
      </c>
      <c r="P7" s="36"/>
      <c r="Q7" s="28"/>
      <c r="R7" s="33"/>
      <c r="S7" s="34"/>
      <c r="T7" s="34"/>
      <c r="U7" s="39"/>
      <c r="V7" s="28"/>
      <c r="Y7" s="20"/>
      <c r="Z7" s="28"/>
      <c r="AC7" s="20"/>
      <c r="AD7" s="28"/>
      <c r="AG7" s="20"/>
      <c r="AH7" s="27"/>
      <c r="AK7" s="37"/>
      <c r="AL7" s="28"/>
      <c r="AO7" s="37"/>
      <c r="AP7" s="40"/>
      <c r="AQ7" s="19"/>
      <c r="AR7" s="34"/>
      <c r="AS7" s="34"/>
      <c r="AT7" s="41">
        <v>1.0</v>
      </c>
      <c r="AU7" s="35">
        <v>12.0</v>
      </c>
    </row>
    <row r="8">
      <c r="A8" s="40">
        <v>4.0</v>
      </c>
      <c r="B8" s="40" t="s">
        <v>373</v>
      </c>
      <c r="C8" s="19">
        <v>1.0</v>
      </c>
      <c r="D8" s="34"/>
      <c r="E8" s="41"/>
      <c r="F8" s="41"/>
      <c r="G8" s="35">
        <v>2.0</v>
      </c>
      <c r="H8" s="86"/>
      <c r="I8" s="41"/>
      <c r="J8" s="41"/>
      <c r="K8" s="41"/>
      <c r="L8" s="41">
        <v>1.0</v>
      </c>
      <c r="M8" s="33"/>
      <c r="N8" s="34"/>
      <c r="O8" s="41"/>
      <c r="P8" s="36"/>
      <c r="Q8" s="42"/>
      <c r="R8" s="19"/>
      <c r="S8" s="41"/>
      <c r="T8" s="41"/>
      <c r="U8" s="35"/>
      <c r="V8" s="28"/>
      <c r="Y8" s="20"/>
      <c r="Z8" s="28"/>
      <c r="AC8" s="37"/>
      <c r="AD8" s="28"/>
      <c r="AG8" s="20"/>
      <c r="AH8" s="27"/>
      <c r="AK8" s="37"/>
      <c r="AL8" s="28"/>
      <c r="AO8" s="37"/>
      <c r="AP8" s="36"/>
      <c r="AQ8" s="19"/>
      <c r="AR8" s="41"/>
      <c r="AS8" s="34"/>
      <c r="AT8" s="41">
        <v>1.0</v>
      </c>
      <c r="AU8" s="35">
        <v>12.0</v>
      </c>
    </row>
    <row r="9">
      <c r="A9" s="40">
        <v>5.0</v>
      </c>
      <c r="B9" s="2" t="s">
        <v>374</v>
      </c>
      <c r="C9" s="19"/>
      <c r="D9" s="41"/>
      <c r="E9" s="34"/>
      <c r="F9" s="41"/>
      <c r="G9" s="35"/>
      <c r="H9" s="86"/>
      <c r="I9" s="34"/>
      <c r="J9" s="34"/>
      <c r="K9" s="34"/>
      <c r="L9" s="41">
        <v>2.0</v>
      </c>
      <c r="M9" s="19"/>
      <c r="N9" s="34"/>
      <c r="O9" s="41">
        <v>1.0</v>
      </c>
      <c r="P9" s="36"/>
      <c r="Q9" s="27"/>
      <c r="R9" s="19"/>
      <c r="S9" s="34"/>
      <c r="T9" s="34"/>
      <c r="U9" s="35"/>
      <c r="V9" s="27"/>
      <c r="Y9" s="20"/>
      <c r="Z9" s="28"/>
      <c r="AC9" s="20"/>
      <c r="AD9" s="28"/>
      <c r="AG9" s="20"/>
      <c r="AH9" s="27"/>
      <c r="AK9" s="37"/>
      <c r="AL9" s="28"/>
      <c r="AO9" s="37"/>
      <c r="AP9" s="40"/>
      <c r="AQ9" s="19"/>
      <c r="AR9" s="34"/>
      <c r="AS9" s="34"/>
      <c r="AT9" s="41">
        <v>1.0</v>
      </c>
      <c r="AU9" s="35">
        <v>10.0</v>
      </c>
    </row>
    <row r="10">
      <c r="A10" s="40">
        <v>6.0</v>
      </c>
      <c r="B10" s="40" t="s">
        <v>375</v>
      </c>
      <c r="C10" s="19"/>
      <c r="D10" s="34"/>
      <c r="E10" s="34"/>
      <c r="F10" s="34"/>
      <c r="G10" s="35"/>
      <c r="H10" s="86"/>
      <c r="I10" s="34"/>
      <c r="J10" s="34"/>
      <c r="K10" s="34"/>
      <c r="L10" s="41"/>
      <c r="M10" s="33"/>
      <c r="N10" s="34"/>
      <c r="O10" s="41"/>
      <c r="P10" s="36"/>
      <c r="Q10" s="42"/>
      <c r="R10" s="80"/>
      <c r="S10" s="34"/>
      <c r="T10" s="34"/>
      <c r="U10" s="35"/>
      <c r="V10" s="28"/>
      <c r="Y10" s="20"/>
      <c r="Z10" s="28"/>
      <c r="AC10" s="20"/>
      <c r="AD10" s="28"/>
      <c r="AG10" s="20"/>
      <c r="AH10" s="28"/>
      <c r="AK10" s="37"/>
      <c r="AL10" s="28"/>
      <c r="AO10" s="37"/>
      <c r="AP10" s="40"/>
      <c r="AQ10" s="19"/>
      <c r="AR10" s="34"/>
      <c r="AS10" s="34"/>
      <c r="AT10" s="34"/>
      <c r="AU10" s="35"/>
    </row>
    <row r="11">
      <c r="A11" s="40">
        <v>7.0</v>
      </c>
      <c r="B11" s="2" t="s">
        <v>131</v>
      </c>
      <c r="C11" s="19">
        <v>1.0</v>
      </c>
      <c r="D11" s="34"/>
      <c r="E11" s="34"/>
      <c r="F11" s="41"/>
      <c r="G11" s="35">
        <v>2.0</v>
      </c>
      <c r="H11" s="87"/>
      <c r="I11" s="34"/>
      <c r="J11" s="34"/>
      <c r="K11" s="41"/>
      <c r="L11" s="41">
        <v>1.0</v>
      </c>
      <c r="M11" s="33"/>
      <c r="N11" s="2">
        <v>1.0</v>
      </c>
      <c r="O11" s="41">
        <v>1.0</v>
      </c>
      <c r="P11" s="36"/>
      <c r="Q11" s="42"/>
      <c r="R11" s="80"/>
      <c r="S11" s="34"/>
      <c r="T11" s="34"/>
      <c r="U11" s="39"/>
      <c r="V11" s="27"/>
      <c r="Y11" s="20"/>
      <c r="Z11" s="28"/>
      <c r="AC11" s="20"/>
      <c r="AD11" s="28"/>
      <c r="AG11" s="20"/>
      <c r="AH11" s="27">
        <v>1.0</v>
      </c>
      <c r="AK11" s="37">
        <v>1.0</v>
      </c>
      <c r="AL11" s="27"/>
      <c r="AO11" s="37"/>
      <c r="AP11" s="40"/>
      <c r="AQ11" s="19"/>
      <c r="AR11" s="34"/>
      <c r="AS11" s="34"/>
      <c r="AT11" s="41">
        <v>1.0</v>
      </c>
      <c r="AU11" s="35">
        <v>14.0</v>
      </c>
    </row>
    <row r="12">
      <c r="A12" s="40">
        <v>8.0</v>
      </c>
      <c r="B12" s="40" t="s">
        <v>376</v>
      </c>
      <c r="C12" s="19"/>
      <c r="D12" s="34"/>
      <c r="E12" s="34"/>
      <c r="F12" s="34"/>
      <c r="G12" s="35"/>
      <c r="H12" s="86"/>
      <c r="I12" s="34"/>
      <c r="J12" s="34"/>
      <c r="K12" s="41"/>
      <c r="L12" s="41"/>
      <c r="M12" s="33"/>
      <c r="N12" s="34"/>
      <c r="O12" s="41"/>
      <c r="P12" s="36"/>
      <c r="Q12" s="42"/>
      <c r="R12" s="80"/>
      <c r="S12" s="34"/>
      <c r="T12" s="34"/>
      <c r="U12" s="39"/>
      <c r="V12" s="28"/>
      <c r="Y12" s="37"/>
      <c r="Z12" s="28"/>
      <c r="AC12" s="20"/>
      <c r="AD12" s="28"/>
      <c r="AG12" s="20"/>
      <c r="AH12" s="28"/>
      <c r="AK12" s="37"/>
      <c r="AL12" s="28"/>
      <c r="AO12" s="37"/>
      <c r="AP12" s="36"/>
      <c r="AQ12" s="19"/>
      <c r="AR12" s="41"/>
      <c r="AS12" s="34"/>
      <c r="AT12" s="41">
        <v>1.0</v>
      </c>
      <c r="AU12" s="35">
        <v>8.0</v>
      </c>
    </row>
    <row r="13">
      <c r="A13" s="40">
        <v>9.0</v>
      </c>
      <c r="B13" s="40" t="s">
        <v>377</v>
      </c>
      <c r="C13" s="19">
        <v>1.0</v>
      </c>
      <c r="D13" s="34"/>
      <c r="E13" s="34"/>
      <c r="F13" s="41"/>
      <c r="G13" s="35">
        <v>1.0</v>
      </c>
      <c r="H13" s="86">
        <v>2.0</v>
      </c>
      <c r="I13" s="34"/>
      <c r="J13" s="41">
        <v>2.0</v>
      </c>
      <c r="K13" s="34"/>
      <c r="L13" s="41">
        <v>1.0</v>
      </c>
      <c r="M13" s="33"/>
      <c r="N13" s="41"/>
      <c r="O13" s="41">
        <v>1.0</v>
      </c>
      <c r="P13" s="36"/>
      <c r="Q13" s="42"/>
      <c r="R13" s="80"/>
      <c r="S13" s="41"/>
      <c r="T13" s="34"/>
      <c r="U13" s="39"/>
      <c r="V13" s="27">
        <v>1.0</v>
      </c>
      <c r="Y13" s="20"/>
      <c r="Z13" s="28"/>
      <c r="AC13" s="37"/>
      <c r="AD13" s="28"/>
      <c r="AG13" s="20"/>
      <c r="AH13" s="27">
        <v>1.0</v>
      </c>
      <c r="AK13" s="37">
        <v>1.0</v>
      </c>
      <c r="AL13" s="28"/>
      <c r="AO13" s="37">
        <v>1.0</v>
      </c>
      <c r="AP13" s="40"/>
      <c r="AQ13" s="19"/>
      <c r="AR13" s="34"/>
      <c r="AS13" s="34"/>
      <c r="AT13" s="41">
        <v>1.0</v>
      </c>
      <c r="AU13" s="35">
        <v>12.0</v>
      </c>
    </row>
    <row r="14">
      <c r="A14" s="40">
        <v>10.0</v>
      </c>
      <c r="B14" s="40" t="s">
        <v>378</v>
      </c>
      <c r="C14" s="19">
        <v>2.0</v>
      </c>
      <c r="D14" s="34"/>
      <c r="E14" s="34"/>
      <c r="F14" s="34"/>
      <c r="G14" s="35">
        <v>3.0</v>
      </c>
      <c r="H14" s="87"/>
      <c r="I14" s="34"/>
      <c r="J14" s="34"/>
      <c r="K14" s="34"/>
      <c r="L14" s="41">
        <v>1.0</v>
      </c>
      <c r="M14" s="33"/>
      <c r="N14" s="41">
        <v>1.0</v>
      </c>
      <c r="O14" s="41">
        <v>1.0</v>
      </c>
      <c r="P14" s="36"/>
      <c r="Q14" s="42"/>
      <c r="R14" s="80"/>
      <c r="S14" s="34"/>
      <c r="T14" s="34"/>
      <c r="U14" s="39"/>
      <c r="V14" s="27"/>
      <c r="Y14" s="20"/>
      <c r="Z14" s="28"/>
      <c r="AC14" s="37"/>
      <c r="AD14" s="28"/>
      <c r="AG14" s="20"/>
      <c r="AH14" s="27"/>
      <c r="AK14" s="37"/>
      <c r="AL14" s="28"/>
      <c r="AO14" s="37">
        <v>1.0</v>
      </c>
      <c r="AP14" s="40"/>
      <c r="AQ14" s="19"/>
      <c r="AR14" s="34"/>
      <c r="AS14" s="34"/>
      <c r="AT14" s="41">
        <v>1.0</v>
      </c>
      <c r="AU14" s="35">
        <v>13.0</v>
      </c>
    </row>
    <row r="15">
      <c r="A15" s="40">
        <v>11.0</v>
      </c>
      <c r="B15" s="40" t="s">
        <v>379</v>
      </c>
      <c r="C15" s="19"/>
      <c r="D15" s="34"/>
      <c r="E15" s="34"/>
      <c r="F15" s="34"/>
      <c r="G15" s="35"/>
      <c r="H15" s="86"/>
      <c r="I15" s="34"/>
      <c r="J15" s="34"/>
      <c r="K15" s="34"/>
      <c r="L15" s="41"/>
      <c r="M15" s="33"/>
      <c r="N15" s="34"/>
      <c r="O15" s="41"/>
      <c r="P15" s="36"/>
      <c r="Q15" s="42"/>
      <c r="R15" s="80"/>
      <c r="S15" s="34"/>
      <c r="T15" s="34"/>
      <c r="U15" s="39"/>
      <c r="V15" s="28"/>
      <c r="Y15" s="20"/>
      <c r="Z15" s="28"/>
      <c r="AC15" s="20"/>
      <c r="AD15" s="28"/>
      <c r="AG15" s="20"/>
      <c r="AH15" s="28"/>
      <c r="AK15" s="37"/>
      <c r="AL15" s="28"/>
      <c r="AO15" s="37"/>
      <c r="AP15" s="40"/>
      <c r="AQ15" s="19"/>
      <c r="AR15" s="34"/>
      <c r="AS15" s="34"/>
      <c r="AT15" s="41">
        <v>1.0</v>
      </c>
      <c r="AU15" s="35">
        <v>9.0</v>
      </c>
    </row>
    <row r="16">
      <c r="A16" s="40">
        <v>12.0</v>
      </c>
      <c r="B16" s="40" t="s">
        <v>380</v>
      </c>
      <c r="C16" s="19"/>
      <c r="D16" s="41"/>
      <c r="E16" s="34"/>
      <c r="F16" s="41"/>
      <c r="G16" s="35"/>
      <c r="H16" s="87"/>
      <c r="I16" s="34"/>
      <c r="J16" s="41"/>
      <c r="K16" s="41"/>
      <c r="L16" s="41">
        <v>1.0</v>
      </c>
      <c r="M16" s="33"/>
      <c r="N16" s="34"/>
      <c r="O16" s="41"/>
      <c r="P16" s="36"/>
      <c r="Q16" s="42"/>
      <c r="R16" s="19"/>
      <c r="S16" s="81"/>
      <c r="T16" s="81"/>
      <c r="U16" s="39"/>
      <c r="V16" s="28"/>
      <c r="Y16" s="37"/>
      <c r="Z16" s="28"/>
      <c r="AC16" s="20"/>
      <c r="AD16" s="28"/>
      <c r="AG16" s="20"/>
      <c r="AH16" s="28"/>
      <c r="AK16" s="37"/>
      <c r="AL16" s="28"/>
      <c r="AO16" s="37"/>
      <c r="AP16" s="40"/>
      <c r="AQ16" s="19"/>
      <c r="AR16" s="41"/>
      <c r="AS16" s="34"/>
      <c r="AT16" s="41">
        <v>1.0</v>
      </c>
      <c r="AU16" s="35">
        <v>9.0</v>
      </c>
    </row>
    <row r="17" ht="18.75" customHeight="1">
      <c r="A17" s="37">
        <v>13.0</v>
      </c>
      <c r="B17" s="2" t="s">
        <v>381</v>
      </c>
      <c r="C17" s="19"/>
      <c r="D17" s="41"/>
      <c r="E17" s="34"/>
      <c r="F17" s="41"/>
      <c r="G17" s="35"/>
      <c r="H17" s="86"/>
      <c r="I17" s="34"/>
      <c r="J17" s="34"/>
      <c r="K17" s="34"/>
      <c r="L17" s="41"/>
      <c r="M17" s="33"/>
      <c r="N17" s="41">
        <v>1.0</v>
      </c>
      <c r="O17" s="35"/>
      <c r="Q17" s="36"/>
      <c r="V17" s="28"/>
      <c r="Z17" s="28"/>
      <c r="AC17" s="20"/>
      <c r="AH17" s="28"/>
      <c r="AK17" s="20"/>
      <c r="AO17" s="20"/>
      <c r="AP17" s="20"/>
      <c r="AQ17" s="41"/>
      <c r="AR17" s="34"/>
      <c r="AS17" s="34"/>
      <c r="AT17" s="41">
        <v>1.0</v>
      </c>
      <c r="AU17" s="35">
        <v>8.0</v>
      </c>
    </row>
    <row r="18">
      <c r="A18" s="37">
        <v>14.0</v>
      </c>
      <c r="B18" s="2" t="s">
        <v>382</v>
      </c>
      <c r="C18" s="19"/>
      <c r="D18" s="34"/>
      <c r="E18" s="34"/>
      <c r="F18" s="41"/>
      <c r="G18" s="35"/>
      <c r="H18" s="87"/>
      <c r="I18" s="34"/>
      <c r="J18" s="34"/>
      <c r="K18" s="34"/>
      <c r="L18" s="34"/>
      <c r="M18" s="33"/>
      <c r="N18" s="34"/>
      <c r="O18" s="35">
        <v>1.0</v>
      </c>
      <c r="Q18" s="36"/>
      <c r="V18" s="28"/>
      <c r="Z18" s="28"/>
      <c r="AC18" s="20"/>
      <c r="AH18" s="27"/>
      <c r="AK18" s="37">
        <v>2.0</v>
      </c>
      <c r="AO18" s="20"/>
      <c r="AP18" s="20"/>
      <c r="AQ18" s="41"/>
      <c r="AR18" s="34"/>
      <c r="AS18" s="34"/>
      <c r="AT18" s="41">
        <v>1.0</v>
      </c>
      <c r="AU18" s="35">
        <v>12.0</v>
      </c>
    </row>
    <row r="19">
      <c r="A19" s="37">
        <v>15.0</v>
      </c>
      <c r="B19" s="2" t="s">
        <v>383</v>
      </c>
      <c r="C19" s="19"/>
      <c r="D19" s="34"/>
      <c r="E19" s="34"/>
      <c r="F19" s="41"/>
      <c r="G19" s="35"/>
      <c r="H19" s="86"/>
      <c r="I19" s="41">
        <v>1.0</v>
      </c>
      <c r="J19" s="34"/>
      <c r="K19" s="34"/>
      <c r="L19" s="41">
        <v>1.0</v>
      </c>
      <c r="M19" s="33"/>
      <c r="N19" s="34"/>
      <c r="O19" s="35">
        <v>1.0</v>
      </c>
      <c r="Q19" s="40"/>
      <c r="V19" s="28"/>
      <c r="Z19" s="28"/>
      <c r="AC19" s="20"/>
      <c r="AH19" s="27">
        <v>3.0</v>
      </c>
      <c r="AK19" s="37"/>
      <c r="AO19" s="37"/>
      <c r="AP19" s="37"/>
      <c r="AQ19" s="41"/>
      <c r="AR19" s="34"/>
      <c r="AS19" s="34"/>
      <c r="AT19" s="41">
        <v>1.0</v>
      </c>
      <c r="AU19" s="35">
        <v>10.0</v>
      </c>
    </row>
    <row r="20">
      <c r="A20" s="37">
        <v>16.0</v>
      </c>
      <c r="B20" s="2" t="s">
        <v>384</v>
      </c>
      <c r="C20" s="19"/>
      <c r="D20" s="34"/>
      <c r="E20" s="34"/>
      <c r="F20" s="41"/>
      <c r="G20" s="35"/>
      <c r="H20" s="87"/>
      <c r="I20" s="34"/>
      <c r="J20" s="34"/>
      <c r="K20" s="34"/>
      <c r="L20" s="34"/>
      <c r="M20" s="33"/>
      <c r="N20" s="41">
        <v>1.0</v>
      </c>
      <c r="O20" s="35"/>
      <c r="Q20" s="36"/>
      <c r="V20" s="28"/>
      <c r="Z20" s="28"/>
      <c r="AC20" s="37">
        <v>2.0</v>
      </c>
      <c r="AH20" s="28"/>
      <c r="AK20" s="37">
        <v>2.0</v>
      </c>
      <c r="AO20" s="37">
        <v>1.0</v>
      </c>
      <c r="AP20" s="20"/>
      <c r="AQ20" s="41"/>
      <c r="AR20" s="34"/>
      <c r="AS20" s="34"/>
      <c r="AT20" s="41">
        <v>1.0</v>
      </c>
      <c r="AU20" s="35">
        <v>9.0</v>
      </c>
    </row>
    <row r="21">
      <c r="A21" s="37">
        <v>17.0</v>
      </c>
      <c r="B21" s="2" t="s">
        <v>385</v>
      </c>
      <c r="C21" s="19">
        <v>1.0</v>
      </c>
      <c r="D21" s="41">
        <v>1.0</v>
      </c>
      <c r="E21" s="34"/>
      <c r="F21" s="34"/>
      <c r="G21" s="35"/>
      <c r="H21" s="87"/>
      <c r="I21" s="34"/>
      <c r="J21" s="34"/>
      <c r="K21" s="34"/>
      <c r="L21" s="34"/>
      <c r="M21" s="33"/>
      <c r="N21" s="34"/>
      <c r="O21" s="35"/>
      <c r="Q21" s="36"/>
      <c r="V21" s="28"/>
      <c r="Z21" s="28"/>
      <c r="AC21" s="20"/>
      <c r="AH21" s="28"/>
      <c r="AK21" s="20"/>
      <c r="AO21" s="20"/>
      <c r="AP21" s="20"/>
      <c r="AQ21" s="41"/>
      <c r="AR21" s="34"/>
      <c r="AS21" s="34"/>
      <c r="AT21" s="41">
        <v>1.0</v>
      </c>
      <c r="AU21" s="35">
        <v>9.0</v>
      </c>
    </row>
    <row r="22">
      <c r="A22" s="37">
        <v>18.0</v>
      </c>
      <c r="B22" s="2" t="s">
        <v>386</v>
      </c>
      <c r="C22" s="19"/>
      <c r="D22" s="41"/>
      <c r="E22" s="34"/>
      <c r="F22" s="34"/>
      <c r="G22" s="35"/>
      <c r="H22" s="86"/>
      <c r="I22" s="41"/>
      <c r="J22" s="41"/>
      <c r="K22" s="41"/>
      <c r="L22" s="41"/>
      <c r="M22" s="33"/>
      <c r="N22" s="34"/>
      <c r="O22" s="35"/>
      <c r="Q22" s="40"/>
      <c r="V22" s="28"/>
      <c r="Z22" s="28"/>
      <c r="AC22" s="20"/>
      <c r="AH22" s="27"/>
      <c r="AK22" s="37"/>
      <c r="AO22" s="37"/>
      <c r="AP22" s="20"/>
      <c r="AQ22" s="41"/>
      <c r="AR22" s="34"/>
      <c r="AS22" s="34"/>
      <c r="AT22" s="41">
        <v>1.0</v>
      </c>
      <c r="AU22" s="35">
        <v>8.0</v>
      </c>
    </row>
    <row r="23">
      <c r="A23" s="22"/>
      <c r="B23" s="21" t="s">
        <v>6</v>
      </c>
      <c r="C23" s="88">
        <f t="shared" ref="C23:AU23" si="1">sum(C5:C22)</f>
        <v>6</v>
      </c>
      <c r="D23" s="88">
        <f t="shared" si="1"/>
        <v>1</v>
      </c>
      <c r="E23" s="88">
        <f t="shared" si="1"/>
        <v>0</v>
      </c>
      <c r="F23" s="88">
        <f t="shared" si="1"/>
        <v>0</v>
      </c>
      <c r="G23" s="88">
        <f t="shared" si="1"/>
        <v>8</v>
      </c>
      <c r="H23" s="88">
        <f t="shared" si="1"/>
        <v>2</v>
      </c>
      <c r="I23" s="88">
        <f t="shared" si="1"/>
        <v>1</v>
      </c>
      <c r="J23" s="88">
        <f t="shared" si="1"/>
        <v>2</v>
      </c>
      <c r="K23" s="88">
        <f t="shared" si="1"/>
        <v>0</v>
      </c>
      <c r="L23" s="88">
        <f t="shared" si="1"/>
        <v>10</v>
      </c>
      <c r="M23" s="88">
        <f t="shared" si="1"/>
        <v>0</v>
      </c>
      <c r="N23" s="88">
        <f t="shared" si="1"/>
        <v>4</v>
      </c>
      <c r="O23" s="88">
        <f t="shared" si="1"/>
        <v>7</v>
      </c>
      <c r="P23" s="88">
        <f t="shared" si="1"/>
        <v>0</v>
      </c>
      <c r="Q23" s="88">
        <f t="shared" si="1"/>
        <v>0</v>
      </c>
      <c r="R23" s="88">
        <f t="shared" si="1"/>
        <v>0</v>
      </c>
      <c r="S23" s="88">
        <f t="shared" si="1"/>
        <v>0</v>
      </c>
      <c r="T23" s="88">
        <f t="shared" si="1"/>
        <v>0</v>
      </c>
      <c r="U23" s="88">
        <f t="shared" si="1"/>
        <v>0</v>
      </c>
      <c r="V23" s="88">
        <f t="shared" si="1"/>
        <v>1</v>
      </c>
      <c r="W23" s="88">
        <f t="shared" si="1"/>
        <v>0</v>
      </c>
      <c r="X23" s="88">
        <f t="shared" si="1"/>
        <v>0</v>
      </c>
      <c r="Y23" s="88">
        <f t="shared" si="1"/>
        <v>0</v>
      </c>
      <c r="Z23" s="88">
        <f t="shared" si="1"/>
        <v>0</v>
      </c>
      <c r="AA23" s="88">
        <f t="shared" si="1"/>
        <v>0</v>
      </c>
      <c r="AB23" s="88">
        <f t="shared" si="1"/>
        <v>0</v>
      </c>
      <c r="AC23" s="88">
        <f t="shared" si="1"/>
        <v>2</v>
      </c>
      <c r="AD23" s="88">
        <f t="shared" si="1"/>
        <v>0</v>
      </c>
      <c r="AE23" s="88">
        <f t="shared" si="1"/>
        <v>0</v>
      </c>
      <c r="AF23" s="88">
        <f t="shared" si="1"/>
        <v>0</v>
      </c>
      <c r="AG23" s="88">
        <f t="shared" si="1"/>
        <v>0</v>
      </c>
      <c r="AH23" s="88">
        <f t="shared" si="1"/>
        <v>5</v>
      </c>
      <c r="AI23" s="88">
        <f t="shared" si="1"/>
        <v>0</v>
      </c>
      <c r="AJ23" s="88">
        <f t="shared" si="1"/>
        <v>0</v>
      </c>
      <c r="AK23" s="88">
        <f t="shared" si="1"/>
        <v>6</v>
      </c>
      <c r="AL23" s="88">
        <f t="shared" si="1"/>
        <v>0</v>
      </c>
      <c r="AM23" s="88">
        <f t="shared" si="1"/>
        <v>0</v>
      </c>
      <c r="AN23" s="88">
        <f t="shared" si="1"/>
        <v>0</v>
      </c>
      <c r="AO23" s="88">
        <f t="shared" si="1"/>
        <v>3</v>
      </c>
      <c r="AP23" s="88">
        <f t="shared" si="1"/>
        <v>0</v>
      </c>
      <c r="AQ23" s="88">
        <f t="shared" si="1"/>
        <v>0</v>
      </c>
      <c r="AR23" s="88">
        <f t="shared" si="1"/>
        <v>0</v>
      </c>
      <c r="AS23" s="88">
        <f t="shared" si="1"/>
        <v>0</v>
      </c>
      <c r="AT23" s="88">
        <f t="shared" si="1"/>
        <v>17</v>
      </c>
      <c r="AU23" s="88">
        <f t="shared" si="1"/>
        <v>175</v>
      </c>
    </row>
    <row r="24">
      <c r="A24" s="2"/>
      <c r="B24" s="2" t="s">
        <v>83</v>
      </c>
      <c r="C24" s="41">
        <f t="shared" ref="C24:AU24" si="2">C23/18</f>
        <v>0.3333333333</v>
      </c>
      <c r="D24" s="41">
        <f t="shared" si="2"/>
        <v>0.05555555556</v>
      </c>
      <c r="E24" s="41">
        <f t="shared" si="2"/>
        <v>0</v>
      </c>
      <c r="F24" s="41">
        <f t="shared" si="2"/>
        <v>0</v>
      </c>
      <c r="G24" s="41">
        <f t="shared" si="2"/>
        <v>0.4444444444</v>
      </c>
      <c r="H24" s="41">
        <f t="shared" si="2"/>
        <v>0.1111111111</v>
      </c>
      <c r="I24" s="41">
        <f t="shared" si="2"/>
        <v>0.05555555556</v>
      </c>
      <c r="J24" s="41">
        <f t="shared" si="2"/>
        <v>0.1111111111</v>
      </c>
      <c r="K24" s="41">
        <f t="shared" si="2"/>
        <v>0</v>
      </c>
      <c r="L24" s="41">
        <f t="shared" si="2"/>
        <v>0.5555555556</v>
      </c>
      <c r="M24" s="41">
        <f t="shared" si="2"/>
        <v>0</v>
      </c>
      <c r="N24" s="41">
        <f t="shared" si="2"/>
        <v>0.2222222222</v>
      </c>
      <c r="O24" s="41">
        <f t="shared" si="2"/>
        <v>0.3888888889</v>
      </c>
      <c r="P24" s="41">
        <f t="shared" si="2"/>
        <v>0</v>
      </c>
      <c r="Q24" s="41">
        <f t="shared" si="2"/>
        <v>0</v>
      </c>
      <c r="R24" s="41">
        <f t="shared" si="2"/>
        <v>0</v>
      </c>
      <c r="S24" s="41">
        <f t="shared" si="2"/>
        <v>0</v>
      </c>
      <c r="T24" s="41">
        <f t="shared" si="2"/>
        <v>0</v>
      </c>
      <c r="U24" s="41">
        <f t="shared" si="2"/>
        <v>0</v>
      </c>
      <c r="V24" s="41">
        <f t="shared" si="2"/>
        <v>0.05555555556</v>
      </c>
      <c r="W24" s="41">
        <f t="shared" si="2"/>
        <v>0</v>
      </c>
      <c r="X24" s="41">
        <f t="shared" si="2"/>
        <v>0</v>
      </c>
      <c r="Y24" s="41">
        <f t="shared" si="2"/>
        <v>0</v>
      </c>
      <c r="Z24" s="41">
        <f t="shared" si="2"/>
        <v>0</v>
      </c>
      <c r="AA24" s="41">
        <f t="shared" si="2"/>
        <v>0</v>
      </c>
      <c r="AB24" s="41">
        <f t="shared" si="2"/>
        <v>0</v>
      </c>
      <c r="AC24" s="41">
        <f t="shared" si="2"/>
        <v>0.1111111111</v>
      </c>
      <c r="AD24" s="41">
        <f t="shared" si="2"/>
        <v>0</v>
      </c>
      <c r="AE24" s="41">
        <f t="shared" si="2"/>
        <v>0</v>
      </c>
      <c r="AF24" s="41">
        <f t="shared" si="2"/>
        <v>0</v>
      </c>
      <c r="AG24" s="41">
        <f t="shared" si="2"/>
        <v>0</v>
      </c>
      <c r="AH24" s="41">
        <f t="shared" si="2"/>
        <v>0.2777777778</v>
      </c>
      <c r="AI24" s="41">
        <f t="shared" si="2"/>
        <v>0</v>
      </c>
      <c r="AJ24" s="41">
        <f t="shared" si="2"/>
        <v>0</v>
      </c>
      <c r="AK24" s="41">
        <f t="shared" si="2"/>
        <v>0.3333333333</v>
      </c>
      <c r="AL24" s="41">
        <f t="shared" si="2"/>
        <v>0</v>
      </c>
      <c r="AM24" s="41">
        <f t="shared" si="2"/>
        <v>0</v>
      </c>
      <c r="AN24" s="41">
        <f t="shared" si="2"/>
        <v>0</v>
      </c>
      <c r="AO24" s="41">
        <f t="shared" si="2"/>
        <v>0.1666666667</v>
      </c>
      <c r="AP24" s="41">
        <f t="shared" si="2"/>
        <v>0</v>
      </c>
      <c r="AQ24" s="41">
        <f t="shared" si="2"/>
        <v>0</v>
      </c>
      <c r="AR24" s="41">
        <f t="shared" si="2"/>
        <v>0</v>
      </c>
      <c r="AS24" s="41">
        <f t="shared" si="2"/>
        <v>0</v>
      </c>
      <c r="AT24" s="41">
        <f t="shared" si="2"/>
        <v>0.9444444444</v>
      </c>
      <c r="AU24" s="41">
        <f t="shared" si="2"/>
        <v>9.722222222</v>
      </c>
    </row>
    <row r="25">
      <c r="A25" s="2"/>
      <c r="B25" s="59" t="s">
        <v>84</v>
      </c>
      <c r="C25" s="41">
        <f t="shared" ref="C25:AU25" si="3">count(C5:C22)/18</f>
        <v>0.2777777778</v>
      </c>
      <c r="D25" s="41">
        <f t="shared" si="3"/>
        <v>0.05555555556</v>
      </c>
      <c r="E25" s="41">
        <f t="shared" si="3"/>
        <v>0</v>
      </c>
      <c r="F25" s="41">
        <f t="shared" si="3"/>
        <v>0</v>
      </c>
      <c r="G25" s="41">
        <f t="shared" si="3"/>
        <v>0.2222222222</v>
      </c>
      <c r="H25" s="41">
        <f t="shared" si="3"/>
        <v>0.05555555556</v>
      </c>
      <c r="I25" s="41">
        <f t="shared" si="3"/>
        <v>0.05555555556</v>
      </c>
      <c r="J25" s="41">
        <f t="shared" si="3"/>
        <v>0.05555555556</v>
      </c>
      <c r="K25" s="41">
        <f t="shared" si="3"/>
        <v>0</v>
      </c>
      <c r="L25" s="41">
        <f t="shared" si="3"/>
        <v>0.5</v>
      </c>
      <c r="M25" s="41">
        <f t="shared" si="3"/>
        <v>0</v>
      </c>
      <c r="N25" s="41">
        <f t="shared" si="3"/>
        <v>0.2222222222</v>
      </c>
      <c r="O25" s="41">
        <f t="shared" si="3"/>
        <v>0.3888888889</v>
      </c>
      <c r="P25" s="41">
        <f t="shared" si="3"/>
        <v>0</v>
      </c>
      <c r="Q25" s="41">
        <f t="shared" si="3"/>
        <v>0</v>
      </c>
      <c r="R25" s="41">
        <f t="shared" si="3"/>
        <v>0</v>
      </c>
      <c r="S25" s="41">
        <f t="shared" si="3"/>
        <v>0</v>
      </c>
      <c r="T25" s="41">
        <f t="shared" si="3"/>
        <v>0</v>
      </c>
      <c r="U25" s="41">
        <f t="shared" si="3"/>
        <v>0</v>
      </c>
      <c r="V25" s="41">
        <f t="shared" si="3"/>
        <v>0.05555555556</v>
      </c>
      <c r="W25" s="41">
        <f t="shared" si="3"/>
        <v>0</v>
      </c>
      <c r="X25" s="41">
        <f t="shared" si="3"/>
        <v>0</v>
      </c>
      <c r="Y25" s="41">
        <f t="shared" si="3"/>
        <v>0</v>
      </c>
      <c r="Z25" s="41">
        <f t="shared" si="3"/>
        <v>0</v>
      </c>
      <c r="AA25" s="41">
        <f t="shared" si="3"/>
        <v>0</v>
      </c>
      <c r="AB25" s="41">
        <f t="shared" si="3"/>
        <v>0</v>
      </c>
      <c r="AC25" s="41">
        <f t="shared" si="3"/>
        <v>0.05555555556</v>
      </c>
      <c r="AD25" s="41">
        <f t="shared" si="3"/>
        <v>0</v>
      </c>
      <c r="AE25" s="41">
        <f t="shared" si="3"/>
        <v>0</v>
      </c>
      <c r="AF25" s="41">
        <f t="shared" si="3"/>
        <v>0</v>
      </c>
      <c r="AG25" s="41">
        <f t="shared" si="3"/>
        <v>0</v>
      </c>
      <c r="AH25" s="41">
        <f t="shared" si="3"/>
        <v>0.1666666667</v>
      </c>
      <c r="AI25" s="41">
        <f t="shared" si="3"/>
        <v>0</v>
      </c>
      <c r="AJ25" s="41">
        <f t="shared" si="3"/>
        <v>0</v>
      </c>
      <c r="AK25" s="41">
        <f t="shared" si="3"/>
        <v>0.2222222222</v>
      </c>
      <c r="AL25" s="41">
        <f t="shared" si="3"/>
        <v>0</v>
      </c>
      <c r="AM25" s="41">
        <f t="shared" si="3"/>
        <v>0</v>
      </c>
      <c r="AN25" s="41">
        <f t="shared" si="3"/>
        <v>0</v>
      </c>
      <c r="AO25" s="41">
        <f t="shared" si="3"/>
        <v>0.1666666667</v>
      </c>
      <c r="AP25" s="41">
        <f t="shared" si="3"/>
        <v>0</v>
      </c>
      <c r="AQ25" s="41">
        <f t="shared" si="3"/>
        <v>0</v>
      </c>
      <c r="AR25" s="41">
        <f t="shared" si="3"/>
        <v>0</v>
      </c>
      <c r="AS25" s="41">
        <f t="shared" si="3"/>
        <v>0</v>
      </c>
      <c r="AT25" s="41">
        <f t="shared" si="3"/>
        <v>0.9444444444</v>
      </c>
      <c r="AU25" s="41">
        <f t="shared" si="3"/>
        <v>0.9444444444</v>
      </c>
    </row>
    <row r="26">
      <c r="A26" s="41">
        <v>4.05</v>
      </c>
      <c r="B26" s="6" t="s">
        <v>96</v>
      </c>
      <c r="C26" s="41">
        <f t="shared" ref="C26:AU26" si="4">C24*C25</f>
        <v>0.09259259259</v>
      </c>
      <c r="D26" s="41">
        <f t="shared" si="4"/>
        <v>0.003086419753</v>
      </c>
      <c r="E26" s="41">
        <f t="shared" si="4"/>
        <v>0</v>
      </c>
      <c r="F26" s="41">
        <f t="shared" si="4"/>
        <v>0</v>
      </c>
      <c r="G26" s="41">
        <f t="shared" si="4"/>
        <v>0.0987654321</v>
      </c>
      <c r="H26" s="41">
        <f t="shared" si="4"/>
        <v>0.006172839506</v>
      </c>
      <c r="I26" s="41">
        <f t="shared" si="4"/>
        <v>0.003086419753</v>
      </c>
      <c r="J26" s="41">
        <f t="shared" si="4"/>
        <v>0.006172839506</v>
      </c>
      <c r="K26" s="41">
        <f t="shared" si="4"/>
        <v>0</v>
      </c>
      <c r="L26" s="41">
        <f t="shared" si="4"/>
        <v>0.2777777778</v>
      </c>
      <c r="M26" s="41">
        <f t="shared" si="4"/>
        <v>0</v>
      </c>
      <c r="N26" s="41">
        <f t="shared" si="4"/>
        <v>0.04938271605</v>
      </c>
      <c r="O26" s="41">
        <f t="shared" si="4"/>
        <v>0.1512345679</v>
      </c>
      <c r="P26" s="41">
        <f t="shared" si="4"/>
        <v>0</v>
      </c>
      <c r="Q26" s="41">
        <f t="shared" si="4"/>
        <v>0</v>
      </c>
      <c r="R26" s="41">
        <f t="shared" si="4"/>
        <v>0</v>
      </c>
      <c r="S26" s="41">
        <f t="shared" si="4"/>
        <v>0</v>
      </c>
      <c r="T26" s="41">
        <f t="shared" si="4"/>
        <v>0</v>
      </c>
      <c r="U26" s="41">
        <f t="shared" si="4"/>
        <v>0</v>
      </c>
      <c r="V26" s="41">
        <f t="shared" si="4"/>
        <v>0.003086419753</v>
      </c>
      <c r="W26" s="41">
        <f t="shared" si="4"/>
        <v>0</v>
      </c>
      <c r="X26" s="41">
        <f t="shared" si="4"/>
        <v>0</v>
      </c>
      <c r="Y26" s="41">
        <f t="shared" si="4"/>
        <v>0</v>
      </c>
      <c r="Z26" s="41">
        <f t="shared" si="4"/>
        <v>0</v>
      </c>
      <c r="AA26" s="41">
        <f t="shared" si="4"/>
        <v>0</v>
      </c>
      <c r="AB26" s="41">
        <f t="shared" si="4"/>
        <v>0</v>
      </c>
      <c r="AC26" s="41">
        <f t="shared" si="4"/>
        <v>0.006172839506</v>
      </c>
      <c r="AD26" s="41">
        <f t="shared" si="4"/>
        <v>0</v>
      </c>
      <c r="AE26" s="41">
        <f t="shared" si="4"/>
        <v>0</v>
      </c>
      <c r="AF26" s="41">
        <f t="shared" si="4"/>
        <v>0</v>
      </c>
      <c r="AG26" s="41">
        <f t="shared" si="4"/>
        <v>0</v>
      </c>
      <c r="AH26" s="41">
        <f t="shared" si="4"/>
        <v>0.0462962963</v>
      </c>
      <c r="AI26" s="41">
        <f t="shared" si="4"/>
        <v>0</v>
      </c>
      <c r="AJ26" s="41">
        <f t="shared" si="4"/>
        <v>0</v>
      </c>
      <c r="AK26" s="41">
        <f t="shared" si="4"/>
        <v>0.07407407407</v>
      </c>
      <c r="AL26" s="41">
        <f t="shared" si="4"/>
        <v>0</v>
      </c>
      <c r="AM26" s="41">
        <f t="shared" si="4"/>
        <v>0</v>
      </c>
      <c r="AN26" s="41">
        <f t="shared" si="4"/>
        <v>0</v>
      </c>
      <c r="AO26" s="41">
        <f t="shared" si="4"/>
        <v>0.02777777778</v>
      </c>
      <c r="AP26" s="41">
        <f t="shared" si="4"/>
        <v>0</v>
      </c>
      <c r="AQ26" s="41">
        <f t="shared" si="4"/>
        <v>0</v>
      </c>
      <c r="AR26" s="41">
        <f t="shared" si="4"/>
        <v>0</v>
      </c>
      <c r="AS26" s="41">
        <f t="shared" si="4"/>
        <v>0</v>
      </c>
      <c r="AT26" s="41">
        <f t="shared" si="4"/>
        <v>0.8919753086</v>
      </c>
      <c r="AU26" s="3">
        <f t="shared" si="4"/>
        <v>9.182098765</v>
      </c>
    </row>
    <row r="27">
      <c r="A27" s="2"/>
      <c r="C27" s="41"/>
      <c r="D27" s="34"/>
      <c r="E27" s="34"/>
      <c r="F27" s="41"/>
      <c r="G27" s="41"/>
      <c r="H27" s="34"/>
      <c r="I27" s="34"/>
      <c r="J27" s="34"/>
      <c r="K27" s="34"/>
      <c r="L27" s="34"/>
      <c r="M27" s="34"/>
      <c r="N27" s="34"/>
      <c r="O27" s="41"/>
      <c r="AK27" s="2"/>
      <c r="AQ27" s="41"/>
      <c r="AR27" s="34"/>
      <c r="AS27" s="34"/>
      <c r="AT27" s="34"/>
      <c r="AU27" s="41"/>
    </row>
    <row r="28">
      <c r="A28" s="2"/>
      <c r="C28" s="41"/>
      <c r="D28" s="34"/>
      <c r="E28" s="34"/>
      <c r="F28" s="34"/>
      <c r="G28" s="41"/>
      <c r="H28" s="34"/>
      <c r="I28" s="34"/>
      <c r="J28" s="34"/>
      <c r="K28" s="34"/>
      <c r="L28" s="34"/>
      <c r="M28" s="34"/>
      <c r="N28" s="34"/>
      <c r="O28" s="41"/>
      <c r="AQ28" s="41"/>
      <c r="AR28" s="34"/>
      <c r="AS28" s="34"/>
      <c r="AT28" s="34"/>
      <c r="AU28" s="41"/>
    </row>
    <row r="29">
      <c r="A29" s="2"/>
      <c r="C29" s="41"/>
      <c r="D29" s="34"/>
      <c r="E29" s="34"/>
      <c r="F29" s="41"/>
      <c r="G29" s="41"/>
      <c r="H29" s="34"/>
      <c r="I29" s="34"/>
      <c r="J29" s="34"/>
      <c r="K29" s="34"/>
      <c r="L29" s="34"/>
      <c r="M29" s="34"/>
      <c r="N29" s="34"/>
      <c r="O29" s="41"/>
      <c r="AQ29" s="41"/>
      <c r="AR29" s="34"/>
      <c r="AS29" s="34"/>
      <c r="AT29" s="34"/>
      <c r="AU29" s="41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4">
      <c r="C34" s="41"/>
    </row>
  </sheetData>
  <mergeCells count="4">
    <mergeCell ref="H2:L2"/>
    <mergeCell ref="M2:O2"/>
    <mergeCell ref="AQ2:AT2"/>
    <mergeCell ref="A3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8.14"/>
    <col customWidth="1" min="3" max="3" width="15.57"/>
    <col customWidth="1" min="4" max="4" width="13.0"/>
    <col customWidth="1" min="5" max="6" width="12.86"/>
    <col customWidth="1" min="7" max="7" width="7.43"/>
    <col customWidth="1" min="8" max="8" width="16.0"/>
    <col customWidth="1" min="9" max="9" width="11.0"/>
    <col customWidth="1" min="10" max="10" width="11.29"/>
    <col customWidth="1" min="11" max="11" width="10.43"/>
    <col customWidth="1" min="12" max="12" width="10.71"/>
    <col customWidth="1" min="13" max="13" width="11.71"/>
    <col customWidth="1" min="14" max="14" width="14.29"/>
  </cols>
  <sheetData>
    <row r="1">
      <c r="A1" s="2" t="s">
        <v>5</v>
      </c>
    </row>
    <row r="2">
      <c r="N2" s="4" t="s">
        <v>6</v>
      </c>
    </row>
    <row r="3">
      <c r="A3" s="6" t="s">
        <v>7</v>
      </c>
      <c r="B3" s="6">
        <v>1.2875</v>
      </c>
      <c r="C3" s="6">
        <v>0.04</v>
      </c>
      <c r="D3" s="6">
        <v>0.0025</v>
      </c>
      <c r="E3" s="6">
        <v>0.197</v>
      </c>
      <c r="F3" s="6">
        <v>0.83</v>
      </c>
      <c r="H3" s="6" t="s">
        <v>7</v>
      </c>
      <c r="I3" s="6">
        <f t="shared" ref="I3:M3" si="1"> 0 + (B3-B$9)/(B$8-B$9) * 10</f>
        <v>10</v>
      </c>
      <c r="J3" s="6">
        <f t="shared" si="1"/>
        <v>0</v>
      </c>
      <c r="K3" s="6">
        <f t="shared" si="1"/>
        <v>0</v>
      </c>
      <c r="L3" s="6">
        <f t="shared" si="1"/>
        <v>0</v>
      </c>
      <c r="M3" s="6">
        <f t="shared" si="1"/>
        <v>10</v>
      </c>
      <c r="N3" s="18">
        <f t="shared" ref="N3:N6" si="3">sum(I3:M3)</f>
        <v>20</v>
      </c>
    </row>
    <row r="4">
      <c r="A4" s="6" t="s">
        <v>15</v>
      </c>
      <c r="B4" s="6">
        <v>0.02777</v>
      </c>
      <c r="C4" s="6">
        <v>0.07638</v>
      </c>
      <c r="D4" s="6">
        <v>0.01388</v>
      </c>
      <c r="E4" s="6">
        <v>0.246577</v>
      </c>
      <c r="F4" s="6">
        <v>0.0555</v>
      </c>
      <c r="H4" s="6" t="s">
        <v>15</v>
      </c>
      <c r="I4" s="6">
        <f t="shared" ref="I4:M4" si="2"> 0 + (B4-B$9)/(B$8-B$9) * 10</f>
        <v>0</v>
      </c>
      <c r="J4" s="6">
        <f t="shared" si="2"/>
        <v>4.351674641</v>
      </c>
      <c r="K4" s="6">
        <f t="shared" si="2"/>
        <v>0.05182149362</v>
      </c>
      <c r="L4" s="6">
        <f t="shared" si="2"/>
        <v>0.4140145473</v>
      </c>
      <c r="M4" s="6">
        <f t="shared" si="2"/>
        <v>0</v>
      </c>
      <c r="N4" s="18">
        <f t="shared" si="3"/>
        <v>4.817510682</v>
      </c>
    </row>
    <row r="5">
      <c r="A5" s="6" t="s">
        <v>29</v>
      </c>
      <c r="B5" s="6">
        <v>1.2347</v>
      </c>
      <c r="C5" s="6">
        <v>0.1236</v>
      </c>
      <c r="D5" s="6">
        <v>2.1985</v>
      </c>
      <c r="E5" s="6">
        <v>1.39447</v>
      </c>
      <c r="F5" s="6">
        <v>0.5608</v>
      </c>
      <c r="H5" s="6" t="s">
        <v>29</v>
      </c>
      <c r="I5" s="6">
        <f t="shared" ref="I5:M5" si="4"> 0 + (B5-B$9)/(B$8-B$9) * 10</f>
        <v>9.580862566</v>
      </c>
      <c r="J5" s="6">
        <f t="shared" si="4"/>
        <v>10</v>
      </c>
      <c r="K5" s="6">
        <f t="shared" si="4"/>
        <v>10</v>
      </c>
      <c r="L5" s="6">
        <f t="shared" si="4"/>
        <v>10</v>
      </c>
      <c r="M5" s="6">
        <f t="shared" si="4"/>
        <v>6.524209167</v>
      </c>
      <c r="N5" s="18">
        <f t="shared" si="3"/>
        <v>46.10507173</v>
      </c>
    </row>
    <row r="6">
      <c r="A6" s="6" t="s">
        <v>4</v>
      </c>
      <c r="B6" s="6">
        <v>0.0989583</v>
      </c>
      <c r="C6" s="6">
        <v>0.09027</v>
      </c>
      <c r="D6" s="6">
        <v>0.006944</v>
      </c>
      <c r="E6" s="6">
        <v>0.220486</v>
      </c>
      <c r="F6" s="6">
        <v>0.109375</v>
      </c>
      <c r="H6" s="6" t="s">
        <v>4</v>
      </c>
      <c r="I6" s="6">
        <f t="shared" ref="I6:M6" si="5"> 0 + (B6-B$9)/(B$8-B$9) * 10</f>
        <v>0.5651076024</v>
      </c>
      <c r="J6" s="6">
        <f t="shared" si="5"/>
        <v>6.013157895</v>
      </c>
      <c r="K6" s="6">
        <f t="shared" si="5"/>
        <v>0.02023679417</v>
      </c>
      <c r="L6" s="6">
        <f t="shared" si="5"/>
        <v>0.1961301745</v>
      </c>
      <c r="M6" s="6">
        <f t="shared" si="5"/>
        <v>0.695610071</v>
      </c>
      <c r="N6" s="18">
        <f t="shared" si="3"/>
        <v>7.490242537</v>
      </c>
    </row>
    <row r="8">
      <c r="B8">
        <f t="shared" ref="B8:F8" si="6">MAX(B3:B6)</f>
        <v>1.2875</v>
      </c>
      <c r="C8">
        <f t="shared" si="6"/>
        <v>0.1236</v>
      </c>
      <c r="D8">
        <f t="shared" si="6"/>
        <v>2.1985</v>
      </c>
      <c r="E8">
        <f t="shared" si="6"/>
        <v>1.39447</v>
      </c>
      <c r="F8">
        <f t="shared" si="6"/>
        <v>0.83</v>
      </c>
    </row>
    <row r="9">
      <c r="B9">
        <f t="shared" ref="B9:F9" si="7">MIN(B3:B6)</f>
        <v>0.02777</v>
      </c>
      <c r="C9">
        <f t="shared" si="7"/>
        <v>0.04</v>
      </c>
      <c r="D9">
        <f t="shared" si="7"/>
        <v>0.0025</v>
      </c>
      <c r="E9">
        <f t="shared" si="7"/>
        <v>0.197</v>
      </c>
      <c r="F9">
        <f t="shared" si="7"/>
        <v>0.0555</v>
      </c>
    </row>
    <row r="13">
      <c r="B13" s="6" t="s">
        <v>52</v>
      </c>
      <c r="C13" s="44" t="s">
        <v>55</v>
      </c>
      <c r="D13" s="45" t="s">
        <v>57</v>
      </c>
    </row>
    <row r="16">
      <c r="B16" s="6" t="s">
        <v>60</v>
      </c>
      <c r="C16" s="46" t="s">
        <v>61</v>
      </c>
      <c r="D16" s="45" t="s">
        <v>62</v>
      </c>
      <c r="E16" s="45" t="s">
        <v>63</v>
      </c>
      <c r="F16" s="45" t="s">
        <v>64</v>
      </c>
    </row>
    <row r="17">
      <c r="B17" s="6" t="s">
        <v>66</v>
      </c>
      <c r="C17" s="46" t="s">
        <v>67</v>
      </c>
      <c r="D17" s="45" t="s">
        <v>68</v>
      </c>
      <c r="E17" s="45" t="s">
        <v>70</v>
      </c>
      <c r="F17" s="47"/>
    </row>
    <row r="18">
      <c r="B18" s="6" t="s">
        <v>71</v>
      </c>
      <c r="C18" s="46" t="s">
        <v>67</v>
      </c>
      <c r="D18" s="45" t="s">
        <v>72</v>
      </c>
      <c r="E18" s="45" t="s">
        <v>73</v>
      </c>
      <c r="F18" s="47"/>
    </row>
    <row r="19">
      <c r="B19" s="45" t="s">
        <v>75</v>
      </c>
      <c r="C19" s="46" t="s">
        <v>67</v>
      </c>
      <c r="D19" s="6" t="s">
        <v>76</v>
      </c>
      <c r="E19" s="47"/>
      <c r="F19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5.29"/>
    <col customWidth="1" min="4" max="4" width="4.71"/>
    <col customWidth="1" min="5" max="5" width="6.29"/>
    <col customWidth="1" min="6" max="6" width="5.71"/>
    <col customWidth="1" min="7" max="7" width="6.29"/>
    <col customWidth="1" min="8" max="8" width="5.0"/>
    <col customWidth="1" min="9" max="9" width="5.57"/>
    <col customWidth="1" min="10" max="10" width="5.43"/>
    <col customWidth="1" min="11" max="11" width="5.86"/>
    <col customWidth="1" min="12" max="12" width="4.71"/>
    <col customWidth="1" min="13" max="13" width="7.71"/>
    <col customWidth="1" min="14" max="14" width="9.0"/>
    <col customWidth="1" min="15" max="16" width="5.43"/>
    <col customWidth="1" min="17" max="17" width="3.86"/>
    <col customWidth="1" min="18" max="18" width="5.0"/>
    <col customWidth="1" min="19" max="19" width="4.86"/>
    <col customWidth="1" min="20" max="20" width="4.71"/>
    <col customWidth="1" min="21" max="21" width="5.29"/>
    <col customWidth="1" min="22" max="22" width="5.14"/>
    <col customWidth="1" min="23" max="23" width="4.43"/>
    <col customWidth="1" min="24" max="24" width="5.29"/>
    <col customWidth="1" min="25" max="25" width="4.57"/>
    <col customWidth="1" min="26" max="26" width="5.0"/>
    <col customWidth="1" min="27" max="27" width="5.43"/>
    <col customWidth="1" min="28" max="28" width="4.29"/>
    <col customWidth="1" min="29" max="30" width="5.71"/>
    <col customWidth="1" min="31" max="31" width="6.29"/>
    <col customWidth="1" min="32" max="32" width="5.29"/>
    <col customWidth="1" min="33" max="33" width="4.71"/>
    <col customWidth="1" min="34" max="34" width="6.57"/>
    <col customWidth="1" min="35" max="35" width="5.43"/>
    <col customWidth="1" min="36" max="36" width="5.29"/>
    <col customWidth="1" min="37" max="37" width="4.71"/>
    <col customWidth="1" min="38" max="38" width="5.86"/>
    <col customWidth="1" min="39" max="39" width="5.43"/>
    <col customWidth="1" min="40" max="40" width="5.71"/>
    <col customWidth="1" min="41" max="41" width="5.0"/>
    <col customWidth="1" min="42" max="42" width="9.14"/>
    <col customWidth="1" min="43" max="43" width="6.86"/>
    <col customWidth="1" min="44" max="44" width="6.29"/>
    <col customWidth="1" min="45" max="45" width="4.86"/>
    <col customWidth="1" min="46" max="46" width="5.86"/>
    <col customWidth="1" min="47" max="47" width="6.14"/>
  </cols>
  <sheetData>
    <row r="1">
      <c r="C1" s="2"/>
      <c r="D1" s="7"/>
      <c r="E1" s="7"/>
      <c r="F1" s="7"/>
      <c r="G1" s="7"/>
      <c r="H1" s="2"/>
      <c r="I1" s="7"/>
      <c r="J1" s="7"/>
      <c r="K1" s="7"/>
      <c r="L1" s="7"/>
      <c r="M1" s="2"/>
      <c r="N1" s="7"/>
      <c r="O1" s="7"/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</row>
    <row r="3">
      <c r="A3" s="19" t="s">
        <v>7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  <c r="AV3" s="2"/>
      <c r="AW3" s="2"/>
      <c r="AX3" s="2"/>
      <c r="AY3" s="2"/>
      <c r="AZ3" s="2"/>
      <c r="BA3" s="2"/>
      <c r="BB3" s="2"/>
      <c r="BC3" s="2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  <c r="AV4" s="2"/>
      <c r="AW4" s="2"/>
      <c r="AX4" s="2"/>
      <c r="AY4" s="2"/>
      <c r="AZ4" s="2"/>
      <c r="BA4" s="2"/>
      <c r="BB4" s="2"/>
      <c r="BC4" s="2"/>
    </row>
    <row r="5">
      <c r="A5" s="25">
        <v>1.0</v>
      </c>
      <c r="B5" s="25" t="s">
        <v>37</v>
      </c>
      <c r="C5" s="33"/>
      <c r="D5" s="34"/>
      <c r="E5" s="34"/>
      <c r="F5" s="34"/>
      <c r="G5" s="35">
        <v>1.0</v>
      </c>
      <c r="H5" s="34"/>
      <c r="I5" s="34"/>
      <c r="J5" s="34"/>
      <c r="K5" s="34"/>
      <c r="L5" s="34"/>
      <c r="M5" s="33"/>
      <c r="N5" s="34"/>
      <c r="O5" s="34"/>
      <c r="P5" s="36"/>
      <c r="Q5" s="28"/>
      <c r="R5" s="28"/>
      <c r="U5" s="37"/>
      <c r="V5" s="28"/>
      <c r="Y5" s="20"/>
      <c r="Z5" s="38"/>
      <c r="AA5" s="23"/>
      <c r="AB5" s="23"/>
      <c r="AC5" s="24"/>
      <c r="AD5" s="28"/>
      <c r="AG5" s="20"/>
      <c r="AH5" s="27"/>
      <c r="AK5" s="20"/>
      <c r="AL5" s="28"/>
      <c r="AO5" s="20"/>
      <c r="AP5" s="36"/>
      <c r="AQ5" s="33"/>
      <c r="AR5" s="34"/>
      <c r="AS5" s="34"/>
      <c r="AT5" s="34"/>
      <c r="AU5" s="39"/>
    </row>
    <row r="6">
      <c r="A6" s="40">
        <v>2.0</v>
      </c>
      <c r="B6" s="40" t="s">
        <v>39</v>
      </c>
      <c r="C6" s="33"/>
      <c r="D6" s="34"/>
      <c r="E6" s="34"/>
      <c r="F6" s="34"/>
      <c r="G6" s="35">
        <v>3.0</v>
      </c>
      <c r="H6" s="34"/>
      <c r="I6" s="34"/>
      <c r="J6" s="34"/>
      <c r="K6" s="34"/>
      <c r="L6" s="34"/>
      <c r="M6" s="33"/>
      <c r="N6" s="34"/>
      <c r="O6" s="34"/>
      <c r="P6" s="36"/>
      <c r="Q6" s="28"/>
      <c r="R6" s="28"/>
      <c r="U6" s="20"/>
      <c r="V6" s="28"/>
      <c r="Y6" s="20"/>
      <c r="Z6" s="28"/>
      <c r="AC6" s="20"/>
      <c r="AD6" s="28"/>
      <c r="AG6" s="20"/>
      <c r="AH6" s="28"/>
      <c r="AK6" s="20"/>
      <c r="AL6" s="28"/>
      <c r="AO6" s="20"/>
      <c r="AP6" s="36"/>
      <c r="AQ6" s="33"/>
      <c r="AR6" s="34"/>
      <c r="AS6" s="34"/>
      <c r="AT6" s="34"/>
      <c r="AU6" s="35">
        <v>1.0</v>
      </c>
    </row>
    <row r="7">
      <c r="A7" s="40">
        <v>3.0</v>
      </c>
      <c r="B7" s="40" t="s">
        <v>40</v>
      </c>
      <c r="C7" s="33"/>
      <c r="D7" s="34"/>
      <c r="E7" s="34"/>
      <c r="F7" s="34"/>
      <c r="G7" s="35">
        <v>5.0</v>
      </c>
      <c r="H7" s="34"/>
      <c r="I7" s="34"/>
      <c r="J7" s="34"/>
      <c r="K7" s="34"/>
      <c r="L7" s="34"/>
      <c r="M7" s="33"/>
      <c r="N7" s="34"/>
      <c r="O7" s="34"/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37"/>
      <c r="AL7" s="28"/>
      <c r="AO7" s="37"/>
      <c r="AP7" s="40"/>
      <c r="AQ7" s="33"/>
      <c r="AR7" s="34"/>
      <c r="AS7" s="34"/>
      <c r="AT7" s="34"/>
      <c r="AU7" s="39"/>
      <c r="AV7" s="2"/>
      <c r="AW7" s="2"/>
      <c r="AX7" s="2"/>
      <c r="AY7" s="2"/>
      <c r="AZ7" s="2"/>
      <c r="BA7" s="2"/>
      <c r="BB7" s="2"/>
      <c r="BC7" s="2"/>
    </row>
    <row r="8">
      <c r="A8" s="40">
        <v>4.0</v>
      </c>
      <c r="B8" s="40" t="s">
        <v>41</v>
      </c>
      <c r="C8" s="33"/>
      <c r="D8" s="34"/>
      <c r="E8" s="41">
        <v>1.0</v>
      </c>
      <c r="F8" s="34"/>
      <c r="G8" s="35">
        <v>2.0</v>
      </c>
      <c r="H8" s="41">
        <v>1.0</v>
      </c>
      <c r="I8" s="34"/>
      <c r="J8" s="41">
        <v>1.0</v>
      </c>
      <c r="K8" s="34"/>
      <c r="L8" s="34"/>
      <c r="M8" s="33"/>
      <c r="N8" s="34"/>
      <c r="O8" s="34"/>
      <c r="P8" s="36"/>
      <c r="Q8" s="42"/>
      <c r="R8" s="42"/>
      <c r="U8" s="20"/>
      <c r="V8" s="28"/>
      <c r="Y8" s="20"/>
      <c r="Z8" s="28"/>
      <c r="AC8" s="20"/>
      <c r="AD8" s="28"/>
      <c r="AG8" s="20"/>
      <c r="AH8" s="28"/>
      <c r="AK8" s="20"/>
      <c r="AL8" s="28"/>
      <c r="AO8" s="20"/>
      <c r="AP8" s="36"/>
      <c r="AQ8" s="33"/>
      <c r="AR8" s="34"/>
      <c r="AS8" s="34"/>
      <c r="AT8" s="34"/>
      <c r="AU8" s="39"/>
    </row>
    <row r="9">
      <c r="A9" s="40">
        <v>5.0</v>
      </c>
      <c r="B9" s="40" t="s">
        <v>43</v>
      </c>
      <c r="C9" s="33"/>
      <c r="D9" s="34"/>
      <c r="E9" s="34"/>
      <c r="F9" s="34"/>
      <c r="G9" s="35">
        <v>1.0</v>
      </c>
      <c r="H9" s="34"/>
      <c r="I9" s="34"/>
      <c r="J9" s="34"/>
      <c r="K9" s="34"/>
      <c r="L9" s="34"/>
      <c r="M9" s="33"/>
      <c r="N9" s="34"/>
      <c r="O9" s="34"/>
      <c r="P9" s="36"/>
      <c r="Q9" s="42"/>
      <c r="R9" s="27"/>
      <c r="U9" s="20"/>
      <c r="V9" s="27"/>
      <c r="Y9" s="20"/>
      <c r="Z9" s="28"/>
      <c r="AC9" s="20"/>
      <c r="AD9" s="28"/>
      <c r="AG9" s="20"/>
      <c r="AH9" s="28"/>
      <c r="AK9" s="37"/>
      <c r="AL9" s="28"/>
      <c r="AO9" s="20"/>
      <c r="AP9" s="40"/>
      <c r="AQ9" s="33"/>
      <c r="AR9" s="34"/>
      <c r="AS9" s="34"/>
      <c r="AT9" s="34"/>
      <c r="AU9" s="39"/>
      <c r="AV9" s="2"/>
      <c r="AW9" s="2"/>
      <c r="AX9" s="2"/>
      <c r="AY9" s="2"/>
      <c r="AZ9" s="2"/>
      <c r="BA9" s="2"/>
      <c r="BB9" s="2"/>
      <c r="BC9" s="2"/>
    </row>
    <row r="10">
      <c r="A10" s="40">
        <v>6.0</v>
      </c>
      <c r="B10" s="40" t="s">
        <v>45</v>
      </c>
      <c r="C10" s="33"/>
      <c r="D10" s="34"/>
      <c r="E10" s="34"/>
      <c r="F10" s="34"/>
      <c r="G10" s="35">
        <v>3.0</v>
      </c>
      <c r="H10" s="34"/>
      <c r="I10" s="34"/>
      <c r="J10" s="34"/>
      <c r="K10" s="34"/>
      <c r="L10" s="34"/>
      <c r="M10" s="33"/>
      <c r="N10" s="34"/>
      <c r="O10" s="34"/>
      <c r="P10" s="36"/>
      <c r="Q10" s="42"/>
      <c r="R10" s="42"/>
      <c r="U10" s="37"/>
      <c r="V10" s="28"/>
      <c r="Y10" s="20"/>
      <c r="Z10" s="28"/>
      <c r="AA10" s="2">
        <v>2.0</v>
      </c>
      <c r="AC10" s="37">
        <v>1.0</v>
      </c>
      <c r="AD10" s="28"/>
      <c r="AG10" s="20"/>
      <c r="AH10" s="28"/>
      <c r="AJ10" s="2">
        <v>1.0</v>
      </c>
      <c r="AK10" s="37"/>
      <c r="AL10" s="28"/>
      <c r="AO10" s="20"/>
      <c r="AP10" s="40"/>
      <c r="AQ10" s="33"/>
      <c r="AR10" s="34"/>
      <c r="AS10" s="34"/>
      <c r="AT10" s="34"/>
      <c r="AU10" s="35">
        <v>2.0</v>
      </c>
      <c r="AV10" s="2"/>
      <c r="AW10" s="2"/>
      <c r="AX10" s="2"/>
      <c r="AY10" s="2"/>
      <c r="AZ10" s="2"/>
      <c r="BA10" s="2"/>
      <c r="BB10" s="2"/>
      <c r="BC10" s="2"/>
    </row>
    <row r="11">
      <c r="A11" s="40">
        <v>7.0</v>
      </c>
      <c r="B11" s="40" t="s">
        <v>47</v>
      </c>
      <c r="C11" s="33"/>
      <c r="D11" s="34"/>
      <c r="E11" s="34"/>
      <c r="F11" s="34"/>
      <c r="G11" s="35">
        <v>2.0</v>
      </c>
      <c r="H11" s="34"/>
      <c r="I11" s="34"/>
      <c r="J11" s="34"/>
      <c r="K11" s="34"/>
      <c r="L11" s="34"/>
      <c r="M11" s="33"/>
      <c r="N11" s="34"/>
      <c r="O11" s="41">
        <v>1.0</v>
      </c>
      <c r="P11" s="36"/>
      <c r="Q11" s="42"/>
      <c r="R11" s="42"/>
      <c r="U11" s="20"/>
      <c r="V11" s="27"/>
      <c r="Y11" s="20"/>
      <c r="Z11" s="28"/>
      <c r="AC11" s="20"/>
      <c r="AD11" s="28"/>
      <c r="AG11" s="20"/>
      <c r="AH11" s="28"/>
      <c r="AI11" s="2">
        <v>1.0</v>
      </c>
      <c r="AK11" s="37"/>
      <c r="AL11" s="27"/>
      <c r="AM11" s="2">
        <v>1.0</v>
      </c>
      <c r="AO11" s="37"/>
      <c r="AP11" s="40"/>
      <c r="AQ11" s="33"/>
      <c r="AR11" s="34"/>
      <c r="AS11" s="34"/>
      <c r="AT11" s="34"/>
      <c r="AU11" s="35">
        <v>1.0</v>
      </c>
      <c r="AV11" s="2"/>
      <c r="AW11" s="2"/>
      <c r="AX11" s="2"/>
      <c r="AY11" s="2"/>
      <c r="AZ11" s="2"/>
      <c r="BA11" s="2"/>
      <c r="BB11" s="2"/>
      <c r="BC11" s="2"/>
    </row>
    <row r="12">
      <c r="A12" s="40">
        <v>8.0</v>
      </c>
      <c r="B12" s="40" t="s">
        <v>49</v>
      </c>
      <c r="C12" s="33"/>
      <c r="D12" s="34"/>
      <c r="E12" s="34"/>
      <c r="F12" s="34"/>
      <c r="G12" s="35">
        <v>1.0</v>
      </c>
      <c r="H12" s="34"/>
      <c r="I12" s="34"/>
      <c r="J12" s="34"/>
      <c r="K12" s="34"/>
      <c r="L12" s="34"/>
      <c r="M12" s="33"/>
      <c r="N12" s="34"/>
      <c r="O12" s="34"/>
      <c r="P12" s="36"/>
      <c r="Q12" s="42"/>
      <c r="R12" s="42"/>
      <c r="U12" s="20"/>
      <c r="V12" s="28"/>
      <c r="Y12" s="20"/>
      <c r="Z12" s="28"/>
      <c r="AC12" s="20"/>
      <c r="AD12" s="28"/>
      <c r="AG12" s="20"/>
      <c r="AH12" s="28"/>
      <c r="AJ12" s="2">
        <v>2.0</v>
      </c>
      <c r="AK12" s="37"/>
      <c r="AL12" s="28"/>
      <c r="AO12" s="37">
        <v>2.0</v>
      </c>
      <c r="AP12" s="36"/>
      <c r="AQ12" s="33"/>
      <c r="AR12" s="34"/>
      <c r="AS12" s="34"/>
      <c r="AT12" s="34"/>
      <c r="AU12" s="35">
        <v>1.0</v>
      </c>
    </row>
    <row r="13">
      <c r="A13" s="40">
        <v>9.0</v>
      </c>
      <c r="B13" s="40" t="s">
        <v>50</v>
      </c>
      <c r="C13" s="33"/>
      <c r="D13" s="34"/>
      <c r="E13" s="34"/>
      <c r="F13" s="34"/>
      <c r="G13" s="35">
        <v>2.0</v>
      </c>
      <c r="H13" s="41">
        <v>1.0</v>
      </c>
      <c r="I13" s="34"/>
      <c r="J13" s="34"/>
      <c r="K13" s="34"/>
      <c r="L13" s="41">
        <v>1.0</v>
      </c>
      <c r="M13" s="33"/>
      <c r="N13" s="34"/>
      <c r="O13" s="34"/>
      <c r="P13" s="36"/>
      <c r="Q13" s="42"/>
      <c r="R13" s="42"/>
      <c r="U13" s="20"/>
      <c r="V13" s="27"/>
      <c r="Y13" s="20"/>
      <c r="Z13" s="28"/>
      <c r="AC13" s="37"/>
      <c r="AD13" s="28"/>
      <c r="AG13" s="20"/>
      <c r="AH13" s="28"/>
      <c r="AK13" s="20"/>
      <c r="AL13" s="28"/>
      <c r="AO13" s="37"/>
      <c r="AP13" s="40"/>
      <c r="AQ13" s="33"/>
      <c r="AR13" s="34"/>
      <c r="AS13" s="34"/>
      <c r="AT13" s="34"/>
      <c r="AU13" s="35">
        <v>1.0</v>
      </c>
      <c r="AV13" s="2"/>
      <c r="AW13" s="2"/>
      <c r="AX13" s="2"/>
      <c r="AY13" s="2"/>
      <c r="AZ13" s="2"/>
      <c r="BA13" s="2"/>
      <c r="BB13" s="2"/>
      <c r="BC13" s="2"/>
    </row>
    <row r="14">
      <c r="A14" s="40">
        <v>10.0</v>
      </c>
      <c r="B14" s="40" t="s">
        <v>51</v>
      </c>
      <c r="C14" s="33"/>
      <c r="D14" s="34"/>
      <c r="E14" s="34"/>
      <c r="F14" s="34"/>
      <c r="G14" s="35">
        <v>1.0</v>
      </c>
      <c r="H14" s="34"/>
      <c r="I14" s="34"/>
      <c r="J14" s="34"/>
      <c r="K14" s="34"/>
      <c r="L14" s="34"/>
      <c r="M14" s="33"/>
      <c r="N14" s="34"/>
      <c r="O14" s="34"/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O14" s="20"/>
      <c r="AP14" s="40"/>
      <c r="AQ14" s="33"/>
      <c r="AR14" s="34"/>
      <c r="AS14" s="34"/>
      <c r="AT14" s="34"/>
      <c r="AU14" s="35">
        <v>5.0</v>
      </c>
      <c r="AV14" s="2"/>
      <c r="AW14" s="2"/>
      <c r="AX14" s="2"/>
      <c r="AY14" s="2"/>
      <c r="AZ14" s="2"/>
      <c r="BA14" s="2"/>
      <c r="BB14" s="2"/>
      <c r="BC14" s="2"/>
    </row>
    <row r="15">
      <c r="A15" s="40">
        <v>11.0</v>
      </c>
      <c r="B15" s="40" t="s">
        <v>54</v>
      </c>
      <c r="C15" s="33"/>
      <c r="D15" s="34"/>
      <c r="E15" s="34"/>
      <c r="F15" s="34"/>
      <c r="G15" s="35">
        <v>4.0</v>
      </c>
      <c r="H15" s="34"/>
      <c r="I15" s="34"/>
      <c r="J15" s="34"/>
      <c r="K15" s="34"/>
      <c r="L15" s="34"/>
      <c r="M15" s="33"/>
      <c r="N15" s="34"/>
      <c r="O15" s="34"/>
      <c r="P15" s="36"/>
      <c r="Q15" s="42"/>
      <c r="R15" s="42"/>
      <c r="U15" s="20"/>
      <c r="V15" s="28"/>
      <c r="Y15" s="20"/>
      <c r="Z15" s="28"/>
      <c r="AC15" s="20"/>
      <c r="AD15" s="28"/>
      <c r="AG15" s="20"/>
      <c r="AH15" s="28"/>
      <c r="AK15" s="20"/>
      <c r="AL15" s="28"/>
      <c r="AO15" s="20"/>
      <c r="AP15" s="40"/>
      <c r="AQ15" s="33"/>
      <c r="AR15" s="34"/>
      <c r="AS15" s="34"/>
      <c r="AT15" s="34"/>
      <c r="AU15" s="35">
        <v>6.0</v>
      </c>
      <c r="AV15" s="2"/>
      <c r="AW15" s="2"/>
      <c r="AX15" s="2"/>
      <c r="AY15" s="2"/>
      <c r="AZ15" s="2"/>
      <c r="BA15" s="2"/>
      <c r="BB15" s="2"/>
      <c r="BC15" s="2"/>
    </row>
    <row r="16">
      <c r="A16" s="40">
        <v>12.0</v>
      </c>
      <c r="B16" s="40" t="s">
        <v>56</v>
      </c>
      <c r="C16" s="33"/>
      <c r="D16" s="34"/>
      <c r="E16" s="34"/>
      <c r="F16" s="34"/>
      <c r="G16" s="35">
        <v>1.0</v>
      </c>
      <c r="H16" s="34"/>
      <c r="I16" s="34"/>
      <c r="J16" s="34"/>
      <c r="K16" s="34"/>
      <c r="L16" s="34"/>
      <c r="M16" s="33"/>
      <c r="N16" s="34"/>
      <c r="O16" s="34"/>
      <c r="P16" s="36"/>
      <c r="Q16" s="42"/>
      <c r="R16" s="42"/>
      <c r="S16" s="7"/>
      <c r="T16" s="7"/>
      <c r="U16" s="20"/>
      <c r="V16" s="28"/>
      <c r="Y16" s="20"/>
      <c r="Z16" s="28"/>
      <c r="AC16" s="20"/>
      <c r="AD16" s="28"/>
      <c r="AG16" s="20"/>
      <c r="AH16" s="28"/>
      <c r="AK16" s="37"/>
      <c r="AL16" s="28"/>
      <c r="AO16" s="20"/>
      <c r="AP16" s="40"/>
      <c r="AQ16" s="33"/>
      <c r="AR16" s="34"/>
      <c r="AS16" s="34"/>
      <c r="AT16" s="34"/>
      <c r="AU16" s="35">
        <v>5.0</v>
      </c>
      <c r="AV16" s="2"/>
      <c r="AW16" s="2"/>
      <c r="AX16" s="2"/>
      <c r="AY16" s="2"/>
      <c r="AZ16" s="2"/>
      <c r="BA16" s="2"/>
      <c r="BB16" s="2"/>
      <c r="BC16" s="2"/>
    </row>
    <row r="17">
      <c r="A17" s="40">
        <v>13.0</v>
      </c>
      <c r="B17" s="40" t="s">
        <v>59</v>
      </c>
      <c r="C17" s="33"/>
      <c r="D17" s="34"/>
      <c r="E17" s="34"/>
      <c r="F17" s="34"/>
      <c r="G17" s="35">
        <v>1.0</v>
      </c>
      <c r="H17" s="34"/>
      <c r="I17" s="34"/>
      <c r="J17" s="34"/>
      <c r="K17" s="34"/>
      <c r="L17" s="34"/>
      <c r="M17" s="33"/>
      <c r="N17" s="34"/>
      <c r="O17" s="34"/>
      <c r="P17" s="36"/>
      <c r="Q17" s="28"/>
      <c r="R17" s="28"/>
      <c r="U17" s="20"/>
      <c r="V17" s="28"/>
      <c r="Y17" s="20"/>
      <c r="Z17" s="28"/>
      <c r="AC17" s="20"/>
      <c r="AD17" s="28"/>
      <c r="AG17" s="20"/>
      <c r="AH17" s="28"/>
      <c r="AK17" s="20"/>
      <c r="AL17" s="28"/>
      <c r="AO17" s="20"/>
      <c r="AP17" s="36"/>
      <c r="AQ17" s="33"/>
      <c r="AR17" s="34"/>
      <c r="AS17" s="34"/>
      <c r="AT17" s="34"/>
      <c r="AU17" s="35">
        <v>1.0</v>
      </c>
    </row>
    <row r="18">
      <c r="A18" s="40">
        <v>14.0</v>
      </c>
      <c r="B18" s="40" t="s">
        <v>65</v>
      </c>
      <c r="C18" s="33"/>
      <c r="D18" s="34"/>
      <c r="E18" s="34"/>
      <c r="F18" s="34"/>
      <c r="G18" s="35">
        <v>2.0</v>
      </c>
      <c r="H18" s="34"/>
      <c r="I18" s="34"/>
      <c r="J18" s="34"/>
      <c r="K18" s="34"/>
      <c r="L18" s="34"/>
      <c r="M18" s="33"/>
      <c r="N18" s="34"/>
      <c r="O18" s="34"/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37">
        <v>1.0</v>
      </c>
      <c r="AL18" s="28"/>
      <c r="AO18" s="20"/>
      <c r="AP18" s="36"/>
      <c r="AQ18" s="33"/>
      <c r="AR18" s="34"/>
      <c r="AS18" s="34"/>
      <c r="AT18" s="41">
        <v>1.0</v>
      </c>
      <c r="AU18" s="35">
        <v>5.0</v>
      </c>
    </row>
    <row r="19">
      <c r="A19" s="40">
        <v>15.0</v>
      </c>
      <c r="B19" s="40" t="s">
        <v>74</v>
      </c>
      <c r="C19" s="33"/>
      <c r="D19" s="34"/>
      <c r="E19" s="34"/>
      <c r="F19" s="34"/>
      <c r="G19" s="35">
        <v>1.0</v>
      </c>
      <c r="H19" s="34"/>
      <c r="I19" s="34"/>
      <c r="J19" s="34"/>
      <c r="K19" s="34"/>
      <c r="L19" s="34"/>
      <c r="M19" s="33"/>
      <c r="N19" s="34"/>
      <c r="O19" s="34"/>
      <c r="P19" s="36"/>
      <c r="Q19" s="42"/>
      <c r="R19" s="42"/>
      <c r="U19" s="20"/>
      <c r="V19" s="28"/>
      <c r="Y19" s="20"/>
      <c r="Z19" s="28"/>
      <c r="AC19" s="20"/>
      <c r="AD19" s="28"/>
      <c r="AG19" s="20"/>
      <c r="AH19" s="28"/>
      <c r="AK19" s="20"/>
      <c r="AL19" s="28"/>
      <c r="AO19" s="37"/>
      <c r="AP19" s="40"/>
      <c r="AQ19" s="33"/>
      <c r="AR19" s="34"/>
      <c r="AS19" s="34"/>
      <c r="AT19" s="34"/>
      <c r="AU19" s="39"/>
      <c r="AV19" s="2"/>
      <c r="AW19" s="2"/>
      <c r="AX19" s="2"/>
      <c r="AY19" s="2"/>
      <c r="AZ19" s="2"/>
      <c r="BA19" s="2"/>
      <c r="BB19" s="2"/>
      <c r="BC19" s="2"/>
    </row>
    <row r="20">
      <c r="A20" s="40">
        <v>16.0</v>
      </c>
      <c r="B20" s="40" t="s">
        <v>77</v>
      </c>
      <c r="C20" s="33"/>
      <c r="D20" s="34"/>
      <c r="E20" s="34"/>
      <c r="F20" s="34"/>
      <c r="G20" s="35">
        <v>2.0</v>
      </c>
      <c r="H20" s="34"/>
      <c r="I20" s="34"/>
      <c r="J20" s="34"/>
      <c r="K20" s="34"/>
      <c r="L20" s="34"/>
      <c r="M20" s="33"/>
      <c r="N20" s="34"/>
      <c r="O20" s="34"/>
      <c r="P20" s="36"/>
      <c r="Q20" s="28"/>
      <c r="R20" s="28"/>
      <c r="U20" s="20"/>
      <c r="V20" s="28"/>
      <c r="Y20" s="20"/>
      <c r="Z20" s="28"/>
      <c r="AC20" s="20"/>
      <c r="AD20" s="28"/>
      <c r="AG20" s="20"/>
      <c r="AH20" s="28"/>
      <c r="AK20" s="20"/>
      <c r="AL20" s="28"/>
      <c r="AO20" s="20"/>
      <c r="AP20" s="36"/>
      <c r="AQ20" s="33"/>
      <c r="AR20" s="34"/>
      <c r="AS20" s="34"/>
      <c r="AT20" s="34"/>
      <c r="AU20" s="39"/>
    </row>
    <row r="21">
      <c r="A21" s="40">
        <v>17.0</v>
      </c>
      <c r="B21" s="40" t="s">
        <v>78</v>
      </c>
      <c r="C21" s="33"/>
      <c r="D21" s="34"/>
      <c r="E21" s="34"/>
      <c r="F21" s="34"/>
      <c r="G21" s="39"/>
      <c r="H21" s="34"/>
      <c r="I21" s="34"/>
      <c r="J21" s="34"/>
      <c r="K21" s="34"/>
      <c r="L21" s="34"/>
      <c r="M21" s="33"/>
      <c r="N21" s="34"/>
      <c r="O21" s="34"/>
      <c r="P21" s="36"/>
      <c r="Q21" s="28"/>
      <c r="R21" s="28"/>
      <c r="U21" s="20"/>
      <c r="V21" s="28"/>
      <c r="Y21" s="20"/>
      <c r="Z21" s="28"/>
      <c r="AC21" s="20"/>
      <c r="AD21" s="28"/>
      <c r="AG21" s="20"/>
      <c r="AH21" s="28"/>
      <c r="AK21" s="20"/>
      <c r="AL21" s="28"/>
      <c r="AO21" s="20"/>
      <c r="AP21" s="36"/>
      <c r="AQ21" s="33"/>
      <c r="AR21" s="34"/>
      <c r="AS21" s="34"/>
      <c r="AT21" s="34"/>
      <c r="AU21" s="35">
        <v>2.0</v>
      </c>
    </row>
    <row r="22">
      <c r="A22" s="40">
        <v>18.0</v>
      </c>
      <c r="B22" s="40" t="s">
        <v>79</v>
      </c>
      <c r="C22" s="33"/>
      <c r="D22" s="34"/>
      <c r="E22" s="34"/>
      <c r="F22" s="34"/>
      <c r="G22" s="39"/>
      <c r="H22" s="34"/>
      <c r="I22" s="34"/>
      <c r="J22" s="34"/>
      <c r="K22" s="34"/>
      <c r="L22" s="34"/>
      <c r="M22" s="33"/>
      <c r="N22" s="34"/>
      <c r="O22" s="34"/>
      <c r="P22" s="36"/>
      <c r="Q22" s="28"/>
      <c r="R22" s="28"/>
      <c r="U22" s="20"/>
      <c r="V22" s="28"/>
      <c r="Y22" s="20"/>
      <c r="Z22" s="28"/>
      <c r="AC22" s="20"/>
      <c r="AD22" s="28"/>
      <c r="AG22" s="20"/>
      <c r="AH22" s="28"/>
      <c r="AK22" s="20"/>
      <c r="AL22" s="28"/>
      <c r="AO22" s="20"/>
      <c r="AP22" s="36"/>
      <c r="AQ22" s="33"/>
      <c r="AR22" s="34"/>
      <c r="AS22" s="34"/>
      <c r="AT22" s="34"/>
      <c r="AU22" s="39"/>
    </row>
    <row r="23">
      <c r="A23" s="40">
        <v>19.0</v>
      </c>
      <c r="B23" s="40" t="s">
        <v>80</v>
      </c>
      <c r="C23" s="48"/>
      <c r="D23" s="34"/>
      <c r="E23" s="34"/>
      <c r="F23" s="34"/>
      <c r="G23" s="39"/>
      <c r="H23" s="34"/>
      <c r="I23" s="34"/>
      <c r="J23" s="34"/>
      <c r="K23" s="34"/>
      <c r="L23" s="34"/>
      <c r="M23" s="33"/>
      <c r="N23" s="34"/>
      <c r="O23" s="34"/>
      <c r="P23" s="36"/>
      <c r="Q23" s="33"/>
      <c r="R23" s="33"/>
      <c r="U23" s="20"/>
      <c r="V23" s="28"/>
      <c r="Y23" s="20"/>
      <c r="Z23" s="28"/>
      <c r="AC23" s="20"/>
      <c r="AD23" s="28"/>
      <c r="AG23" s="20"/>
      <c r="AH23" s="28"/>
      <c r="AK23" s="20"/>
      <c r="AL23" s="28"/>
      <c r="AO23" s="20"/>
      <c r="AP23" s="36"/>
      <c r="AQ23" s="48"/>
      <c r="AR23" s="34"/>
      <c r="AS23" s="34"/>
      <c r="AT23" s="34"/>
      <c r="AU23" s="39"/>
    </row>
    <row r="24">
      <c r="A24" s="40">
        <v>20.0</v>
      </c>
      <c r="B24" s="49" t="s">
        <v>81</v>
      </c>
      <c r="C24" s="50"/>
      <c r="D24" s="51"/>
      <c r="E24" s="51"/>
      <c r="F24" s="51"/>
      <c r="G24" s="52"/>
      <c r="H24" s="51"/>
      <c r="I24" s="51"/>
      <c r="J24" s="51"/>
      <c r="K24" s="51"/>
      <c r="L24" s="51"/>
      <c r="M24" s="50"/>
      <c r="N24" s="51"/>
      <c r="O24" s="51"/>
      <c r="P24" s="53"/>
      <c r="Q24" s="50"/>
      <c r="R24" s="50"/>
      <c r="S24" s="54"/>
      <c r="T24" s="54"/>
      <c r="U24" s="55"/>
      <c r="V24" s="56"/>
      <c r="W24" s="54"/>
      <c r="X24" s="54"/>
      <c r="Y24" s="55"/>
      <c r="Z24" s="56"/>
      <c r="AA24" s="54"/>
      <c r="AB24" s="54"/>
      <c r="AC24" s="55"/>
      <c r="AD24" s="56"/>
      <c r="AE24" s="54"/>
      <c r="AF24" s="54"/>
      <c r="AG24" s="55"/>
      <c r="AH24" s="56"/>
      <c r="AI24" s="54"/>
      <c r="AJ24" s="54"/>
      <c r="AK24" s="55"/>
      <c r="AL24" s="56"/>
      <c r="AM24" s="54"/>
      <c r="AN24" s="54"/>
      <c r="AO24" s="55"/>
      <c r="AP24" s="53"/>
      <c r="AQ24" s="50"/>
      <c r="AR24" s="51"/>
      <c r="AS24" s="51"/>
      <c r="AT24" s="51"/>
      <c r="AU24" s="52"/>
    </row>
    <row r="25">
      <c r="A25" s="22"/>
      <c r="B25" s="57" t="s">
        <v>6</v>
      </c>
      <c r="C25">
        <f t="shared" ref="C25:AU25" si="1">sum(C5:C24)</f>
        <v>0</v>
      </c>
      <c r="D25">
        <f t="shared" si="1"/>
        <v>0</v>
      </c>
      <c r="E25">
        <f t="shared" si="1"/>
        <v>1</v>
      </c>
      <c r="F25">
        <f t="shared" si="1"/>
        <v>0</v>
      </c>
      <c r="G25">
        <f t="shared" si="1"/>
        <v>32</v>
      </c>
      <c r="H25">
        <f t="shared" si="1"/>
        <v>2</v>
      </c>
      <c r="I25">
        <f t="shared" si="1"/>
        <v>0</v>
      </c>
      <c r="J25">
        <f t="shared" si="1"/>
        <v>1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1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2</v>
      </c>
      <c r="AB25">
        <f t="shared" si="1"/>
        <v>0</v>
      </c>
      <c r="AC25">
        <f t="shared" si="1"/>
        <v>1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1</v>
      </c>
      <c r="AJ25">
        <f t="shared" si="1"/>
        <v>3</v>
      </c>
      <c r="AK25">
        <f t="shared" si="1"/>
        <v>1</v>
      </c>
      <c r="AL25">
        <f t="shared" si="1"/>
        <v>0</v>
      </c>
      <c r="AM25">
        <f t="shared" si="1"/>
        <v>1</v>
      </c>
      <c r="AN25">
        <f t="shared" si="1"/>
        <v>0</v>
      </c>
      <c r="AO25">
        <f t="shared" si="1"/>
        <v>2</v>
      </c>
      <c r="AP25">
        <f t="shared" si="1"/>
        <v>0</v>
      </c>
      <c r="AQ25">
        <f t="shared" si="1"/>
        <v>0</v>
      </c>
      <c r="AR25">
        <f t="shared" si="1"/>
        <v>0</v>
      </c>
      <c r="AS25">
        <f t="shared" si="1"/>
        <v>0</v>
      </c>
      <c r="AT25">
        <f t="shared" si="1"/>
        <v>1</v>
      </c>
      <c r="AU25">
        <f t="shared" si="1"/>
        <v>30</v>
      </c>
    </row>
    <row r="26">
      <c r="A26" s="2"/>
      <c r="B26" s="58" t="s">
        <v>83</v>
      </c>
      <c r="C26">
        <f t="shared" ref="C26:AU26" si="2">sum(C25/20)</f>
        <v>0</v>
      </c>
      <c r="D26">
        <f t="shared" si="2"/>
        <v>0</v>
      </c>
      <c r="E26">
        <f t="shared" si="2"/>
        <v>0.05</v>
      </c>
      <c r="F26">
        <f t="shared" si="2"/>
        <v>0</v>
      </c>
      <c r="G26">
        <f t="shared" si="2"/>
        <v>1.6</v>
      </c>
      <c r="H26">
        <f t="shared" si="2"/>
        <v>0.1</v>
      </c>
      <c r="I26">
        <f t="shared" si="2"/>
        <v>0</v>
      </c>
      <c r="J26">
        <f t="shared" si="2"/>
        <v>0.05</v>
      </c>
      <c r="K26">
        <f t="shared" si="2"/>
        <v>0</v>
      </c>
      <c r="L26">
        <f t="shared" si="2"/>
        <v>0.05</v>
      </c>
      <c r="M26">
        <f t="shared" si="2"/>
        <v>0</v>
      </c>
      <c r="N26">
        <f t="shared" si="2"/>
        <v>0</v>
      </c>
      <c r="O26">
        <f t="shared" si="2"/>
        <v>0.05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0.1</v>
      </c>
      <c r="AB26">
        <f t="shared" si="2"/>
        <v>0</v>
      </c>
      <c r="AC26">
        <f t="shared" si="2"/>
        <v>0.05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 t="shared" si="2"/>
        <v>0</v>
      </c>
      <c r="AI26">
        <f t="shared" si="2"/>
        <v>0.05</v>
      </c>
      <c r="AJ26">
        <f t="shared" si="2"/>
        <v>0.15</v>
      </c>
      <c r="AK26">
        <f t="shared" si="2"/>
        <v>0.05</v>
      </c>
      <c r="AL26">
        <f t="shared" si="2"/>
        <v>0</v>
      </c>
      <c r="AM26">
        <f t="shared" si="2"/>
        <v>0.05</v>
      </c>
      <c r="AN26">
        <f t="shared" si="2"/>
        <v>0</v>
      </c>
      <c r="AO26">
        <f t="shared" si="2"/>
        <v>0.1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0.05</v>
      </c>
      <c r="AU26">
        <f t="shared" si="2"/>
        <v>1.5</v>
      </c>
    </row>
    <row r="27">
      <c r="A27" s="2"/>
      <c r="B27" s="60" t="s">
        <v>84</v>
      </c>
      <c r="C27">
        <f t="shared" ref="C27:AU27" si="3">count(C5:C24)/20</f>
        <v>0</v>
      </c>
      <c r="D27">
        <f t="shared" si="3"/>
        <v>0</v>
      </c>
      <c r="E27">
        <f t="shared" si="3"/>
        <v>0.05</v>
      </c>
      <c r="F27">
        <f t="shared" si="3"/>
        <v>0</v>
      </c>
      <c r="G27">
        <f t="shared" si="3"/>
        <v>0.8</v>
      </c>
      <c r="H27">
        <f t="shared" si="3"/>
        <v>0.1</v>
      </c>
      <c r="I27">
        <f t="shared" si="3"/>
        <v>0</v>
      </c>
      <c r="J27">
        <f t="shared" si="3"/>
        <v>0.05</v>
      </c>
      <c r="K27">
        <f t="shared" si="3"/>
        <v>0</v>
      </c>
      <c r="L27">
        <f t="shared" si="3"/>
        <v>0.05</v>
      </c>
      <c r="M27">
        <f t="shared" si="3"/>
        <v>0</v>
      </c>
      <c r="N27">
        <f t="shared" si="3"/>
        <v>0</v>
      </c>
      <c r="O27">
        <f t="shared" si="3"/>
        <v>0.05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0.05</v>
      </c>
      <c r="AB27">
        <f t="shared" si="3"/>
        <v>0</v>
      </c>
      <c r="AC27">
        <f t="shared" si="3"/>
        <v>0.05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0.05</v>
      </c>
      <c r="AJ27">
        <f t="shared" si="3"/>
        <v>0.1</v>
      </c>
      <c r="AK27">
        <f t="shared" si="3"/>
        <v>0.05</v>
      </c>
      <c r="AL27">
        <f t="shared" si="3"/>
        <v>0</v>
      </c>
      <c r="AM27">
        <f t="shared" si="3"/>
        <v>0.05</v>
      </c>
      <c r="AN27">
        <f t="shared" si="3"/>
        <v>0</v>
      </c>
      <c r="AO27">
        <f t="shared" si="3"/>
        <v>0.05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0.05</v>
      </c>
      <c r="AU27">
        <f t="shared" si="3"/>
        <v>0.55</v>
      </c>
    </row>
    <row r="28">
      <c r="A28" s="2"/>
      <c r="B28" s="61" t="s">
        <v>96</v>
      </c>
      <c r="C28">
        <f t="shared" ref="C28:AU28" si="4">product(C26:C27)</f>
        <v>0</v>
      </c>
      <c r="D28">
        <f t="shared" si="4"/>
        <v>0</v>
      </c>
      <c r="E28">
        <f t="shared" si="4"/>
        <v>0.0025</v>
      </c>
      <c r="F28">
        <f t="shared" si="4"/>
        <v>0</v>
      </c>
      <c r="G28">
        <f t="shared" si="4"/>
        <v>1.28</v>
      </c>
      <c r="H28">
        <f t="shared" si="4"/>
        <v>0.01</v>
      </c>
      <c r="I28">
        <f t="shared" si="4"/>
        <v>0</v>
      </c>
      <c r="J28">
        <f t="shared" si="4"/>
        <v>0.0025</v>
      </c>
      <c r="K28">
        <f t="shared" si="4"/>
        <v>0</v>
      </c>
      <c r="L28">
        <f t="shared" si="4"/>
        <v>0.0025</v>
      </c>
      <c r="M28">
        <f t="shared" si="4"/>
        <v>0</v>
      </c>
      <c r="N28">
        <f t="shared" si="4"/>
        <v>0</v>
      </c>
      <c r="O28">
        <f t="shared" si="4"/>
        <v>0.0025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0.005</v>
      </c>
      <c r="AB28">
        <f t="shared" si="4"/>
        <v>0</v>
      </c>
      <c r="AC28">
        <f t="shared" si="4"/>
        <v>0.0025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0.0025</v>
      </c>
      <c r="AJ28">
        <f t="shared" si="4"/>
        <v>0.015</v>
      </c>
      <c r="AK28">
        <f t="shared" si="4"/>
        <v>0.0025</v>
      </c>
      <c r="AL28">
        <f t="shared" si="4"/>
        <v>0</v>
      </c>
      <c r="AM28">
        <f t="shared" si="4"/>
        <v>0.0025</v>
      </c>
      <c r="AN28">
        <f t="shared" si="4"/>
        <v>0</v>
      </c>
      <c r="AO28">
        <f t="shared" si="4"/>
        <v>0.005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0.0025</v>
      </c>
      <c r="AU28">
        <f t="shared" si="4"/>
        <v>0.825</v>
      </c>
    </row>
    <row r="29">
      <c r="A29" s="2"/>
      <c r="B29" s="58"/>
      <c r="Q29" s="34"/>
      <c r="R29" s="34"/>
    </row>
    <row r="30">
      <c r="A30" s="2"/>
      <c r="B30" s="68" t="s">
        <v>111</v>
      </c>
      <c r="P30" s="34"/>
    </row>
    <row r="31">
      <c r="A31" s="2"/>
      <c r="B31" s="58" t="s">
        <v>112</v>
      </c>
      <c r="P31" s="34"/>
    </row>
    <row r="32">
      <c r="B32" s="2" t="s">
        <v>113</v>
      </c>
      <c r="C32" s="2">
        <v>3.0</v>
      </c>
      <c r="D32" s="2">
        <v>4.0</v>
      </c>
      <c r="E32" s="2">
        <v>3.0</v>
      </c>
      <c r="F32" s="2">
        <v>2.0</v>
      </c>
      <c r="G32" s="2">
        <v>1.0</v>
      </c>
      <c r="H32" s="2">
        <v>3.0</v>
      </c>
      <c r="I32" s="2">
        <v>4.0</v>
      </c>
      <c r="J32" s="2">
        <v>3.0</v>
      </c>
      <c r="K32" s="2">
        <v>2.0</v>
      </c>
      <c r="L32" s="2">
        <v>1.0</v>
      </c>
      <c r="M32" s="2">
        <v>3.0</v>
      </c>
      <c r="N32" s="2">
        <v>2.0</v>
      </c>
      <c r="O32" s="2">
        <v>1.0</v>
      </c>
      <c r="P32" s="2">
        <v>1.0</v>
      </c>
      <c r="Q32" s="41">
        <v>2.0</v>
      </c>
      <c r="R32" s="41">
        <v>6.0</v>
      </c>
      <c r="S32" s="2">
        <v>5.0</v>
      </c>
      <c r="T32" s="2">
        <v>4.0</v>
      </c>
      <c r="U32" s="2">
        <v>3.0</v>
      </c>
      <c r="V32" s="2">
        <v>7.0</v>
      </c>
      <c r="W32" s="2">
        <v>6.0</v>
      </c>
      <c r="X32" s="2">
        <v>5.0</v>
      </c>
      <c r="Y32" s="2">
        <v>4.0</v>
      </c>
      <c r="Z32" s="2">
        <v>8.0</v>
      </c>
      <c r="AA32" s="2">
        <v>7.0</v>
      </c>
      <c r="AB32" s="2">
        <v>6.0</v>
      </c>
      <c r="AC32" s="2">
        <v>5.0</v>
      </c>
      <c r="AD32" s="2">
        <v>9.0</v>
      </c>
      <c r="AE32" s="2">
        <v>8.0</v>
      </c>
      <c r="AF32" s="2">
        <v>7.0</v>
      </c>
      <c r="AG32" s="2">
        <v>6.0</v>
      </c>
      <c r="AH32" s="2">
        <v>6.0</v>
      </c>
      <c r="AI32" s="2">
        <v>5.0</v>
      </c>
      <c r="AJ32" s="2">
        <v>4.0</v>
      </c>
      <c r="AK32" s="2">
        <v>3.0</v>
      </c>
      <c r="AL32" s="2">
        <v>7.0</v>
      </c>
      <c r="AM32" s="2">
        <v>6.0</v>
      </c>
      <c r="AN32" s="2">
        <v>5.0</v>
      </c>
      <c r="AO32" s="2">
        <v>4.0</v>
      </c>
      <c r="AP32" s="2">
        <v>1.0</v>
      </c>
      <c r="AQ32" s="2">
        <v>3.0</v>
      </c>
      <c r="AR32" s="2">
        <v>4.0</v>
      </c>
      <c r="AS32" s="2">
        <v>3.0</v>
      </c>
      <c r="AT32" s="2">
        <v>2.0</v>
      </c>
      <c r="AU32" s="2">
        <v>1.0</v>
      </c>
    </row>
    <row r="33">
      <c r="A33" s="2"/>
      <c r="C33">
        <f t="shared" ref="C33:AU33" si="5">producT(C28,C32)</f>
        <v>0</v>
      </c>
      <c r="D33">
        <f t="shared" si="5"/>
        <v>0</v>
      </c>
      <c r="E33">
        <f t="shared" si="5"/>
        <v>0.0075</v>
      </c>
      <c r="F33">
        <f t="shared" si="5"/>
        <v>0</v>
      </c>
      <c r="G33">
        <f t="shared" si="5"/>
        <v>1.28</v>
      </c>
      <c r="H33">
        <f t="shared" si="5"/>
        <v>0.03</v>
      </c>
      <c r="I33">
        <f t="shared" si="5"/>
        <v>0</v>
      </c>
      <c r="J33">
        <f t="shared" si="5"/>
        <v>0.0075</v>
      </c>
      <c r="K33">
        <f t="shared" si="5"/>
        <v>0</v>
      </c>
      <c r="L33">
        <f t="shared" si="5"/>
        <v>0.0025</v>
      </c>
      <c r="M33">
        <f t="shared" si="5"/>
        <v>0</v>
      </c>
      <c r="N33">
        <f t="shared" si="5"/>
        <v>0</v>
      </c>
      <c r="O33">
        <f t="shared" si="5"/>
        <v>0.0025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0.035</v>
      </c>
      <c r="AB33">
        <f t="shared" si="5"/>
        <v>0</v>
      </c>
      <c r="AC33">
        <f t="shared" si="5"/>
        <v>0.0125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0.0125</v>
      </c>
      <c r="AJ33">
        <f t="shared" si="5"/>
        <v>0.06</v>
      </c>
      <c r="AK33">
        <f t="shared" si="5"/>
        <v>0.0075</v>
      </c>
      <c r="AL33">
        <f t="shared" si="5"/>
        <v>0</v>
      </c>
      <c r="AM33">
        <f t="shared" si="5"/>
        <v>0.015</v>
      </c>
      <c r="AN33">
        <f t="shared" si="5"/>
        <v>0</v>
      </c>
      <c r="AO33">
        <f t="shared" si="5"/>
        <v>0.02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5"/>
        <v>0.005</v>
      </c>
      <c r="AU33">
        <f t="shared" si="5"/>
        <v>0.825</v>
      </c>
    </row>
    <row r="34">
      <c r="A34" s="2"/>
      <c r="Q34" s="34"/>
      <c r="R34" s="34"/>
    </row>
    <row r="35">
      <c r="A35" s="2"/>
      <c r="C35">
        <f>sum(C33:AU33)</f>
        <v>2.3225</v>
      </c>
      <c r="E35">
        <f>sum(C33:G33)</f>
        <v>1.2875</v>
      </c>
      <c r="H35">
        <f>sum(H33:L33)</f>
        <v>0.04</v>
      </c>
      <c r="M35">
        <f>sum(M33:O33)</f>
        <v>0.0025</v>
      </c>
      <c r="P35">
        <f>sum(P33:AP33)</f>
        <v>0.1625</v>
      </c>
      <c r="Q35" s="34"/>
      <c r="R35" s="34"/>
      <c r="AQ35">
        <f>sum(AQ33:AU33)</f>
        <v>0.83</v>
      </c>
    </row>
    <row r="36">
      <c r="A36" s="2"/>
      <c r="Q36" s="34"/>
      <c r="R36" s="34"/>
    </row>
    <row r="37">
      <c r="A37" s="2"/>
      <c r="Q37" s="34"/>
      <c r="R37" s="34"/>
    </row>
    <row r="38">
      <c r="A38" s="2"/>
      <c r="Q38" s="34"/>
      <c r="R38" s="34"/>
    </row>
    <row r="39">
      <c r="A39" s="2"/>
      <c r="Q39" s="34"/>
      <c r="R39" s="34"/>
    </row>
    <row r="40">
      <c r="A40" s="2"/>
      <c r="Q40" s="34"/>
      <c r="R40" s="34"/>
    </row>
    <row r="41">
      <c r="A41" s="2"/>
      <c r="Q41" s="34"/>
      <c r="R41" s="34"/>
    </row>
    <row r="42">
      <c r="A42" s="2"/>
      <c r="Q42" s="34"/>
      <c r="R42" s="34"/>
    </row>
    <row r="43">
      <c r="Q43" s="34"/>
      <c r="R43" s="34"/>
    </row>
  </sheetData>
  <mergeCells count="4">
    <mergeCell ref="A3:B4"/>
    <mergeCell ref="H2:L2"/>
    <mergeCell ref="M2:O2"/>
    <mergeCell ref="AQ2:AT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13.86"/>
    <col customWidth="1" min="3" max="3" width="5.86"/>
    <col customWidth="1" min="4" max="4" width="10.57"/>
    <col customWidth="1" min="5" max="5" width="5.57"/>
    <col customWidth="1" min="6" max="6" width="3.57"/>
    <col customWidth="1" min="7" max="7" width="7.0"/>
    <col customWidth="1" min="8" max="8" width="8.86"/>
    <col customWidth="1" min="9" max="9" width="6.71"/>
    <col customWidth="1" min="10" max="10" width="5.57"/>
    <col customWidth="1" min="11" max="11" width="4.57"/>
    <col customWidth="1" min="12" max="12" width="6.14"/>
    <col customWidth="1" min="13" max="13" width="9.57"/>
    <col customWidth="1" min="14" max="14" width="7.14"/>
    <col customWidth="1" min="15" max="15" width="6.71"/>
    <col customWidth="1" min="16" max="16" width="9.0"/>
    <col customWidth="1" min="17" max="17" width="4.0"/>
    <col customWidth="1" min="18" max="19" width="5.0"/>
    <col customWidth="1" min="20" max="20" width="4.86"/>
    <col customWidth="1" min="21" max="21" width="4.57"/>
    <col customWidth="1" min="22" max="22" width="4.43"/>
    <col customWidth="1" min="23" max="23" width="4.71"/>
    <col customWidth="1" min="24" max="24" width="5.57"/>
    <col customWidth="1" min="25" max="25" width="4.71"/>
    <col customWidth="1" min="26" max="26" width="4.86"/>
    <col customWidth="1" min="27" max="27" width="4.57"/>
    <col customWidth="1" min="28" max="28" width="4.14"/>
    <col customWidth="1" min="29" max="29" width="4.71"/>
    <col customWidth="1" min="30" max="30" width="5.0"/>
    <col customWidth="1" min="31" max="31" width="4.14"/>
    <col customWidth="1" min="32" max="32" width="5.43"/>
    <col customWidth="1" min="33" max="33" width="4.29"/>
    <col customWidth="1" min="34" max="34" width="5.14"/>
    <col customWidth="1" min="35" max="35" width="5.43"/>
    <col customWidth="1" min="36" max="36" width="5.29"/>
    <col customWidth="1" min="37" max="37" width="5.14"/>
    <col customWidth="1" min="38" max="38" width="5.86"/>
    <col customWidth="1" min="39" max="39" width="6.0"/>
    <col customWidth="1" min="40" max="40" width="6.14"/>
    <col customWidth="1" min="41" max="41" width="6.0"/>
    <col customWidth="1" min="42" max="42" width="9.29"/>
    <col customWidth="1" min="43" max="43" width="6.14"/>
    <col customWidth="1" min="44" max="44" width="5.29"/>
    <col customWidth="1" min="45" max="45" width="5.14"/>
    <col customWidth="1" min="46" max="46" width="4.14"/>
    <col customWidth="1" min="47" max="50" width="5.57"/>
  </cols>
  <sheetData>
    <row r="1">
      <c r="P1" s="2" t="s">
        <v>8</v>
      </c>
      <c r="Q1" s="7"/>
      <c r="R1" s="7"/>
      <c r="S1" s="7"/>
      <c r="T1" s="7"/>
      <c r="U1" s="7"/>
      <c r="V1" s="7"/>
    </row>
    <row r="2">
      <c r="A2" s="8"/>
      <c r="B2" s="9"/>
      <c r="C2" s="10" t="s">
        <v>9</v>
      </c>
      <c r="D2" s="11"/>
      <c r="E2" s="11"/>
      <c r="F2" s="11"/>
      <c r="G2" s="11"/>
      <c r="H2" s="14" t="s">
        <v>11</v>
      </c>
      <c r="I2" s="15"/>
      <c r="J2" s="15"/>
      <c r="K2" s="15"/>
      <c r="L2" s="9"/>
      <c r="M2" s="16" t="s">
        <v>12</v>
      </c>
      <c r="N2" s="15"/>
      <c r="O2" s="9"/>
      <c r="Q2" s="2"/>
      <c r="R2" s="2" t="s">
        <v>13</v>
      </c>
      <c r="AQ2" s="16" t="s">
        <v>14</v>
      </c>
      <c r="AR2" s="15"/>
      <c r="AS2" s="15"/>
      <c r="AT2" s="15"/>
      <c r="AU2" s="17"/>
      <c r="AV2" s="59"/>
      <c r="AW2" s="59"/>
      <c r="AX2" s="59"/>
    </row>
    <row r="3">
      <c r="A3" s="19" t="s">
        <v>15</v>
      </c>
      <c r="B3" s="20"/>
      <c r="C3" s="21" t="s">
        <v>16</v>
      </c>
      <c r="D3" s="22" t="s">
        <v>17</v>
      </c>
      <c r="E3" s="23"/>
      <c r="F3" s="23"/>
      <c r="G3" s="24"/>
      <c r="H3" s="22" t="s">
        <v>16</v>
      </c>
      <c r="I3" s="22" t="s">
        <v>17</v>
      </c>
      <c r="J3" s="23"/>
      <c r="K3" s="23"/>
      <c r="L3" s="23"/>
      <c r="M3" s="21" t="s">
        <v>16</v>
      </c>
      <c r="N3" s="22" t="s">
        <v>17</v>
      </c>
      <c r="O3" s="23"/>
      <c r="P3" s="25" t="s">
        <v>19</v>
      </c>
      <c r="Q3" s="21"/>
      <c r="R3" s="21" t="s">
        <v>21</v>
      </c>
      <c r="S3" s="23"/>
      <c r="T3" s="23"/>
      <c r="U3" s="24"/>
      <c r="V3" s="21" t="s">
        <v>22</v>
      </c>
      <c r="W3" s="23"/>
      <c r="X3" s="23"/>
      <c r="Y3" s="24"/>
      <c r="Z3" s="21" t="s">
        <v>23</v>
      </c>
      <c r="AA3" s="23"/>
      <c r="AB3" s="23"/>
      <c r="AC3" s="24"/>
      <c r="AD3" s="21" t="s">
        <v>24</v>
      </c>
      <c r="AE3" s="23"/>
      <c r="AF3" s="23"/>
      <c r="AG3" s="24"/>
      <c r="AH3" s="21" t="s">
        <v>25</v>
      </c>
      <c r="AI3" s="23"/>
      <c r="AJ3" s="23"/>
      <c r="AK3" s="24"/>
      <c r="AL3" s="21" t="s">
        <v>26</v>
      </c>
      <c r="AM3" s="23"/>
      <c r="AN3" s="23"/>
      <c r="AO3" s="24"/>
      <c r="AP3" s="26" t="s">
        <v>27</v>
      </c>
      <c r="AQ3" s="27" t="s">
        <v>16</v>
      </c>
      <c r="AR3" s="2" t="s">
        <v>17</v>
      </c>
      <c r="AU3" s="20"/>
    </row>
    <row r="4">
      <c r="A4" s="28"/>
      <c r="B4" s="20"/>
      <c r="C4" s="8"/>
      <c r="D4" s="29" t="s">
        <v>30</v>
      </c>
      <c r="E4" s="29" t="s">
        <v>31</v>
      </c>
      <c r="F4" s="29" t="s">
        <v>32</v>
      </c>
      <c r="G4" s="10" t="s">
        <v>33</v>
      </c>
      <c r="H4" s="15"/>
      <c r="I4" s="29" t="s">
        <v>30</v>
      </c>
      <c r="J4" s="29" t="s">
        <v>31</v>
      </c>
      <c r="K4" s="29" t="s">
        <v>32</v>
      </c>
      <c r="L4" s="29" t="s">
        <v>33</v>
      </c>
      <c r="M4" s="8"/>
      <c r="N4" s="29" t="s">
        <v>34</v>
      </c>
      <c r="O4" s="29" t="s">
        <v>35</v>
      </c>
      <c r="P4" s="6">
        <v>1.0</v>
      </c>
      <c r="Q4" s="14">
        <v>2.0</v>
      </c>
      <c r="R4" s="14" t="s">
        <v>30</v>
      </c>
      <c r="S4" s="29" t="s">
        <v>31</v>
      </c>
      <c r="T4" s="29" t="s">
        <v>32</v>
      </c>
      <c r="U4" s="10" t="s">
        <v>33</v>
      </c>
      <c r="V4" s="14" t="s">
        <v>30</v>
      </c>
      <c r="W4" s="29" t="s">
        <v>31</v>
      </c>
      <c r="X4" s="29" t="s">
        <v>32</v>
      </c>
      <c r="Y4" s="10" t="s">
        <v>33</v>
      </c>
      <c r="Z4" s="14" t="s">
        <v>30</v>
      </c>
      <c r="AA4" s="29" t="s">
        <v>31</v>
      </c>
      <c r="AB4" s="29" t="s">
        <v>32</v>
      </c>
      <c r="AC4" s="10" t="s">
        <v>33</v>
      </c>
      <c r="AD4" s="14" t="s">
        <v>30</v>
      </c>
      <c r="AE4" s="29" t="s">
        <v>31</v>
      </c>
      <c r="AF4" s="29" t="s">
        <v>32</v>
      </c>
      <c r="AG4" s="10" t="s">
        <v>33</v>
      </c>
      <c r="AH4" s="14" t="s">
        <v>30</v>
      </c>
      <c r="AI4" s="29" t="s">
        <v>31</v>
      </c>
      <c r="AJ4" s="29" t="s">
        <v>32</v>
      </c>
      <c r="AK4" s="10" t="s">
        <v>33</v>
      </c>
      <c r="AL4" s="30" t="s">
        <v>30</v>
      </c>
      <c r="AM4" s="31" t="s">
        <v>31</v>
      </c>
      <c r="AN4" s="31" t="s">
        <v>32</v>
      </c>
      <c r="AO4" s="32" t="s">
        <v>33</v>
      </c>
      <c r="AP4" s="6"/>
      <c r="AQ4" s="8"/>
      <c r="AR4" s="29" t="s">
        <v>30</v>
      </c>
      <c r="AS4" s="29" t="s">
        <v>31</v>
      </c>
      <c r="AT4" s="29" t="s">
        <v>32</v>
      </c>
      <c r="AU4" s="10" t="s">
        <v>35</v>
      </c>
      <c r="AV4" s="2"/>
      <c r="AW4" s="2"/>
      <c r="AX4" s="2"/>
    </row>
    <row r="5">
      <c r="A5" s="25">
        <v>1.0</v>
      </c>
      <c r="B5" s="25" t="s">
        <v>85</v>
      </c>
      <c r="C5" s="19">
        <v>1.0</v>
      </c>
      <c r="D5" s="34"/>
      <c r="E5" s="34"/>
      <c r="F5" s="34"/>
      <c r="G5" s="35">
        <v>2.0</v>
      </c>
      <c r="H5" s="34"/>
      <c r="I5" s="34"/>
      <c r="J5" s="34"/>
      <c r="K5" s="34"/>
      <c r="L5" s="34"/>
      <c r="M5" s="33"/>
      <c r="N5" s="34"/>
      <c r="O5" s="34"/>
      <c r="P5" s="36"/>
      <c r="Q5" s="28"/>
      <c r="R5" s="28"/>
      <c r="U5" s="37"/>
      <c r="V5" s="28"/>
      <c r="Y5" s="20"/>
      <c r="Z5" s="38"/>
      <c r="AA5" s="23"/>
      <c r="AB5" s="23"/>
      <c r="AC5" s="24"/>
      <c r="AD5" s="28"/>
      <c r="AG5" s="20"/>
      <c r="AH5" s="27"/>
      <c r="AK5" s="20"/>
      <c r="AL5" s="28"/>
      <c r="AO5" s="20"/>
      <c r="AP5" s="36"/>
      <c r="AQ5" s="33"/>
      <c r="AR5" s="34"/>
      <c r="AS5" s="34"/>
      <c r="AT5" s="34"/>
      <c r="AU5" s="35">
        <v>1.0</v>
      </c>
      <c r="AV5" s="41"/>
      <c r="AW5" s="41"/>
      <c r="AX5" s="41"/>
    </row>
    <row r="6">
      <c r="A6" s="40">
        <v>2.0</v>
      </c>
      <c r="B6" s="40" t="s">
        <v>86</v>
      </c>
      <c r="C6" s="33"/>
      <c r="D6" s="41">
        <v>2.0</v>
      </c>
      <c r="E6" s="41">
        <v>1.0</v>
      </c>
      <c r="F6" s="34"/>
      <c r="G6" s="35"/>
      <c r="H6" s="34"/>
      <c r="I6" s="34"/>
      <c r="J6" s="41">
        <v>1.0</v>
      </c>
      <c r="K6" s="34"/>
      <c r="L6" s="34"/>
      <c r="M6" s="33"/>
      <c r="N6" s="41">
        <v>1.0</v>
      </c>
      <c r="O6" s="34"/>
      <c r="P6" s="36"/>
      <c r="Q6" s="28"/>
      <c r="R6" s="27">
        <v>2.0</v>
      </c>
      <c r="S6" s="2">
        <v>2.0</v>
      </c>
      <c r="U6" s="20"/>
      <c r="V6" s="28"/>
      <c r="Y6" s="20"/>
      <c r="Z6" s="28"/>
      <c r="AC6" s="20"/>
      <c r="AD6" s="28"/>
      <c r="AG6" s="20"/>
      <c r="AH6" s="28"/>
      <c r="AI6" s="2">
        <v>1.0</v>
      </c>
      <c r="AK6" s="20"/>
      <c r="AL6" s="27">
        <v>1.0</v>
      </c>
      <c r="AO6" s="37"/>
      <c r="AP6" s="36"/>
      <c r="AQ6" s="33"/>
      <c r="AR6" s="41">
        <v>1.0</v>
      </c>
      <c r="AS6" s="34"/>
      <c r="AT6" s="34"/>
      <c r="AU6" s="35"/>
      <c r="AV6" s="41"/>
      <c r="AW6" s="41"/>
      <c r="AX6" s="41"/>
    </row>
    <row r="7">
      <c r="A7" s="40">
        <v>3.0</v>
      </c>
      <c r="B7" s="40" t="s">
        <v>87</v>
      </c>
      <c r="C7" s="33"/>
      <c r="D7" s="34"/>
      <c r="E7" s="34"/>
      <c r="F7" s="34"/>
      <c r="G7" s="35"/>
      <c r="H7" s="41">
        <v>1.0</v>
      </c>
      <c r="I7" s="41">
        <v>1.0</v>
      </c>
      <c r="J7" s="41">
        <v>3.0</v>
      </c>
      <c r="K7" s="34"/>
      <c r="L7" s="34"/>
      <c r="M7" s="33"/>
      <c r="N7" s="41">
        <v>1.0</v>
      </c>
      <c r="O7" s="34"/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37"/>
      <c r="AL7" s="28"/>
      <c r="AO7" s="37"/>
      <c r="AP7" s="40"/>
      <c r="AQ7" s="33"/>
      <c r="AR7" s="34"/>
      <c r="AS7" s="34"/>
      <c r="AT7" s="34"/>
      <c r="AU7" s="39"/>
      <c r="AV7" s="34"/>
      <c r="AW7" s="34"/>
      <c r="AX7" s="34"/>
    </row>
    <row r="8">
      <c r="A8" s="40">
        <v>4.0</v>
      </c>
      <c r="B8" s="40" t="s">
        <v>88</v>
      </c>
      <c r="C8" s="33"/>
      <c r="D8" s="34"/>
      <c r="E8" s="41"/>
      <c r="F8" s="34"/>
      <c r="G8" s="35"/>
      <c r="H8" s="41"/>
      <c r="I8" s="41">
        <v>1.0</v>
      </c>
      <c r="J8" s="41"/>
      <c r="K8" s="34"/>
      <c r="L8" s="41">
        <v>1.0</v>
      </c>
      <c r="M8" s="33"/>
      <c r="N8" s="34"/>
      <c r="O8" s="34"/>
      <c r="P8" s="36"/>
      <c r="Q8" s="42"/>
      <c r="R8" s="42"/>
      <c r="U8" s="20"/>
      <c r="V8" s="28"/>
      <c r="Y8" s="20"/>
      <c r="Z8" s="28"/>
      <c r="AC8" s="20"/>
      <c r="AD8" s="28"/>
      <c r="AG8" s="20"/>
      <c r="AH8" s="28"/>
      <c r="AK8" s="20"/>
      <c r="AL8" s="28"/>
      <c r="AO8" s="20"/>
      <c r="AP8" s="36"/>
      <c r="AQ8" s="33"/>
      <c r="AR8" s="34"/>
      <c r="AS8" s="34"/>
      <c r="AT8" s="34"/>
      <c r="AU8" s="35">
        <v>1.0</v>
      </c>
      <c r="AV8" s="41"/>
      <c r="AW8" s="41"/>
      <c r="AX8" s="41"/>
    </row>
    <row r="9">
      <c r="A9" s="40">
        <v>5.0</v>
      </c>
      <c r="B9" s="40" t="s">
        <v>89</v>
      </c>
      <c r="C9" s="33"/>
      <c r="D9" s="34"/>
      <c r="E9" s="34"/>
      <c r="F9" s="34"/>
      <c r="G9" s="35"/>
      <c r="H9" s="34"/>
      <c r="I9" s="34"/>
      <c r="J9" s="41"/>
      <c r="K9" s="34"/>
      <c r="L9" s="34"/>
      <c r="M9" s="33"/>
      <c r="N9" s="34"/>
      <c r="O9" s="34"/>
      <c r="P9" s="36"/>
      <c r="Q9" s="42"/>
      <c r="R9" s="27"/>
      <c r="U9" s="20"/>
      <c r="V9" s="27"/>
      <c r="W9" s="2">
        <v>1.0</v>
      </c>
      <c r="Y9" s="20"/>
      <c r="Z9" s="28"/>
      <c r="AC9" s="20"/>
      <c r="AD9" s="28"/>
      <c r="AG9" s="20"/>
      <c r="AH9" s="28"/>
      <c r="AK9" s="37"/>
      <c r="AL9" s="28"/>
      <c r="AO9" s="20"/>
      <c r="AP9" s="40"/>
      <c r="AQ9" s="33"/>
      <c r="AR9" s="34"/>
      <c r="AS9" s="34"/>
      <c r="AT9" s="34"/>
      <c r="AU9" s="39"/>
      <c r="AV9" s="34"/>
      <c r="AW9" s="34"/>
      <c r="AX9" s="34"/>
    </row>
    <row r="10">
      <c r="A10" s="40">
        <v>6.0</v>
      </c>
      <c r="B10" s="40" t="s">
        <v>90</v>
      </c>
      <c r="C10" s="33"/>
      <c r="D10" s="34"/>
      <c r="E10" s="34"/>
      <c r="F10" s="34"/>
      <c r="G10" s="35"/>
      <c r="H10" s="34"/>
      <c r="I10" s="34"/>
      <c r="J10" s="34"/>
      <c r="K10" s="34"/>
      <c r="L10" s="34"/>
      <c r="M10" s="33"/>
      <c r="N10" s="34"/>
      <c r="O10" s="34"/>
      <c r="P10" s="36"/>
      <c r="Q10" s="42"/>
      <c r="R10" s="42"/>
      <c r="S10" s="2">
        <v>1.0</v>
      </c>
      <c r="T10" s="2">
        <v>1.0</v>
      </c>
      <c r="U10" s="37">
        <v>1.0</v>
      </c>
      <c r="V10" s="28"/>
      <c r="Y10" s="20"/>
      <c r="Z10" s="28"/>
      <c r="AC10" s="20"/>
      <c r="AD10" s="28"/>
      <c r="AG10" s="20"/>
      <c r="AH10" s="28"/>
      <c r="AK10" s="20"/>
      <c r="AL10" s="28"/>
      <c r="AO10" s="20"/>
      <c r="AP10" s="40"/>
      <c r="AQ10" s="33"/>
      <c r="AR10" s="34"/>
      <c r="AS10" s="34"/>
      <c r="AT10" s="34"/>
      <c r="AU10" s="35"/>
      <c r="AV10" s="41"/>
      <c r="AW10" s="41"/>
      <c r="AX10" s="41"/>
    </row>
    <row r="11">
      <c r="A11" s="40">
        <v>7.0</v>
      </c>
      <c r="B11" s="40" t="s">
        <v>91</v>
      </c>
      <c r="C11" s="33"/>
      <c r="D11" s="34"/>
      <c r="E11" s="34"/>
      <c r="F11" s="34"/>
      <c r="G11" s="35"/>
      <c r="H11" s="34"/>
      <c r="I11" s="34"/>
      <c r="J11" s="34"/>
      <c r="K11" s="34"/>
      <c r="L11" s="34"/>
      <c r="M11" s="33"/>
      <c r="N11" s="34"/>
      <c r="O11" s="41"/>
      <c r="P11" s="36"/>
      <c r="Q11" s="42"/>
      <c r="R11" s="42"/>
      <c r="U11" s="20"/>
      <c r="V11" s="27"/>
      <c r="Y11" s="20"/>
      <c r="Z11" s="28"/>
      <c r="AC11" s="20"/>
      <c r="AD11" s="28"/>
      <c r="AG11" s="20"/>
      <c r="AH11" s="28"/>
      <c r="AJ11" s="2">
        <v>1.0</v>
      </c>
      <c r="AK11" s="37"/>
      <c r="AL11" s="27"/>
      <c r="AO11" s="20"/>
      <c r="AP11" s="40"/>
      <c r="AQ11" s="33"/>
      <c r="AR11" s="34"/>
      <c r="AS11" s="34"/>
      <c r="AT11" s="34"/>
      <c r="AU11" s="35"/>
      <c r="AV11" s="41"/>
      <c r="AW11" s="41"/>
      <c r="AX11" s="41"/>
    </row>
    <row r="12">
      <c r="A12" s="40">
        <v>8.0</v>
      </c>
      <c r="B12" s="40" t="s">
        <v>92</v>
      </c>
      <c r="C12" s="33"/>
      <c r="D12" s="34"/>
      <c r="E12" s="34"/>
      <c r="F12" s="34"/>
      <c r="G12" s="35"/>
      <c r="H12" s="34"/>
      <c r="I12" s="34"/>
      <c r="J12" s="34"/>
      <c r="K12" s="34"/>
      <c r="L12" s="34"/>
      <c r="M12" s="33"/>
      <c r="N12" s="34"/>
      <c r="O12" s="34"/>
      <c r="P12" s="36"/>
      <c r="Q12" s="42"/>
      <c r="R12" s="27">
        <v>1.0</v>
      </c>
      <c r="U12" s="20"/>
      <c r="V12" s="28"/>
      <c r="Y12" s="20"/>
      <c r="Z12" s="28"/>
      <c r="AC12" s="20"/>
      <c r="AD12" s="28"/>
      <c r="AG12" s="20"/>
      <c r="AH12" s="28"/>
      <c r="AJ12" s="2">
        <v>1.0</v>
      </c>
      <c r="AK12" s="37"/>
      <c r="AL12" s="28"/>
      <c r="AO12" s="20"/>
      <c r="AP12" s="36"/>
      <c r="AQ12" s="33"/>
      <c r="AR12" s="34"/>
      <c r="AS12" s="34"/>
      <c r="AT12" s="34"/>
      <c r="AU12" s="35"/>
      <c r="AV12" s="41"/>
      <c r="AW12" s="41"/>
      <c r="AX12" s="41"/>
    </row>
    <row r="13">
      <c r="A13" s="40">
        <v>9.0</v>
      </c>
      <c r="B13" s="40" t="s">
        <v>93</v>
      </c>
      <c r="C13" s="33"/>
      <c r="D13" s="34"/>
      <c r="E13" s="34"/>
      <c r="F13" s="34"/>
      <c r="G13" s="35"/>
      <c r="H13" s="41"/>
      <c r="I13" s="34"/>
      <c r="J13" s="34"/>
      <c r="K13" s="34"/>
      <c r="L13" s="41"/>
      <c r="M13" s="33"/>
      <c r="N13" s="34"/>
      <c r="O13" s="34"/>
      <c r="P13" s="36"/>
      <c r="Q13" s="42"/>
      <c r="R13" s="42"/>
      <c r="U13" s="37">
        <v>1.0</v>
      </c>
      <c r="V13" s="27"/>
      <c r="Y13" s="37">
        <v>1.0</v>
      </c>
      <c r="Z13" s="28"/>
      <c r="AC13" s="37"/>
      <c r="AD13" s="28"/>
      <c r="AG13" s="37">
        <v>2.0</v>
      </c>
      <c r="AH13" s="28"/>
      <c r="AK13" s="20"/>
      <c r="AL13" s="28"/>
      <c r="AO13" s="37"/>
      <c r="AP13" s="40"/>
      <c r="AQ13" s="33"/>
      <c r="AR13" s="34"/>
      <c r="AS13" s="34"/>
      <c r="AT13" s="34"/>
      <c r="AU13" s="35"/>
      <c r="AV13" s="41"/>
      <c r="AW13" s="41"/>
      <c r="AX13" s="41"/>
    </row>
    <row r="14">
      <c r="A14" s="40">
        <v>10.0</v>
      </c>
      <c r="B14" s="40" t="s">
        <v>94</v>
      </c>
      <c r="C14" s="33"/>
      <c r="D14" s="34"/>
      <c r="E14" s="34"/>
      <c r="F14" s="34"/>
      <c r="G14" s="35"/>
      <c r="H14" s="34"/>
      <c r="I14" s="34"/>
      <c r="J14" s="34"/>
      <c r="K14" s="34"/>
      <c r="L14" s="34"/>
      <c r="M14" s="33"/>
      <c r="N14" s="34"/>
      <c r="O14" s="34"/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M14" s="2">
        <v>1.0</v>
      </c>
      <c r="AO14" s="37">
        <v>1.0</v>
      </c>
      <c r="AP14" s="40"/>
      <c r="AQ14" s="33"/>
      <c r="AR14" s="34"/>
      <c r="AS14" s="34"/>
      <c r="AT14" s="34"/>
      <c r="AU14" s="35"/>
      <c r="AV14" s="41"/>
      <c r="AW14" s="41"/>
      <c r="AX14" s="41"/>
    </row>
    <row r="15">
      <c r="A15" s="40">
        <v>11.0</v>
      </c>
      <c r="B15" s="40" t="s">
        <v>95</v>
      </c>
      <c r="C15" s="33"/>
      <c r="D15" s="34"/>
      <c r="E15" s="34"/>
      <c r="F15" s="34"/>
      <c r="G15" s="35"/>
      <c r="H15" s="34"/>
      <c r="I15" s="34"/>
      <c r="J15" s="34"/>
      <c r="K15" s="34"/>
      <c r="L15" s="34"/>
      <c r="M15" s="33"/>
      <c r="N15" s="34"/>
      <c r="O15" s="34"/>
      <c r="P15" s="36"/>
      <c r="Q15" s="42"/>
      <c r="R15" s="42"/>
      <c r="U15" s="20"/>
      <c r="V15" s="28"/>
      <c r="Y15" s="20"/>
      <c r="Z15" s="28"/>
      <c r="AC15" s="20"/>
      <c r="AD15" s="28"/>
      <c r="AG15" s="20"/>
      <c r="AH15" s="28"/>
      <c r="AK15" s="20"/>
      <c r="AL15" s="28"/>
      <c r="AO15" s="20"/>
      <c r="AP15" s="40"/>
      <c r="AQ15" s="33"/>
      <c r="AR15" s="34"/>
      <c r="AS15" s="34"/>
      <c r="AT15" s="34"/>
      <c r="AU15" s="35">
        <v>4.0</v>
      </c>
      <c r="AV15" s="41"/>
      <c r="AW15" s="41"/>
      <c r="AX15" s="41"/>
    </row>
    <row r="16">
      <c r="A16" s="40">
        <v>12.0</v>
      </c>
      <c r="B16" s="40" t="s">
        <v>97</v>
      </c>
      <c r="C16" s="33"/>
      <c r="D16" s="34"/>
      <c r="E16" s="34"/>
      <c r="F16" s="34"/>
      <c r="G16" s="35"/>
      <c r="H16" s="34"/>
      <c r="I16" s="34"/>
      <c r="J16" s="34"/>
      <c r="K16" s="34"/>
      <c r="L16" s="34"/>
      <c r="M16" s="33"/>
      <c r="N16" s="34"/>
      <c r="O16" s="34"/>
      <c r="P16" s="36"/>
      <c r="Q16" s="42"/>
      <c r="R16" s="42"/>
      <c r="S16" s="7"/>
      <c r="T16" s="7"/>
      <c r="U16" s="20"/>
      <c r="V16" s="28"/>
      <c r="Y16" s="20"/>
      <c r="Z16" s="28"/>
      <c r="AC16" s="20"/>
      <c r="AD16" s="28"/>
      <c r="AG16" s="20"/>
      <c r="AH16" s="28"/>
      <c r="AK16" s="37"/>
      <c r="AL16" s="28"/>
      <c r="AO16" s="20"/>
      <c r="AP16" s="40"/>
      <c r="AQ16" s="33"/>
      <c r="AR16" s="34"/>
      <c r="AS16" s="34"/>
      <c r="AT16" s="34"/>
      <c r="AU16" s="35">
        <v>1.0</v>
      </c>
      <c r="AV16" s="41"/>
      <c r="AW16" s="41"/>
      <c r="AX16" s="41"/>
    </row>
    <row r="17">
      <c r="A17" s="40">
        <v>13.0</v>
      </c>
      <c r="B17" s="40" t="s">
        <v>98</v>
      </c>
      <c r="C17" s="33"/>
      <c r="D17" s="34"/>
      <c r="E17" s="34"/>
      <c r="F17" s="34"/>
      <c r="G17" s="35"/>
      <c r="H17" s="34"/>
      <c r="I17" s="34"/>
      <c r="J17" s="34"/>
      <c r="K17" s="34"/>
      <c r="L17" s="34"/>
      <c r="M17" s="33"/>
      <c r="N17" s="34"/>
      <c r="O17" s="34"/>
      <c r="P17" s="36"/>
      <c r="Q17" s="28"/>
      <c r="R17" s="28"/>
      <c r="U17" s="20"/>
      <c r="V17" s="28"/>
      <c r="Y17" s="20"/>
      <c r="Z17" s="28"/>
      <c r="AC17" s="20"/>
      <c r="AD17" s="28"/>
      <c r="AG17" s="20"/>
      <c r="AH17" s="28"/>
      <c r="AK17" s="20"/>
      <c r="AL17" s="28"/>
      <c r="AO17" s="20"/>
      <c r="AP17" s="36"/>
      <c r="AQ17" s="33"/>
      <c r="AR17" s="34"/>
      <c r="AS17" s="34"/>
      <c r="AT17" s="34"/>
      <c r="AU17" s="35"/>
      <c r="AV17" s="41"/>
      <c r="AW17" s="41"/>
      <c r="AX17" s="41"/>
    </row>
    <row r="18">
      <c r="A18" s="40">
        <v>14.0</v>
      </c>
      <c r="B18" s="40" t="s">
        <v>99</v>
      </c>
      <c r="C18" s="33"/>
      <c r="D18" s="34"/>
      <c r="E18" s="34"/>
      <c r="F18" s="34"/>
      <c r="G18" s="35"/>
      <c r="H18" s="34"/>
      <c r="I18" s="34"/>
      <c r="J18" s="34"/>
      <c r="K18" s="34"/>
      <c r="L18" s="34"/>
      <c r="M18" s="33"/>
      <c r="N18" s="34"/>
      <c r="O18" s="34"/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20"/>
      <c r="AL18" s="28"/>
      <c r="AO18" s="20"/>
      <c r="AP18" s="36"/>
      <c r="AQ18" s="33"/>
      <c r="AR18" s="34"/>
      <c r="AS18" s="34"/>
      <c r="AT18" s="41"/>
      <c r="AU18" s="35"/>
      <c r="AV18" s="41"/>
      <c r="AW18" s="41"/>
      <c r="AX18" s="41"/>
    </row>
    <row r="19">
      <c r="A19" s="40">
        <v>15.0</v>
      </c>
      <c r="B19" s="40" t="s">
        <v>100</v>
      </c>
      <c r="C19" s="33"/>
      <c r="D19" s="34"/>
      <c r="E19" s="34"/>
      <c r="F19" s="34"/>
      <c r="G19" s="35"/>
      <c r="H19" s="34"/>
      <c r="I19" s="34"/>
      <c r="J19" s="34"/>
      <c r="K19" s="34"/>
      <c r="L19" s="34"/>
      <c r="M19" s="33"/>
      <c r="N19" s="34"/>
      <c r="O19" s="34"/>
      <c r="P19" s="36"/>
      <c r="Q19" s="42"/>
      <c r="R19" s="42"/>
      <c r="U19" s="20"/>
      <c r="V19" s="28"/>
      <c r="Y19" s="20"/>
      <c r="Z19" s="28"/>
      <c r="AC19" s="20"/>
      <c r="AD19" s="28"/>
      <c r="AG19" s="20"/>
      <c r="AH19" s="28"/>
      <c r="AK19" s="20"/>
      <c r="AL19" s="28"/>
      <c r="AO19" s="37"/>
      <c r="AP19" s="40"/>
      <c r="AQ19" s="33"/>
      <c r="AR19" s="34"/>
      <c r="AS19" s="34"/>
      <c r="AT19" s="34"/>
      <c r="AU19" s="39"/>
      <c r="AV19" s="34"/>
      <c r="AW19" s="34"/>
      <c r="AX19" s="34"/>
    </row>
    <row r="20">
      <c r="A20" s="40">
        <v>16.0</v>
      </c>
      <c r="B20" s="40" t="s">
        <v>101</v>
      </c>
      <c r="C20" s="33"/>
      <c r="D20" s="34"/>
      <c r="E20" s="34"/>
      <c r="F20" s="34"/>
      <c r="G20" s="35"/>
      <c r="H20" s="34"/>
      <c r="I20" s="34"/>
      <c r="J20" s="34"/>
      <c r="K20" s="34"/>
      <c r="L20" s="34"/>
      <c r="M20" s="33"/>
      <c r="N20" s="34"/>
      <c r="O20" s="34"/>
      <c r="P20" s="36"/>
      <c r="Q20" s="28"/>
      <c r="R20" s="28"/>
      <c r="U20" s="20"/>
      <c r="V20" s="28"/>
      <c r="Y20" s="20"/>
      <c r="Z20" s="28"/>
      <c r="AC20" s="20"/>
      <c r="AD20" s="28"/>
      <c r="AG20" s="20"/>
      <c r="AH20" s="28"/>
      <c r="AK20" s="20"/>
      <c r="AL20" s="28"/>
      <c r="AO20" s="20"/>
      <c r="AP20" s="36"/>
      <c r="AQ20" s="33"/>
      <c r="AR20" s="34"/>
      <c r="AS20" s="34"/>
      <c r="AT20" s="34"/>
      <c r="AU20" s="39"/>
      <c r="AV20" s="34"/>
      <c r="AW20" s="34"/>
      <c r="AX20" s="34"/>
    </row>
    <row r="21">
      <c r="A21" s="40">
        <v>17.0</v>
      </c>
      <c r="B21" s="40" t="s">
        <v>102</v>
      </c>
      <c r="C21" s="33"/>
      <c r="D21" s="34"/>
      <c r="E21" s="34"/>
      <c r="F21" s="34"/>
      <c r="G21" s="39"/>
      <c r="H21" s="34"/>
      <c r="I21" s="34"/>
      <c r="J21" s="34"/>
      <c r="K21" s="34"/>
      <c r="L21" s="34"/>
      <c r="M21" s="33"/>
      <c r="N21" s="34"/>
      <c r="O21" s="34"/>
      <c r="P21" s="36"/>
      <c r="Q21" s="28"/>
      <c r="R21" s="28"/>
      <c r="U21" s="20"/>
      <c r="V21" s="28"/>
      <c r="Y21" s="20"/>
      <c r="Z21" s="28"/>
      <c r="AC21" s="20"/>
      <c r="AD21" s="28"/>
      <c r="AG21" s="20"/>
      <c r="AH21" s="28"/>
      <c r="AK21" s="20"/>
      <c r="AL21" s="28"/>
      <c r="AO21" s="20"/>
      <c r="AP21" s="36"/>
      <c r="AQ21" s="33"/>
      <c r="AR21" s="34"/>
      <c r="AS21" s="34"/>
      <c r="AT21" s="34"/>
      <c r="AU21" s="35"/>
      <c r="AV21" s="41"/>
      <c r="AW21" s="41"/>
      <c r="AX21" s="41"/>
    </row>
    <row r="22">
      <c r="A22" s="40">
        <v>18.0</v>
      </c>
      <c r="B22" s="40" t="s">
        <v>103</v>
      </c>
      <c r="C22" s="33"/>
      <c r="D22" s="34"/>
      <c r="E22" s="34"/>
      <c r="F22" s="34"/>
      <c r="G22" s="39"/>
      <c r="H22" s="34"/>
      <c r="I22" s="34"/>
      <c r="J22" s="34"/>
      <c r="K22" s="34"/>
      <c r="L22" s="34"/>
      <c r="M22" s="33"/>
      <c r="N22" s="34"/>
      <c r="O22" s="34"/>
      <c r="P22" s="36"/>
      <c r="Q22" s="28"/>
      <c r="R22" s="28"/>
      <c r="U22" s="20"/>
      <c r="V22" s="28"/>
      <c r="Y22" s="20"/>
      <c r="Z22" s="28"/>
      <c r="AC22" s="20"/>
      <c r="AD22" s="28"/>
      <c r="AG22" s="20"/>
      <c r="AH22" s="28"/>
      <c r="AK22" s="20"/>
      <c r="AL22" s="28"/>
      <c r="AO22" s="20"/>
      <c r="AP22" s="36"/>
      <c r="AQ22" s="33"/>
      <c r="AR22" s="34"/>
      <c r="AS22" s="34"/>
      <c r="AT22" s="34"/>
      <c r="AU22" s="39"/>
      <c r="AV22" s="34"/>
      <c r="AW22" s="34"/>
      <c r="AX22" s="34"/>
    </row>
    <row r="23">
      <c r="A23" s="40">
        <v>19.0</v>
      </c>
      <c r="B23" s="40" t="s">
        <v>104</v>
      </c>
      <c r="C23" s="48"/>
      <c r="D23" s="34"/>
      <c r="E23" s="34"/>
      <c r="F23" s="34"/>
      <c r="G23" s="39"/>
      <c r="H23" s="34"/>
      <c r="I23" s="34"/>
      <c r="J23" s="34"/>
      <c r="K23" s="34"/>
      <c r="L23" s="34"/>
      <c r="M23" s="33"/>
      <c r="N23" s="34"/>
      <c r="O23" s="34"/>
      <c r="P23" s="36"/>
      <c r="Q23" s="33"/>
      <c r="R23" s="33"/>
      <c r="U23" s="20"/>
      <c r="V23" s="28"/>
      <c r="Y23" s="20"/>
      <c r="Z23" s="28"/>
      <c r="AC23" s="20"/>
      <c r="AD23" s="28"/>
      <c r="AG23" s="20"/>
      <c r="AH23" s="28"/>
      <c r="AK23" s="20"/>
      <c r="AL23" s="28"/>
      <c r="AO23" s="20"/>
      <c r="AP23" s="36"/>
      <c r="AQ23" s="48"/>
      <c r="AR23" s="34"/>
      <c r="AS23" s="34"/>
      <c r="AT23" s="34"/>
      <c r="AU23" s="39"/>
      <c r="AV23" s="34"/>
      <c r="AW23" s="34"/>
      <c r="AX23" s="34"/>
    </row>
    <row r="24">
      <c r="A24" s="37">
        <v>20.0</v>
      </c>
      <c r="B24" s="2" t="s">
        <v>105</v>
      </c>
      <c r="C24" s="33"/>
      <c r="D24" s="34"/>
      <c r="E24" s="34"/>
      <c r="F24" s="34"/>
      <c r="G24" s="39"/>
      <c r="H24" s="34"/>
      <c r="I24" s="34"/>
      <c r="J24" s="34"/>
      <c r="K24" s="34"/>
      <c r="L24" s="34"/>
      <c r="M24" s="33"/>
      <c r="N24" s="34"/>
      <c r="O24" s="34"/>
      <c r="P24" s="36"/>
      <c r="Q24" s="33"/>
      <c r="R24" s="33"/>
      <c r="U24" s="20"/>
      <c r="V24" s="28"/>
      <c r="Y24" s="20"/>
      <c r="Z24" s="28"/>
      <c r="AC24" s="20"/>
      <c r="AD24" s="28"/>
      <c r="AG24" s="20"/>
      <c r="AH24" s="28"/>
      <c r="AK24" s="20"/>
      <c r="AL24" s="28"/>
      <c r="AO24" s="20"/>
      <c r="AP24" s="36"/>
      <c r="AQ24" s="34"/>
      <c r="AR24" s="34"/>
      <c r="AS24" s="34"/>
      <c r="AT24" s="34"/>
      <c r="AU24" s="39"/>
      <c r="AV24" s="34"/>
      <c r="AW24" s="34"/>
      <c r="AX24" s="34"/>
    </row>
    <row r="25">
      <c r="A25" s="37">
        <v>21.0</v>
      </c>
      <c r="B25" s="2" t="s">
        <v>106</v>
      </c>
      <c r="C25" s="28"/>
      <c r="G25" s="20"/>
      <c r="M25" s="28"/>
      <c r="P25" s="28"/>
      <c r="Q25" s="36"/>
      <c r="V25" s="28"/>
      <c r="Y25" s="20"/>
      <c r="AD25" s="28"/>
      <c r="AG25" s="20"/>
      <c r="AL25" s="28"/>
      <c r="AO25" s="20"/>
      <c r="AP25" s="20"/>
      <c r="AU25" s="20"/>
    </row>
    <row r="26">
      <c r="A26" s="37">
        <v>22.0</v>
      </c>
      <c r="B26" s="37" t="s">
        <v>107</v>
      </c>
      <c r="G26" s="20"/>
      <c r="M26" s="28"/>
      <c r="P26" s="28"/>
      <c r="Q26" s="36"/>
      <c r="V26" s="28"/>
      <c r="Y26" s="20"/>
      <c r="AD26" s="28"/>
      <c r="AG26" s="20"/>
      <c r="AL26" s="28"/>
      <c r="AO26" s="20"/>
      <c r="AP26" s="20"/>
      <c r="AU26" s="20"/>
    </row>
    <row r="27">
      <c r="A27" s="37">
        <v>23.0</v>
      </c>
      <c r="B27" s="37" t="s">
        <v>108</v>
      </c>
      <c r="G27" s="20"/>
      <c r="M27" s="28"/>
      <c r="P27" s="28"/>
      <c r="Q27" s="36"/>
      <c r="V27" s="28"/>
      <c r="Y27" s="20"/>
      <c r="AD27" s="28"/>
      <c r="AG27" s="20"/>
      <c r="AL27" s="28"/>
      <c r="AO27" s="20"/>
      <c r="AP27" s="20"/>
      <c r="AU27" s="20"/>
    </row>
    <row r="28">
      <c r="A28" s="62">
        <v>24.0</v>
      </c>
      <c r="B28" s="62" t="s">
        <v>109</v>
      </c>
      <c r="C28" s="54"/>
      <c r="D28" s="54"/>
      <c r="E28" s="54"/>
      <c r="F28" s="54"/>
      <c r="G28" s="55"/>
      <c r="H28" s="54"/>
      <c r="I28" s="54"/>
      <c r="J28" s="54"/>
      <c r="K28" s="54"/>
      <c r="L28" s="54"/>
      <c r="M28" s="56"/>
      <c r="N28" s="54"/>
      <c r="O28" s="54"/>
      <c r="P28" s="56"/>
      <c r="Q28" s="53"/>
      <c r="R28" s="54"/>
      <c r="S28" s="54"/>
      <c r="T28" s="54"/>
      <c r="U28" s="54"/>
      <c r="V28" s="56"/>
      <c r="W28" s="54"/>
      <c r="X28" s="54"/>
      <c r="Y28" s="55"/>
      <c r="Z28" s="54"/>
      <c r="AA28" s="54"/>
      <c r="AB28" s="54"/>
      <c r="AC28" s="54"/>
      <c r="AD28" s="56"/>
      <c r="AE28" s="54"/>
      <c r="AF28" s="54"/>
      <c r="AG28" s="55"/>
      <c r="AH28" s="54"/>
      <c r="AI28" s="54"/>
      <c r="AJ28" s="54"/>
      <c r="AK28" s="54"/>
      <c r="AL28" s="56"/>
      <c r="AM28" s="54"/>
      <c r="AN28" s="54"/>
      <c r="AO28" s="55"/>
      <c r="AP28" s="55"/>
      <c r="AQ28" s="54"/>
      <c r="AR28" s="54"/>
      <c r="AS28" s="54"/>
      <c r="AT28" s="54"/>
      <c r="AU28" s="55"/>
    </row>
    <row r="29">
      <c r="A29" s="22"/>
      <c r="B29" s="6" t="s">
        <v>6</v>
      </c>
      <c r="C29" s="54">
        <f t="shared" ref="C29:AU29" si="1">sum(C5:C28)</f>
        <v>1</v>
      </c>
      <c r="D29" s="54">
        <f t="shared" si="1"/>
        <v>2</v>
      </c>
      <c r="E29" s="54">
        <f t="shared" si="1"/>
        <v>1</v>
      </c>
      <c r="F29" s="54">
        <f t="shared" si="1"/>
        <v>0</v>
      </c>
      <c r="G29" s="54">
        <f t="shared" si="1"/>
        <v>2</v>
      </c>
      <c r="H29" s="54">
        <f t="shared" si="1"/>
        <v>1</v>
      </c>
      <c r="I29" s="54">
        <f t="shared" si="1"/>
        <v>2</v>
      </c>
      <c r="J29" s="54">
        <f t="shared" si="1"/>
        <v>4</v>
      </c>
      <c r="K29" s="54">
        <f t="shared" si="1"/>
        <v>0</v>
      </c>
      <c r="L29" s="54">
        <f t="shared" si="1"/>
        <v>1</v>
      </c>
      <c r="M29" s="54">
        <f t="shared" si="1"/>
        <v>0</v>
      </c>
      <c r="N29" s="54">
        <f t="shared" si="1"/>
        <v>2</v>
      </c>
      <c r="O29" s="54">
        <f t="shared" si="1"/>
        <v>0</v>
      </c>
      <c r="P29" s="54">
        <f t="shared" si="1"/>
        <v>0</v>
      </c>
      <c r="Q29" s="54">
        <f t="shared" si="1"/>
        <v>0</v>
      </c>
      <c r="R29" s="54">
        <f t="shared" si="1"/>
        <v>3</v>
      </c>
      <c r="S29" s="54">
        <f t="shared" si="1"/>
        <v>3</v>
      </c>
      <c r="T29" s="54">
        <f t="shared" si="1"/>
        <v>1</v>
      </c>
      <c r="U29" s="54">
        <f t="shared" si="1"/>
        <v>2</v>
      </c>
      <c r="V29" s="54">
        <f t="shared" si="1"/>
        <v>0</v>
      </c>
      <c r="W29" s="54">
        <f t="shared" si="1"/>
        <v>1</v>
      </c>
      <c r="X29" s="54">
        <f t="shared" si="1"/>
        <v>0</v>
      </c>
      <c r="Y29" s="54">
        <f t="shared" si="1"/>
        <v>1</v>
      </c>
      <c r="Z29" s="54">
        <f t="shared" si="1"/>
        <v>0</v>
      </c>
      <c r="AA29" s="54">
        <f t="shared" si="1"/>
        <v>0</v>
      </c>
      <c r="AB29" s="54">
        <f t="shared" si="1"/>
        <v>0</v>
      </c>
      <c r="AC29" s="54">
        <f t="shared" si="1"/>
        <v>0</v>
      </c>
      <c r="AD29" s="54">
        <f t="shared" si="1"/>
        <v>0</v>
      </c>
      <c r="AE29" s="54">
        <f t="shared" si="1"/>
        <v>0</v>
      </c>
      <c r="AF29" s="54">
        <f t="shared" si="1"/>
        <v>0</v>
      </c>
      <c r="AG29" s="54">
        <f t="shared" si="1"/>
        <v>2</v>
      </c>
      <c r="AH29" s="54">
        <f t="shared" si="1"/>
        <v>0</v>
      </c>
      <c r="AI29" s="54">
        <f t="shared" si="1"/>
        <v>1</v>
      </c>
      <c r="AJ29" s="54">
        <f t="shared" si="1"/>
        <v>2</v>
      </c>
      <c r="AK29" s="54">
        <f t="shared" si="1"/>
        <v>0</v>
      </c>
      <c r="AL29" s="54">
        <f t="shared" si="1"/>
        <v>1</v>
      </c>
      <c r="AM29" s="54">
        <f t="shared" si="1"/>
        <v>1</v>
      </c>
      <c r="AN29" s="54">
        <f t="shared" si="1"/>
        <v>0</v>
      </c>
      <c r="AO29" s="54">
        <f t="shared" si="1"/>
        <v>1</v>
      </c>
      <c r="AP29" s="54">
        <f t="shared" si="1"/>
        <v>0</v>
      </c>
      <c r="AQ29" s="54">
        <f t="shared" si="1"/>
        <v>0</v>
      </c>
      <c r="AR29" s="54">
        <f t="shared" si="1"/>
        <v>1</v>
      </c>
      <c r="AS29" s="54">
        <f t="shared" si="1"/>
        <v>0</v>
      </c>
      <c r="AT29" s="54">
        <f t="shared" si="1"/>
        <v>0</v>
      </c>
      <c r="AU29" s="54">
        <f t="shared" si="1"/>
        <v>7</v>
      </c>
    </row>
    <row r="30">
      <c r="B30" s="58" t="s">
        <v>83</v>
      </c>
      <c r="C30">
        <f t="shared" ref="C30:AU30" si="2">sum(C29/24)</f>
        <v>0.04166666667</v>
      </c>
      <c r="D30">
        <f t="shared" si="2"/>
        <v>0.08333333333</v>
      </c>
      <c r="E30">
        <f t="shared" si="2"/>
        <v>0.04166666667</v>
      </c>
      <c r="F30">
        <f t="shared" si="2"/>
        <v>0</v>
      </c>
      <c r="G30">
        <f t="shared" si="2"/>
        <v>0.08333333333</v>
      </c>
      <c r="H30">
        <f t="shared" si="2"/>
        <v>0.04166666667</v>
      </c>
      <c r="I30">
        <f t="shared" si="2"/>
        <v>0.08333333333</v>
      </c>
      <c r="J30">
        <f t="shared" si="2"/>
        <v>0.1666666667</v>
      </c>
      <c r="K30">
        <f t="shared" si="2"/>
        <v>0</v>
      </c>
      <c r="L30">
        <f t="shared" si="2"/>
        <v>0.04166666667</v>
      </c>
      <c r="M30">
        <f t="shared" si="2"/>
        <v>0</v>
      </c>
      <c r="N30">
        <f t="shared" si="2"/>
        <v>0.08333333333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0.125</v>
      </c>
      <c r="S30">
        <f t="shared" si="2"/>
        <v>0.125</v>
      </c>
      <c r="T30">
        <f t="shared" si="2"/>
        <v>0.04166666667</v>
      </c>
      <c r="U30">
        <f t="shared" si="2"/>
        <v>0.08333333333</v>
      </c>
      <c r="V30">
        <f t="shared" si="2"/>
        <v>0</v>
      </c>
      <c r="W30">
        <f t="shared" si="2"/>
        <v>0.04166666667</v>
      </c>
      <c r="X30">
        <f t="shared" si="2"/>
        <v>0</v>
      </c>
      <c r="Y30">
        <f t="shared" si="2"/>
        <v>0.04166666667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0.08333333333</v>
      </c>
      <c r="AH30">
        <f t="shared" si="2"/>
        <v>0</v>
      </c>
      <c r="AI30">
        <f t="shared" si="2"/>
        <v>0.04166666667</v>
      </c>
      <c r="AJ30">
        <f t="shared" si="2"/>
        <v>0.08333333333</v>
      </c>
      <c r="AK30">
        <f t="shared" si="2"/>
        <v>0</v>
      </c>
      <c r="AL30">
        <f t="shared" si="2"/>
        <v>0.04166666667</v>
      </c>
      <c r="AM30">
        <f t="shared" si="2"/>
        <v>0.04166666667</v>
      </c>
      <c r="AN30">
        <f t="shared" si="2"/>
        <v>0</v>
      </c>
      <c r="AO30">
        <f t="shared" si="2"/>
        <v>0.04166666667</v>
      </c>
      <c r="AP30">
        <f t="shared" si="2"/>
        <v>0</v>
      </c>
      <c r="AQ30">
        <f t="shared" si="2"/>
        <v>0</v>
      </c>
      <c r="AR30">
        <f t="shared" si="2"/>
        <v>0.04166666667</v>
      </c>
      <c r="AS30">
        <f t="shared" si="2"/>
        <v>0</v>
      </c>
      <c r="AT30">
        <f t="shared" si="2"/>
        <v>0</v>
      </c>
      <c r="AU30">
        <f t="shared" si="2"/>
        <v>0.2916666667</v>
      </c>
    </row>
    <row r="31">
      <c r="B31" s="60" t="s">
        <v>84</v>
      </c>
      <c r="C31">
        <f t="shared" ref="C31:AU31" si="3">count(C5:C28)/24</f>
        <v>0.04166666667</v>
      </c>
      <c r="D31">
        <f t="shared" si="3"/>
        <v>0.04166666667</v>
      </c>
      <c r="E31">
        <f t="shared" si="3"/>
        <v>0.04166666667</v>
      </c>
      <c r="F31">
        <f t="shared" si="3"/>
        <v>0</v>
      </c>
      <c r="G31">
        <f t="shared" si="3"/>
        <v>0.04166666667</v>
      </c>
      <c r="H31">
        <f t="shared" si="3"/>
        <v>0.04166666667</v>
      </c>
      <c r="I31">
        <f t="shared" si="3"/>
        <v>0.08333333333</v>
      </c>
      <c r="J31">
        <f t="shared" si="3"/>
        <v>0.08333333333</v>
      </c>
      <c r="K31">
        <f t="shared" si="3"/>
        <v>0</v>
      </c>
      <c r="L31">
        <f t="shared" si="3"/>
        <v>0.04166666667</v>
      </c>
      <c r="M31">
        <f t="shared" si="3"/>
        <v>0</v>
      </c>
      <c r="N31">
        <f t="shared" si="3"/>
        <v>0.08333333333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0.08333333333</v>
      </c>
      <c r="S31">
        <f t="shared" si="3"/>
        <v>0.08333333333</v>
      </c>
      <c r="T31">
        <f t="shared" si="3"/>
        <v>0.04166666667</v>
      </c>
      <c r="U31">
        <f t="shared" si="3"/>
        <v>0.08333333333</v>
      </c>
      <c r="V31">
        <f t="shared" si="3"/>
        <v>0</v>
      </c>
      <c r="W31">
        <f t="shared" si="3"/>
        <v>0.04166666667</v>
      </c>
      <c r="X31">
        <f t="shared" si="3"/>
        <v>0</v>
      </c>
      <c r="Y31">
        <f t="shared" si="3"/>
        <v>0.04166666667</v>
      </c>
      <c r="Z31">
        <f t="shared" si="3"/>
        <v>0</v>
      </c>
      <c r="AA31">
        <f t="shared" si="3"/>
        <v>0</v>
      </c>
      <c r="AB31">
        <f t="shared" si="3"/>
        <v>0</v>
      </c>
      <c r="AC31">
        <f t="shared" si="3"/>
        <v>0</v>
      </c>
      <c r="AD31">
        <f t="shared" si="3"/>
        <v>0</v>
      </c>
      <c r="AE31">
        <f t="shared" si="3"/>
        <v>0</v>
      </c>
      <c r="AF31">
        <f t="shared" si="3"/>
        <v>0</v>
      </c>
      <c r="AG31">
        <f t="shared" si="3"/>
        <v>0.04166666667</v>
      </c>
      <c r="AH31">
        <f t="shared" si="3"/>
        <v>0</v>
      </c>
      <c r="AI31">
        <f t="shared" si="3"/>
        <v>0.04166666667</v>
      </c>
      <c r="AJ31">
        <f t="shared" si="3"/>
        <v>0.08333333333</v>
      </c>
      <c r="AK31">
        <f t="shared" si="3"/>
        <v>0</v>
      </c>
      <c r="AL31">
        <f t="shared" si="3"/>
        <v>0.04166666667</v>
      </c>
      <c r="AM31">
        <f t="shared" si="3"/>
        <v>0.04166666667</v>
      </c>
      <c r="AN31">
        <f t="shared" si="3"/>
        <v>0</v>
      </c>
      <c r="AO31">
        <f t="shared" si="3"/>
        <v>0.04166666667</v>
      </c>
      <c r="AP31">
        <f t="shared" si="3"/>
        <v>0</v>
      </c>
      <c r="AQ31">
        <f t="shared" si="3"/>
        <v>0</v>
      </c>
      <c r="AR31">
        <f t="shared" si="3"/>
        <v>0.04166666667</v>
      </c>
      <c r="AS31">
        <f t="shared" si="3"/>
        <v>0</v>
      </c>
      <c r="AT31">
        <f t="shared" si="3"/>
        <v>0</v>
      </c>
      <c r="AU31">
        <f t="shared" si="3"/>
        <v>0.1666666667</v>
      </c>
    </row>
    <row r="32">
      <c r="B32" s="61" t="s">
        <v>96</v>
      </c>
      <c r="C32">
        <f t="shared" ref="C32:AU32" si="4">producT(C30,C31)</f>
        <v>0.001736111111</v>
      </c>
      <c r="D32">
        <f t="shared" si="4"/>
        <v>0.003472222222</v>
      </c>
      <c r="E32">
        <f t="shared" si="4"/>
        <v>0.001736111111</v>
      </c>
      <c r="F32">
        <f t="shared" si="4"/>
        <v>0</v>
      </c>
      <c r="G32">
        <f t="shared" si="4"/>
        <v>0.003472222222</v>
      </c>
      <c r="H32">
        <f t="shared" si="4"/>
        <v>0.001736111111</v>
      </c>
      <c r="I32">
        <f t="shared" si="4"/>
        <v>0.006944444444</v>
      </c>
      <c r="J32">
        <f t="shared" si="4"/>
        <v>0.01388888889</v>
      </c>
      <c r="K32">
        <f t="shared" si="4"/>
        <v>0</v>
      </c>
      <c r="L32">
        <f t="shared" si="4"/>
        <v>0.001736111111</v>
      </c>
      <c r="M32">
        <f t="shared" si="4"/>
        <v>0</v>
      </c>
      <c r="N32">
        <f t="shared" si="4"/>
        <v>0.006944444444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0.01041666667</v>
      </c>
      <c r="S32">
        <f t="shared" si="4"/>
        <v>0.01041666667</v>
      </c>
      <c r="T32">
        <f t="shared" si="4"/>
        <v>0.001736111111</v>
      </c>
      <c r="U32">
        <f t="shared" si="4"/>
        <v>0.006944444444</v>
      </c>
      <c r="V32">
        <f t="shared" si="4"/>
        <v>0</v>
      </c>
      <c r="W32">
        <f t="shared" si="4"/>
        <v>0.001736111111</v>
      </c>
      <c r="X32">
        <f t="shared" si="4"/>
        <v>0</v>
      </c>
      <c r="Y32">
        <f t="shared" si="4"/>
        <v>0.001736111111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G32">
        <f t="shared" si="4"/>
        <v>0.003472222222</v>
      </c>
      <c r="AH32">
        <f t="shared" si="4"/>
        <v>0</v>
      </c>
      <c r="AI32">
        <f t="shared" si="4"/>
        <v>0.001736111111</v>
      </c>
      <c r="AJ32">
        <f t="shared" si="4"/>
        <v>0.006944444444</v>
      </c>
      <c r="AK32">
        <f t="shared" si="4"/>
        <v>0</v>
      </c>
      <c r="AL32">
        <f t="shared" si="4"/>
        <v>0.001736111111</v>
      </c>
      <c r="AM32">
        <f t="shared" si="4"/>
        <v>0.001736111111</v>
      </c>
      <c r="AN32">
        <f t="shared" si="4"/>
        <v>0</v>
      </c>
      <c r="AO32">
        <f t="shared" si="4"/>
        <v>0.001736111111</v>
      </c>
      <c r="AP32">
        <f t="shared" si="4"/>
        <v>0</v>
      </c>
      <c r="AQ32">
        <f t="shared" si="4"/>
        <v>0</v>
      </c>
      <c r="AR32">
        <f t="shared" si="4"/>
        <v>0.001736111111</v>
      </c>
      <c r="AS32">
        <f t="shared" si="4"/>
        <v>0</v>
      </c>
      <c r="AT32">
        <f t="shared" si="4"/>
        <v>0</v>
      </c>
      <c r="AU32">
        <f t="shared" si="4"/>
        <v>0.04861111111</v>
      </c>
    </row>
    <row r="33">
      <c r="B33" s="58"/>
    </row>
    <row r="34">
      <c r="B34" s="68" t="s">
        <v>111</v>
      </c>
    </row>
    <row r="35">
      <c r="B35" s="58" t="s">
        <v>112</v>
      </c>
    </row>
    <row r="36">
      <c r="C36" s="2">
        <v>3.0</v>
      </c>
      <c r="D36" s="2">
        <v>4.0</v>
      </c>
      <c r="E36" s="2">
        <v>3.0</v>
      </c>
      <c r="F36" s="2">
        <v>2.0</v>
      </c>
      <c r="G36" s="2">
        <v>1.0</v>
      </c>
      <c r="H36" s="2">
        <v>3.0</v>
      </c>
      <c r="I36" s="2">
        <v>4.0</v>
      </c>
      <c r="J36" s="2">
        <v>3.0</v>
      </c>
      <c r="K36" s="2">
        <v>2.0</v>
      </c>
      <c r="L36" s="2">
        <v>1.0</v>
      </c>
      <c r="M36" s="2">
        <v>3.0</v>
      </c>
      <c r="N36" s="2">
        <v>2.0</v>
      </c>
      <c r="O36" s="2">
        <v>1.0</v>
      </c>
      <c r="P36" s="2">
        <v>1.0</v>
      </c>
      <c r="Q36" s="41">
        <v>2.0</v>
      </c>
      <c r="R36" s="41">
        <v>6.0</v>
      </c>
      <c r="S36" s="2">
        <v>5.0</v>
      </c>
      <c r="T36" s="2">
        <v>4.0</v>
      </c>
      <c r="U36" s="2">
        <v>3.0</v>
      </c>
      <c r="V36" s="2">
        <v>7.0</v>
      </c>
      <c r="W36" s="2">
        <v>6.0</v>
      </c>
      <c r="X36" s="2">
        <v>5.0</v>
      </c>
      <c r="Y36" s="2">
        <v>4.0</v>
      </c>
      <c r="Z36" s="2">
        <v>8.0</v>
      </c>
      <c r="AA36" s="2">
        <v>7.0</v>
      </c>
      <c r="AB36" s="2">
        <v>6.0</v>
      </c>
      <c r="AC36" s="2">
        <v>5.0</v>
      </c>
      <c r="AD36" s="2">
        <v>9.0</v>
      </c>
      <c r="AE36" s="2">
        <v>8.0</v>
      </c>
      <c r="AF36" s="2">
        <v>7.0</v>
      </c>
      <c r="AG36" s="2">
        <v>6.0</v>
      </c>
      <c r="AH36" s="2">
        <v>6.0</v>
      </c>
      <c r="AI36" s="2">
        <v>5.0</v>
      </c>
      <c r="AJ36" s="2">
        <v>4.0</v>
      </c>
      <c r="AK36" s="2">
        <v>3.0</v>
      </c>
      <c r="AL36" s="2">
        <v>7.0</v>
      </c>
      <c r="AM36" s="2">
        <v>6.0</v>
      </c>
      <c r="AN36" s="2">
        <v>5.0</v>
      </c>
      <c r="AO36" s="2">
        <v>4.0</v>
      </c>
      <c r="AP36" s="2">
        <v>1.0</v>
      </c>
      <c r="AQ36" s="2">
        <v>3.0</v>
      </c>
      <c r="AR36" s="2">
        <v>4.0</v>
      </c>
      <c r="AS36" s="2">
        <v>3.0</v>
      </c>
      <c r="AT36" s="2">
        <v>2.0</v>
      </c>
      <c r="AU36" s="2">
        <v>1.0</v>
      </c>
    </row>
    <row r="37">
      <c r="C37">
        <f t="shared" ref="C37:AU37" si="5">product(C36,C32)</f>
        <v>0.005208333333</v>
      </c>
      <c r="D37">
        <f t="shared" si="5"/>
        <v>0.01388888889</v>
      </c>
      <c r="E37">
        <f t="shared" si="5"/>
        <v>0.005208333333</v>
      </c>
      <c r="F37">
        <f t="shared" si="5"/>
        <v>0</v>
      </c>
      <c r="G37">
        <f t="shared" si="5"/>
        <v>0.003472222222</v>
      </c>
      <c r="H37">
        <f t="shared" si="5"/>
        <v>0.005208333333</v>
      </c>
      <c r="I37">
        <f t="shared" si="5"/>
        <v>0.02777777778</v>
      </c>
      <c r="J37">
        <f t="shared" si="5"/>
        <v>0.04166666667</v>
      </c>
      <c r="K37">
        <f t="shared" si="5"/>
        <v>0</v>
      </c>
      <c r="L37">
        <f t="shared" si="5"/>
        <v>0.001736111111</v>
      </c>
      <c r="M37">
        <f t="shared" si="5"/>
        <v>0</v>
      </c>
      <c r="N37">
        <f t="shared" si="5"/>
        <v>0.01388888889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0.0625</v>
      </c>
      <c r="S37">
        <f t="shared" si="5"/>
        <v>0.05208333333</v>
      </c>
      <c r="T37">
        <f t="shared" si="5"/>
        <v>0.006944444444</v>
      </c>
      <c r="U37">
        <f t="shared" si="5"/>
        <v>0.02083333333</v>
      </c>
      <c r="V37">
        <f t="shared" si="5"/>
        <v>0</v>
      </c>
      <c r="W37">
        <f t="shared" si="5"/>
        <v>0.01041666667</v>
      </c>
      <c r="X37">
        <f t="shared" si="5"/>
        <v>0</v>
      </c>
      <c r="Y37">
        <f t="shared" si="5"/>
        <v>0.006944444444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0.02083333333</v>
      </c>
      <c r="AH37">
        <f t="shared" si="5"/>
        <v>0</v>
      </c>
      <c r="AI37">
        <f t="shared" si="5"/>
        <v>0.008680555556</v>
      </c>
      <c r="AJ37">
        <f t="shared" si="5"/>
        <v>0.02777777778</v>
      </c>
      <c r="AK37">
        <f t="shared" si="5"/>
        <v>0</v>
      </c>
      <c r="AL37">
        <f t="shared" si="5"/>
        <v>0.01215277778</v>
      </c>
      <c r="AM37">
        <f t="shared" si="5"/>
        <v>0.01041666667</v>
      </c>
      <c r="AN37">
        <f t="shared" si="5"/>
        <v>0</v>
      </c>
      <c r="AO37">
        <f t="shared" si="5"/>
        <v>0.006944444444</v>
      </c>
      <c r="AP37">
        <f t="shared" si="5"/>
        <v>0</v>
      </c>
      <c r="AQ37">
        <f t="shared" si="5"/>
        <v>0</v>
      </c>
      <c r="AR37">
        <f t="shared" si="5"/>
        <v>0.006944444444</v>
      </c>
      <c r="AS37">
        <f t="shared" si="5"/>
        <v>0</v>
      </c>
      <c r="AT37">
        <f t="shared" si="5"/>
        <v>0</v>
      </c>
      <c r="AU37">
        <f t="shared" si="5"/>
        <v>0.04861111111</v>
      </c>
    </row>
    <row r="39">
      <c r="C39">
        <f>sum(C37:AU37)</f>
        <v>0.4201388889</v>
      </c>
      <c r="D39">
        <f>sum(C37:G37)</f>
        <v>0.02777777778</v>
      </c>
      <c r="H39">
        <f>sum(H37:L37)</f>
        <v>0.07638888889</v>
      </c>
      <c r="M39">
        <f>sum(M37:O37)</f>
        <v>0.01388888889</v>
      </c>
      <c r="P39">
        <f>sum(P37:AP37)</f>
        <v>0.2465277778</v>
      </c>
      <c r="AQ39">
        <f>sum(AQ37:AU37)</f>
        <v>0.05555555556</v>
      </c>
    </row>
  </sheetData>
  <mergeCells count="4">
    <mergeCell ref="A3:B4"/>
    <mergeCell ref="H2:L2"/>
    <mergeCell ref="M2:O2"/>
    <mergeCell ref="AQ2:AT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4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27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25" t="s">
        <v>114</v>
      </c>
      <c r="C6" s="28"/>
      <c r="H6" s="28"/>
      <c r="L6" s="20"/>
      <c r="O6" s="2">
        <v>1.0</v>
      </c>
      <c r="P6" s="36"/>
      <c r="Q6" s="28"/>
      <c r="R6" s="28"/>
      <c r="U6" s="37">
        <v>1.0</v>
      </c>
      <c r="V6" s="28"/>
      <c r="W6" s="2">
        <v>1.0</v>
      </c>
      <c r="Y6" s="20"/>
      <c r="Z6" s="38"/>
      <c r="AA6" s="23"/>
      <c r="AB6" s="23"/>
      <c r="AC6" s="24"/>
      <c r="AD6" s="28"/>
      <c r="AG6" s="20"/>
      <c r="AH6" s="27">
        <v>1.0</v>
      </c>
      <c r="AK6" s="20"/>
      <c r="AL6" s="28"/>
      <c r="AO6" s="20"/>
      <c r="AP6" s="36"/>
      <c r="AQ6" s="28"/>
      <c r="AU6" s="20"/>
    </row>
    <row r="7">
      <c r="A7" s="40">
        <v>2.0</v>
      </c>
      <c r="B7" s="40" t="s">
        <v>115</v>
      </c>
      <c r="C7" s="28"/>
      <c r="H7" s="28"/>
      <c r="L7" s="20"/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20"/>
      <c r="AL7" s="28"/>
      <c r="AO7" s="20"/>
      <c r="AP7" s="36"/>
      <c r="AQ7" s="28"/>
      <c r="AU7" s="20"/>
    </row>
    <row r="8">
      <c r="A8" s="40">
        <v>3.0</v>
      </c>
      <c r="B8" s="40" t="s">
        <v>116</v>
      </c>
      <c r="C8" s="28"/>
      <c r="G8" s="2">
        <v>1.0</v>
      </c>
      <c r="H8" s="28"/>
      <c r="K8" s="2">
        <v>1.0</v>
      </c>
      <c r="L8" s="20"/>
      <c r="P8" s="36"/>
      <c r="Q8" s="28"/>
      <c r="R8" s="28"/>
      <c r="U8" s="20"/>
      <c r="V8" s="28"/>
      <c r="W8" s="2">
        <v>3.0</v>
      </c>
      <c r="Y8" s="20"/>
      <c r="Z8" s="28"/>
      <c r="AC8" s="20"/>
      <c r="AD8" s="28"/>
      <c r="AG8" s="20"/>
      <c r="AH8" s="28"/>
      <c r="AK8" s="37">
        <v>1.0</v>
      </c>
      <c r="AL8" s="28"/>
      <c r="AO8" s="37">
        <v>1.0</v>
      </c>
      <c r="AP8" s="40">
        <v>3.0</v>
      </c>
      <c r="AQ8" s="28"/>
      <c r="AU8" s="37">
        <v>1.0</v>
      </c>
    </row>
    <row r="9">
      <c r="A9" s="40">
        <v>4.0</v>
      </c>
      <c r="B9" s="40" t="s">
        <v>117</v>
      </c>
      <c r="C9" s="27">
        <v>2.0</v>
      </c>
      <c r="D9" s="2">
        <v>2.0</v>
      </c>
      <c r="E9" s="2">
        <v>2.0</v>
      </c>
      <c r="H9" s="28"/>
      <c r="L9" s="37">
        <v>1.0</v>
      </c>
      <c r="P9" s="36"/>
      <c r="Q9" s="42"/>
      <c r="R9" s="42"/>
      <c r="U9" s="20"/>
      <c r="V9" s="28"/>
      <c r="Y9" s="20"/>
      <c r="Z9" s="28"/>
      <c r="AC9" s="20"/>
      <c r="AD9" s="28"/>
      <c r="AG9" s="20"/>
      <c r="AH9" s="28"/>
      <c r="AK9" s="20"/>
      <c r="AL9" s="28"/>
      <c r="AO9" s="20"/>
      <c r="AP9" s="36"/>
      <c r="AQ9" s="28"/>
      <c r="AU9" s="37">
        <v>1.0</v>
      </c>
    </row>
    <row r="10">
      <c r="A10" s="40">
        <v>5.0</v>
      </c>
      <c r="B10" s="40" t="s">
        <v>118</v>
      </c>
      <c r="C10" s="28"/>
      <c r="H10" s="28"/>
      <c r="J10" s="2">
        <v>1.0</v>
      </c>
      <c r="L10" s="20"/>
      <c r="P10" s="36"/>
      <c r="Q10" s="42"/>
      <c r="R10" s="27">
        <v>2.0</v>
      </c>
      <c r="U10" s="20"/>
      <c r="V10" s="27">
        <v>1.0</v>
      </c>
      <c r="Y10" s="20"/>
      <c r="Z10" s="28"/>
      <c r="AC10" s="20"/>
      <c r="AD10" s="28"/>
      <c r="AG10" s="20"/>
      <c r="AH10" s="28"/>
      <c r="AK10" s="37">
        <v>1.0</v>
      </c>
      <c r="AL10" s="28"/>
      <c r="AO10" s="20"/>
      <c r="AP10" s="40">
        <v>2.0</v>
      </c>
      <c r="AQ10" s="28"/>
      <c r="AT10" s="2">
        <v>1.0</v>
      </c>
      <c r="AU10" s="37"/>
    </row>
    <row r="11">
      <c r="A11" s="40">
        <v>6.0</v>
      </c>
      <c r="B11" s="40" t="s">
        <v>119</v>
      </c>
      <c r="C11" s="27">
        <v>1.0</v>
      </c>
      <c r="G11" s="2">
        <v>1.0</v>
      </c>
      <c r="H11" s="28"/>
      <c r="L11" s="20"/>
      <c r="P11" s="36"/>
      <c r="Q11" s="42"/>
      <c r="R11" s="42"/>
      <c r="U11" s="20"/>
      <c r="V11" s="28"/>
      <c r="W11" s="2">
        <v>1.0</v>
      </c>
      <c r="Y11" s="20"/>
      <c r="Z11" s="28"/>
      <c r="AC11" s="20"/>
      <c r="AD11" s="28"/>
      <c r="AG11" s="20"/>
      <c r="AH11" s="28"/>
      <c r="AK11" s="20"/>
      <c r="AL11" s="28"/>
      <c r="AO11" s="20"/>
      <c r="AP11" s="40">
        <v>1.0</v>
      </c>
      <c r="AQ11" s="28"/>
      <c r="AU11" s="37">
        <v>5.0</v>
      </c>
    </row>
    <row r="12">
      <c r="A12" s="40">
        <v>7.0</v>
      </c>
      <c r="B12" s="40" t="s">
        <v>120</v>
      </c>
      <c r="C12" s="28"/>
      <c r="E12" s="2">
        <v>1.0</v>
      </c>
      <c r="F12" s="2">
        <v>1.0</v>
      </c>
      <c r="H12" s="28"/>
      <c r="L12" s="20"/>
      <c r="P12" s="36"/>
      <c r="Q12" s="42"/>
      <c r="R12" s="42"/>
      <c r="U12" s="20"/>
      <c r="V12" s="27">
        <v>1.0</v>
      </c>
      <c r="Y12" s="20"/>
      <c r="Z12" s="28"/>
      <c r="AC12" s="20"/>
      <c r="AD12" s="28"/>
      <c r="AG12" s="20"/>
      <c r="AH12" s="28"/>
      <c r="AK12" s="37">
        <v>1.0</v>
      </c>
      <c r="AL12" s="27">
        <v>1.0</v>
      </c>
      <c r="AM12" s="2">
        <v>1.0</v>
      </c>
      <c r="AO12" s="20"/>
      <c r="AP12" s="40">
        <v>1.0</v>
      </c>
      <c r="AQ12" s="28"/>
      <c r="AU12" s="37">
        <v>1.0</v>
      </c>
    </row>
    <row r="13">
      <c r="A13" s="40">
        <v>8.0</v>
      </c>
      <c r="B13" s="40" t="s">
        <v>121</v>
      </c>
      <c r="C13" s="28"/>
      <c r="H13" s="28"/>
      <c r="L13" s="20"/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>
        <v>1.0</v>
      </c>
      <c r="AL13" s="28"/>
      <c r="AO13" s="20"/>
      <c r="AP13" s="36"/>
      <c r="AQ13" s="28"/>
      <c r="AU13" s="20"/>
    </row>
    <row r="14">
      <c r="A14" s="40">
        <v>9.0</v>
      </c>
      <c r="B14" s="40" t="s">
        <v>122</v>
      </c>
      <c r="C14" s="28"/>
      <c r="D14" s="2">
        <v>1.0</v>
      </c>
      <c r="G14" s="2">
        <v>1.0</v>
      </c>
      <c r="H14" s="28"/>
      <c r="L14" s="20"/>
      <c r="N14" s="2">
        <v>1.0</v>
      </c>
      <c r="O14" s="2">
        <v>1.0</v>
      </c>
      <c r="P14" s="36"/>
      <c r="Q14" s="42"/>
      <c r="R14" s="42"/>
      <c r="U14" s="20"/>
      <c r="V14" s="27">
        <v>1.0</v>
      </c>
      <c r="Y14" s="20"/>
      <c r="Z14" s="28"/>
      <c r="AC14" s="37">
        <v>1.0</v>
      </c>
      <c r="AD14" s="28"/>
      <c r="AG14" s="20"/>
      <c r="AH14" s="28"/>
      <c r="AK14" s="20"/>
      <c r="AL14" s="28"/>
      <c r="AO14" s="37">
        <v>1.0</v>
      </c>
      <c r="AP14" s="40">
        <v>2.0</v>
      </c>
      <c r="AQ14" s="28"/>
      <c r="AU14" s="20"/>
    </row>
    <row r="15">
      <c r="A15" s="40">
        <v>10.0</v>
      </c>
      <c r="B15" s="40" t="s">
        <v>123</v>
      </c>
      <c r="C15" s="28"/>
      <c r="G15" s="2">
        <v>1.0</v>
      </c>
      <c r="H15" s="28"/>
      <c r="L15" s="20"/>
      <c r="O15" s="2">
        <v>1.0</v>
      </c>
      <c r="P15" s="36"/>
      <c r="Q15" s="42"/>
      <c r="R15" s="42"/>
      <c r="U15" s="20"/>
      <c r="V15" s="27">
        <v>1.0</v>
      </c>
      <c r="Y15" s="20"/>
      <c r="Z15" s="28"/>
      <c r="AA15" s="2">
        <v>1.0</v>
      </c>
      <c r="AC15" s="37">
        <v>1.0</v>
      </c>
      <c r="AD15" s="28"/>
      <c r="AG15" s="20"/>
      <c r="AH15" s="28"/>
      <c r="AK15" s="20"/>
      <c r="AL15" s="28"/>
      <c r="AO15" s="20"/>
      <c r="AP15" s="40">
        <v>2.0</v>
      </c>
      <c r="AQ15" s="28"/>
      <c r="AU15" s="37">
        <v>1.0</v>
      </c>
    </row>
    <row r="16">
      <c r="A16" s="40">
        <v>11.0</v>
      </c>
      <c r="B16" s="40" t="s">
        <v>124</v>
      </c>
      <c r="C16" s="27">
        <v>1.0</v>
      </c>
      <c r="G16" s="2">
        <v>1.0</v>
      </c>
      <c r="H16" s="28"/>
      <c r="L16" s="20"/>
      <c r="P16" s="36"/>
      <c r="Q16" s="42"/>
      <c r="R16" s="42"/>
      <c r="U16" s="20"/>
      <c r="V16" s="28"/>
      <c r="W16" s="2">
        <v>2.0</v>
      </c>
      <c r="Y16" s="20"/>
      <c r="Z16" s="28"/>
      <c r="AC16" s="20"/>
      <c r="AD16" s="28"/>
      <c r="AG16" s="20"/>
      <c r="AH16" s="28"/>
      <c r="AK16" s="20"/>
      <c r="AL16" s="28"/>
      <c r="AN16" s="2">
        <v>3.0</v>
      </c>
      <c r="AO16" s="20"/>
      <c r="AP16" s="40">
        <v>2.0</v>
      </c>
      <c r="AQ16" s="28"/>
      <c r="AU16" s="37">
        <v>4.0</v>
      </c>
    </row>
    <row r="17">
      <c r="A17" s="40">
        <v>12.0</v>
      </c>
      <c r="B17" s="40" t="s">
        <v>125</v>
      </c>
      <c r="C17" s="27">
        <v>2.0</v>
      </c>
      <c r="D17" s="2">
        <v>2.0</v>
      </c>
      <c r="E17" s="2">
        <v>2.0</v>
      </c>
      <c r="H17" s="28"/>
      <c r="I17" s="2">
        <v>2.0</v>
      </c>
      <c r="J17" s="2">
        <v>2.0</v>
      </c>
      <c r="L17" s="37">
        <v>1.0</v>
      </c>
      <c r="P17" s="36"/>
      <c r="Q17" s="42"/>
      <c r="R17" s="42"/>
      <c r="S17" s="7"/>
      <c r="T17" s="7"/>
      <c r="U17" s="20"/>
      <c r="V17" s="28"/>
      <c r="Y17" s="20"/>
      <c r="Z17" s="28"/>
      <c r="AC17" s="20"/>
      <c r="AD17" s="28"/>
      <c r="AG17" s="20"/>
      <c r="AH17" s="28"/>
      <c r="AK17" s="37">
        <v>1.0</v>
      </c>
      <c r="AL17" s="28"/>
      <c r="AO17" s="20"/>
      <c r="AP17" s="40">
        <v>1.0</v>
      </c>
      <c r="AQ17" s="28"/>
      <c r="AU17" s="37">
        <v>2.0</v>
      </c>
    </row>
    <row r="18">
      <c r="A18" s="40">
        <v>13.0</v>
      </c>
      <c r="B18" s="40" t="s">
        <v>126</v>
      </c>
      <c r="C18" s="28"/>
      <c r="H18" s="28"/>
      <c r="L18" s="20"/>
      <c r="O18" s="2">
        <v>2.0</v>
      </c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20"/>
      <c r="AL18" s="28"/>
      <c r="AO18" s="20"/>
      <c r="AP18" s="36"/>
      <c r="AQ18" s="28"/>
      <c r="AT18" s="2">
        <v>1.0</v>
      </c>
      <c r="AU18" s="20"/>
    </row>
    <row r="19">
      <c r="A19" s="40">
        <v>14.0</v>
      </c>
      <c r="B19" s="40" t="s">
        <v>127</v>
      </c>
      <c r="C19" s="27">
        <v>3.0</v>
      </c>
      <c r="D19" s="2">
        <v>2.0</v>
      </c>
      <c r="E19" s="2">
        <v>2.0</v>
      </c>
      <c r="G19" s="2">
        <v>5.0</v>
      </c>
      <c r="H19" s="28"/>
      <c r="L19" s="37">
        <v>1.0</v>
      </c>
      <c r="P19" s="36"/>
      <c r="Q19" s="28"/>
      <c r="R19" s="28"/>
      <c r="U19" s="20"/>
      <c r="V19" s="28"/>
      <c r="Y19" s="20"/>
      <c r="Z19" s="28"/>
      <c r="AC19" s="20"/>
      <c r="AD19" s="28"/>
      <c r="AG19" s="20"/>
      <c r="AH19" s="28"/>
      <c r="AK19" s="20"/>
      <c r="AL19" s="28"/>
      <c r="AO19" s="20"/>
      <c r="AP19" s="36"/>
      <c r="AQ19" s="28"/>
      <c r="AU19" s="37">
        <v>2.0</v>
      </c>
    </row>
    <row r="20">
      <c r="A20" s="40">
        <v>15.0</v>
      </c>
      <c r="B20" s="40" t="s">
        <v>128</v>
      </c>
      <c r="C20" s="27">
        <v>2.0</v>
      </c>
      <c r="D20" s="2">
        <v>2.0</v>
      </c>
      <c r="E20" s="2">
        <v>2.0</v>
      </c>
      <c r="H20" s="28"/>
      <c r="K20" s="2">
        <v>1.0</v>
      </c>
      <c r="L20" s="20"/>
      <c r="O20" s="2">
        <v>2.0</v>
      </c>
      <c r="P20" s="36"/>
      <c r="Q20" s="42"/>
      <c r="R20" s="42"/>
      <c r="U20" s="20"/>
      <c r="V20" s="28"/>
      <c r="W20" s="2">
        <v>2.0</v>
      </c>
      <c r="X20" s="2">
        <v>1.0</v>
      </c>
      <c r="Y20" s="20"/>
      <c r="Z20" s="28"/>
      <c r="AC20" s="20"/>
      <c r="AD20" s="28"/>
      <c r="AG20" s="20"/>
      <c r="AH20" s="28"/>
      <c r="AK20" s="20"/>
      <c r="AL20" s="28"/>
      <c r="AO20" s="37">
        <v>2.0</v>
      </c>
      <c r="AP20" s="40">
        <v>1.0</v>
      </c>
      <c r="AQ20" s="27">
        <v>1.0</v>
      </c>
      <c r="AU20" s="37">
        <v>1.0</v>
      </c>
    </row>
    <row r="21">
      <c r="A21" s="40">
        <v>16.0</v>
      </c>
      <c r="B21" s="40" t="s">
        <v>129</v>
      </c>
      <c r="C21" s="27">
        <v>1.0</v>
      </c>
      <c r="G21" s="2">
        <v>1.0</v>
      </c>
      <c r="H21" s="28"/>
      <c r="L21" s="20"/>
      <c r="N21" s="2">
        <v>1.0</v>
      </c>
      <c r="P21" s="36"/>
      <c r="Q21" s="28"/>
      <c r="R21" s="28"/>
      <c r="U21" s="20"/>
      <c r="V21" s="28"/>
      <c r="Y21" s="37"/>
      <c r="Z21" s="28"/>
      <c r="AC21" s="20"/>
      <c r="AD21" s="28"/>
      <c r="AG21" s="20"/>
      <c r="AH21" s="28"/>
      <c r="AK21" s="37">
        <v>1.0</v>
      </c>
      <c r="AL21" s="28"/>
      <c r="AO21" s="37">
        <v>2.0</v>
      </c>
      <c r="AP21" s="36"/>
      <c r="AQ21" s="28"/>
      <c r="AU21" s="20"/>
    </row>
    <row r="22">
      <c r="A22" s="40">
        <v>17.0</v>
      </c>
      <c r="B22" s="40" t="s">
        <v>130</v>
      </c>
      <c r="C22" s="28"/>
      <c r="H22" s="28"/>
      <c r="L22" s="20"/>
      <c r="O22" s="2">
        <v>1.0</v>
      </c>
      <c r="P22" s="36"/>
      <c r="Q22" s="28"/>
      <c r="R22" s="28"/>
      <c r="U22" s="20"/>
      <c r="V22" s="28"/>
      <c r="Y22" s="37">
        <v>1.0</v>
      </c>
      <c r="Z22" s="28"/>
      <c r="AC22" s="20"/>
      <c r="AD22" s="28"/>
      <c r="AG22" s="20"/>
      <c r="AH22" s="28"/>
      <c r="AK22" s="37">
        <v>3.0</v>
      </c>
      <c r="AL22" s="28"/>
      <c r="AO22" s="20"/>
      <c r="AP22" s="36"/>
      <c r="AQ22" s="28"/>
      <c r="AU22" s="20"/>
    </row>
    <row r="23">
      <c r="A23" s="40">
        <v>18.0</v>
      </c>
      <c r="B23" s="40" t="s">
        <v>131</v>
      </c>
      <c r="C23" s="28"/>
      <c r="H23" s="28"/>
      <c r="L23" s="20"/>
      <c r="P23" s="36"/>
      <c r="Q23" s="28"/>
      <c r="R23" s="28"/>
      <c r="U23" s="20"/>
      <c r="V23" s="28"/>
      <c r="Y23" s="20"/>
      <c r="Z23" s="27">
        <v>1.0</v>
      </c>
      <c r="AC23" s="20"/>
      <c r="AD23" s="28"/>
      <c r="AG23" s="20"/>
      <c r="AH23" s="28"/>
      <c r="AK23" s="37">
        <v>2.0</v>
      </c>
      <c r="AL23" s="28"/>
      <c r="AO23" s="20"/>
      <c r="AP23" s="40">
        <v>3.0</v>
      </c>
      <c r="AQ23" s="28"/>
      <c r="AT23" s="2">
        <v>1.0</v>
      </c>
      <c r="AU23" s="20"/>
    </row>
    <row r="24">
      <c r="A24" s="40">
        <v>19.0</v>
      </c>
      <c r="B24" s="40" t="s">
        <v>132</v>
      </c>
      <c r="C24" s="69"/>
      <c r="H24" s="28"/>
      <c r="L24" s="20"/>
      <c r="P24" s="36"/>
      <c r="Q24" s="33"/>
      <c r="R24" s="33"/>
      <c r="U24" s="20"/>
      <c r="V24" s="28"/>
      <c r="W24" s="2">
        <v>2.0</v>
      </c>
      <c r="Y24" s="20"/>
      <c r="Z24" s="28"/>
      <c r="AC24" s="20"/>
      <c r="AD24" s="28"/>
      <c r="AG24" s="20"/>
      <c r="AH24" s="28"/>
      <c r="AK24" s="20"/>
      <c r="AL24" s="28"/>
      <c r="AO24" s="20"/>
      <c r="AP24" s="40">
        <v>4.0</v>
      </c>
      <c r="AQ24" s="28"/>
      <c r="AU24" s="37">
        <v>2.0</v>
      </c>
    </row>
    <row r="25">
      <c r="A25" s="49">
        <v>20.0</v>
      </c>
      <c r="B25" s="40" t="s">
        <v>133</v>
      </c>
      <c r="C25" s="28"/>
      <c r="H25" s="28"/>
      <c r="I25" s="2">
        <v>1.0</v>
      </c>
      <c r="J25" s="2">
        <v>2.0</v>
      </c>
      <c r="K25" s="2">
        <v>2.0</v>
      </c>
      <c r="L25" s="37">
        <v>1.0</v>
      </c>
      <c r="P25" s="36"/>
      <c r="Q25" s="33"/>
      <c r="R25" s="33"/>
      <c r="U25" s="20"/>
      <c r="V25" s="28"/>
      <c r="Y25" s="20"/>
      <c r="Z25" s="28"/>
      <c r="AC25" s="20"/>
      <c r="AD25" s="28"/>
      <c r="AG25" s="20"/>
      <c r="AH25" s="28"/>
      <c r="AK25" s="20"/>
      <c r="AL25" s="28"/>
      <c r="AO25" s="20"/>
      <c r="AP25" s="36"/>
      <c r="AQ25" s="27">
        <v>1.0</v>
      </c>
      <c r="AU25" s="37">
        <v>3.0</v>
      </c>
    </row>
    <row r="26">
      <c r="A26" s="40">
        <v>21.0</v>
      </c>
      <c r="B26" s="2" t="s">
        <v>134</v>
      </c>
      <c r="C26" s="28"/>
      <c r="H26" s="28"/>
      <c r="L26" s="20"/>
      <c r="P26" s="36"/>
      <c r="Q26" s="33"/>
      <c r="R26" s="19">
        <v>1.0</v>
      </c>
      <c r="U26" s="20"/>
      <c r="V26" s="28"/>
      <c r="Y26" s="20"/>
      <c r="Z26" s="28"/>
      <c r="AC26" s="37">
        <v>1.0</v>
      </c>
      <c r="AD26" s="28"/>
      <c r="AG26" s="20"/>
      <c r="AH26" s="28"/>
      <c r="AK26" s="20"/>
      <c r="AL26" s="28"/>
      <c r="AO26" s="20"/>
      <c r="AP26" s="40">
        <v>1.0</v>
      </c>
      <c r="AQ26" s="28"/>
      <c r="AU26" s="20"/>
    </row>
    <row r="27">
      <c r="A27" s="49">
        <v>22.0</v>
      </c>
      <c r="B27" s="2" t="s">
        <v>135</v>
      </c>
      <c r="C27" s="28"/>
      <c r="H27" s="28"/>
      <c r="L27" s="20"/>
      <c r="O27" s="2">
        <v>1.0</v>
      </c>
      <c r="P27" s="36"/>
      <c r="Q27" s="33"/>
      <c r="R27" s="33"/>
      <c r="U27" s="20"/>
      <c r="V27" s="28"/>
      <c r="W27" s="2">
        <v>1.0</v>
      </c>
      <c r="Y27" s="20"/>
      <c r="Z27" s="28"/>
      <c r="AC27" s="20"/>
      <c r="AD27" s="28"/>
      <c r="AG27" s="20"/>
      <c r="AH27" s="28"/>
      <c r="AK27" s="20"/>
      <c r="AL27" s="28"/>
      <c r="AO27" s="20"/>
      <c r="AP27" s="36"/>
      <c r="AQ27" s="28"/>
      <c r="AU27" s="37">
        <v>1.0</v>
      </c>
    </row>
    <row r="28">
      <c r="A28" s="40">
        <v>23.0</v>
      </c>
      <c r="B28" s="2" t="s">
        <v>136</v>
      </c>
      <c r="C28" s="28"/>
      <c r="H28" s="28"/>
      <c r="L28" s="20"/>
      <c r="P28" s="36"/>
      <c r="Q28" s="33"/>
      <c r="R28" s="33"/>
      <c r="U28" s="20"/>
      <c r="V28" s="28"/>
      <c r="Y28" s="20"/>
      <c r="Z28" s="28"/>
      <c r="AC28" s="20"/>
      <c r="AD28" s="28"/>
      <c r="AG28" s="20"/>
      <c r="AH28" s="28"/>
      <c r="AK28" s="20"/>
      <c r="AL28" s="28"/>
      <c r="AO28" s="20"/>
      <c r="AP28" s="36"/>
      <c r="AQ28" s="27">
        <v>1.0</v>
      </c>
      <c r="AU28" s="37">
        <v>6.0</v>
      </c>
    </row>
    <row r="29">
      <c r="A29" s="49">
        <v>24.0</v>
      </c>
      <c r="B29" s="2" t="s">
        <v>137</v>
      </c>
      <c r="C29" s="27">
        <v>2.0</v>
      </c>
      <c r="D29" s="2">
        <v>2.0</v>
      </c>
      <c r="E29" s="2">
        <v>2.0</v>
      </c>
      <c r="G29" s="2">
        <v>1.0</v>
      </c>
      <c r="H29" s="28"/>
      <c r="L29" s="20"/>
      <c r="O29" s="2">
        <v>2.0</v>
      </c>
      <c r="P29" s="36"/>
      <c r="Q29" s="33"/>
      <c r="R29" s="33"/>
      <c r="U29" s="20"/>
      <c r="V29" s="28"/>
      <c r="Y29" s="20"/>
      <c r="Z29" s="28"/>
      <c r="AC29" s="20"/>
      <c r="AD29" s="28"/>
      <c r="AG29" s="20"/>
      <c r="AH29" s="28"/>
      <c r="AK29" s="20"/>
      <c r="AL29" s="28"/>
      <c r="AO29" s="20"/>
      <c r="AP29" s="40">
        <v>1.0</v>
      </c>
      <c r="AQ29" s="28"/>
      <c r="AU29" s="37">
        <v>1.0</v>
      </c>
    </row>
    <row r="30">
      <c r="A30" s="40">
        <v>25.0</v>
      </c>
      <c r="B30" s="2" t="s">
        <v>138</v>
      </c>
      <c r="C30" s="28"/>
      <c r="H30" s="28"/>
      <c r="L30" s="20"/>
      <c r="O30" s="2">
        <v>1.0</v>
      </c>
      <c r="P30" s="36"/>
      <c r="Q30" s="33"/>
      <c r="R30" s="33"/>
      <c r="U30" s="20"/>
      <c r="V30" s="28"/>
      <c r="Y30" s="20"/>
      <c r="Z30" s="28"/>
      <c r="AC30" s="20"/>
      <c r="AD30" s="28"/>
      <c r="AG30" s="20"/>
      <c r="AH30" s="28"/>
      <c r="AK30" s="20"/>
      <c r="AL30" s="28"/>
      <c r="AO30" s="20"/>
      <c r="AP30" s="36"/>
      <c r="AQ30" s="28"/>
      <c r="AU30" s="20"/>
    </row>
    <row r="31">
      <c r="A31" s="49">
        <v>26.0</v>
      </c>
      <c r="B31" s="2" t="s">
        <v>139</v>
      </c>
      <c r="C31" s="28"/>
      <c r="H31" s="28"/>
      <c r="L31" s="20"/>
      <c r="P31" s="70"/>
      <c r="Q31" s="28"/>
      <c r="R31" s="28"/>
      <c r="U31" s="20"/>
      <c r="V31" s="28"/>
      <c r="Y31" s="20"/>
      <c r="Z31" s="28"/>
      <c r="AC31" s="20"/>
      <c r="AD31" s="28"/>
      <c r="AG31" s="20"/>
      <c r="AH31" s="28"/>
      <c r="AK31" s="20"/>
      <c r="AL31" s="28"/>
      <c r="AO31" s="20"/>
      <c r="AP31" s="40">
        <v>1.0</v>
      </c>
      <c r="AQ31" s="28"/>
      <c r="AU31" s="20"/>
    </row>
    <row r="32">
      <c r="A32" s="40">
        <v>27.0</v>
      </c>
      <c r="B32" s="2" t="s">
        <v>140</v>
      </c>
      <c r="C32" s="28"/>
      <c r="H32" s="28"/>
      <c r="L32" s="20"/>
      <c r="O32" s="2">
        <v>1.0</v>
      </c>
      <c r="P32" s="70"/>
      <c r="Q32" s="28"/>
      <c r="R32" s="28"/>
      <c r="U32" s="20"/>
      <c r="V32" s="27">
        <v>1.0</v>
      </c>
      <c r="Y32" s="20"/>
      <c r="Z32" s="28"/>
      <c r="AA32" s="2">
        <v>1.0</v>
      </c>
      <c r="AC32" s="37">
        <v>1.0</v>
      </c>
      <c r="AD32" s="28"/>
      <c r="AG32" s="20"/>
      <c r="AH32" s="28"/>
      <c r="AK32" s="37">
        <v>2.0</v>
      </c>
      <c r="AL32" s="27">
        <v>2.0</v>
      </c>
      <c r="AM32" s="2">
        <v>1.0</v>
      </c>
      <c r="AO32" s="37">
        <v>1.0</v>
      </c>
      <c r="AP32" s="36"/>
      <c r="AQ32" s="28"/>
      <c r="AS32" s="2">
        <v>2.0</v>
      </c>
      <c r="AT32" s="2">
        <v>2.0</v>
      </c>
      <c r="AU32" s="37">
        <v>1.0</v>
      </c>
    </row>
    <row r="33">
      <c r="A33" s="49">
        <v>28.0</v>
      </c>
      <c r="B33" s="2" t="s">
        <v>141</v>
      </c>
      <c r="C33" s="28"/>
      <c r="H33" s="28"/>
      <c r="L33" s="20"/>
      <c r="P33" s="70"/>
      <c r="Q33" s="28"/>
      <c r="R33" s="28"/>
      <c r="U33" s="20"/>
      <c r="V33" s="28"/>
      <c r="Y33" s="20"/>
      <c r="Z33" s="28"/>
      <c r="AC33" s="20"/>
      <c r="AD33" s="28"/>
      <c r="AG33" s="20"/>
      <c r="AH33" s="28"/>
      <c r="AK33" s="20"/>
      <c r="AL33" s="28"/>
      <c r="AO33" s="20"/>
      <c r="AP33" s="36"/>
      <c r="AQ33" s="28"/>
      <c r="AU33" s="20"/>
    </row>
    <row r="34">
      <c r="A34" s="40">
        <v>29.0</v>
      </c>
      <c r="B34" s="2" t="s">
        <v>142</v>
      </c>
      <c r="C34" s="28"/>
      <c r="H34" s="28"/>
      <c r="K34" s="2">
        <v>3.0</v>
      </c>
      <c r="L34" s="20"/>
      <c r="O34" s="2">
        <v>1.0</v>
      </c>
      <c r="P34" s="36"/>
      <c r="Q34" s="33"/>
      <c r="R34" s="33"/>
      <c r="U34" s="20"/>
      <c r="V34" s="28"/>
      <c r="Y34" s="20"/>
      <c r="Z34" s="28"/>
      <c r="AC34" s="20"/>
      <c r="AD34" s="28"/>
      <c r="AG34" s="20"/>
      <c r="AH34" s="28"/>
      <c r="AK34" s="20"/>
      <c r="AL34" s="27">
        <v>1.0</v>
      </c>
      <c r="AO34" s="37">
        <v>1.0</v>
      </c>
      <c r="AP34" s="36"/>
      <c r="AQ34" s="28"/>
      <c r="AU34" s="20"/>
    </row>
    <row r="35">
      <c r="A35" s="49">
        <v>30.0</v>
      </c>
      <c r="B35" s="2" t="s">
        <v>143</v>
      </c>
      <c r="C35" s="27">
        <v>2.0</v>
      </c>
      <c r="D35" s="2">
        <v>2.0</v>
      </c>
      <c r="E35" s="2">
        <v>2.0</v>
      </c>
      <c r="H35" s="28"/>
      <c r="L35" s="37">
        <v>1.0</v>
      </c>
      <c r="O35" s="2">
        <v>1.0</v>
      </c>
      <c r="P35" s="36"/>
      <c r="Q35" s="33"/>
      <c r="R35" s="33"/>
      <c r="U35" s="20"/>
      <c r="V35" s="28"/>
      <c r="W35" s="2">
        <v>1.0</v>
      </c>
      <c r="Y35" s="20"/>
      <c r="Z35" s="28"/>
      <c r="AC35" s="20"/>
      <c r="AD35" s="28"/>
      <c r="AG35" s="20"/>
      <c r="AH35" s="28"/>
      <c r="AK35" s="20"/>
      <c r="AL35" s="28"/>
      <c r="AO35" s="20"/>
      <c r="AP35" s="40">
        <v>1.0</v>
      </c>
      <c r="AQ35" s="28"/>
      <c r="AU35" s="20"/>
    </row>
    <row r="36">
      <c r="A36" s="40">
        <v>31.0</v>
      </c>
      <c r="B36" s="2" t="s">
        <v>144</v>
      </c>
      <c r="C36" s="28"/>
      <c r="H36" s="28"/>
      <c r="L36" s="20"/>
      <c r="P36" s="36"/>
      <c r="Q36" s="33"/>
      <c r="R36" s="33"/>
      <c r="U36" s="20"/>
      <c r="V36" s="28"/>
      <c r="Y36" s="20"/>
      <c r="Z36" s="28"/>
      <c r="AC36" s="20"/>
      <c r="AD36" s="28"/>
      <c r="AG36" s="20"/>
      <c r="AH36" s="28"/>
      <c r="AK36" s="20"/>
      <c r="AL36" s="28"/>
      <c r="AO36" s="20"/>
      <c r="AP36" s="36"/>
      <c r="AQ36" s="28"/>
      <c r="AU36" s="20"/>
    </row>
    <row r="37">
      <c r="A37" s="49">
        <v>32.0</v>
      </c>
      <c r="B37" s="2" t="s">
        <v>145</v>
      </c>
      <c r="C37" s="27">
        <v>2.0</v>
      </c>
      <c r="D37" s="2">
        <v>2.0</v>
      </c>
      <c r="E37" s="2">
        <v>2.0</v>
      </c>
      <c r="H37" s="28"/>
      <c r="L37" s="20"/>
      <c r="P37" s="36"/>
      <c r="Q37" s="33"/>
      <c r="R37" s="33"/>
      <c r="U37" s="20"/>
      <c r="V37" s="28"/>
      <c r="Y37" s="20"/>
      <c r="Z37" s="28"/>
      <c r="AC37" s="20"/>
      <c r="AD37" s="28"/>
      <c r="AG37" s="20"/>
      <c r="AH37" s="28"/>
      <c r="AK37" s="20"/>
      <c r="AL37" s="28"/>
      <c r="AO37" s="20"/>
      <c r="AP37" s="36"/>
      <c r="AQ37" s="28"/>
      <c r="AU37" s="20"/>
    </row>
    <row r="38">
      <c r="A38" s="40">
        <v>33.0</v>
      </c>
      <c r="B38" s="2" t="s">
        <v>146</v>
      </c>
      <c r="C38" s="28"/>
      <c r="H38" s="28"/>
      <c r="J38" s="2">
        <v>1.0</v>
      </c>
      <c r="L38" s="37">
        <v>1.0</v>
      </c>
      <c r="N38" s="2">
        <v>1.0</v>
      </c>
      <c r="O38" s="2">
        <v>1.0</v>
      </c>
      <c r="P38" s="36"/>
      <c r="Q38" s="33"/>
      <c r="R38" s="33"/>
      <c r="U38" s="20"/>
      <c r="V38" s="28"/>
      <c r="Y38" s="20"/>
      <c r="Z38" s="28"/>
      <c r="AC38" s="20"/>
      <c r="AD38" s="28"/>
      <c r="AG38" s="20"/>
      <c r="AH38" s="28"/>
      <c r="AK38" s="20"/>
      <c r="AL38" s="28"/>
      <c r="AO38" s="20"/>
      <c r="AP38" s="36"/>
      <c r="AQ38" s="28"/>
      <c r="AU38" s="37">
        <v>1.0</v>
      </c>
    </row>
    <row r="39">
      <c r="A39" s="49">
        <v>34.0</v>
      </c>
      <c r="B39" s="2" t="s">
        <v>147</v>
      </c>
      <c r="C39" s="27">
        <v>1.0</v>
      </c>
      <c r="G39" s="2">
        <v>1.0</v>
      </c>
      <c r="H39" s="28"/>
      <c r="L39" s="20"/>
      <c r="P39" s="36"/>
      <c r="Q39" s="33"/>
      <c r="R39" s="33"/>
      <c r="U39" s="20"/>
      <c r="V39" s="28"/>
      <c r="Y39" s="20"/>
      <c r="Z39" s="28"/>
      <c r="AC39" s="20"/>
      <c r="AD39" s="28"/>
      <c r="AG39" s="20"/>
      <c r="AH39" s="28"/>
      <c r="AK39" s="20"/>
      <c r="AL39" s="28"/>
      <c r="AO39" s="20"/>
      <c r="AP39" s="36"/>
      <c r="AQ39" s="28"/>
      <c r="AT39" s="2">
        <v>1.0</v>
      </c>
      <c r="AU39" s="37">
        <v>1.0</v>
      </c>
    </row>
    <row r="40">
      <c r="A40" s="40">
        <v>35.0</v>
      </c>
      <c r="B40" s="2" t="s">
        <v>148</v>
      </c>
      <c r="C40" s="27">
        <v>1.0</v>
      </c>
      <c r="G40" s="2">
        <v>1.0</v>
      </c>
      <c r="H40" s="28"/>
      <c r="L40" s="20"/>
      <c r="P40" s="36"/>
      <c r="Q40" s="33"/>
      <c r="R40" s="19">
        <v>1.0</v>
      </c>
      <c r="U40" s="20"/>
      <c r="V40" s="28"/>
      <c r="Y40" s="20"/>
      <c r="Z40" s="28"/>
      <c r="AC40" s="20"/>
      <c r="AD40" s="28"/>
      <c r="AG40" s="20"/>
      <c r="AH40" s="28"/>
      <c r="AK40" s="20"/>
      <c r="AL40" s="28"/>
      <c r="AO40" s="20"/>
      <c r="AP40" s="36"/>
      <c r="AQ40" s="28"/>
      <c r="AU40" s="37"/>
    </row>
    <row r="41">
      <c r="A41" s="49">
        <v>36.0</v>
      </c>
      <c r="B41" s="2" t="s">
        <v>149</v>
      </c>
      <c r="C41" s="28"/>
      <c r="H41" s="28"/>
      <c r="L41" s="20"/>
      <c r="O41" s="2">
        <v>2.0</v>
      </c>
      <c r="P41" s="36"/>
      <c r="Q41" s="33"/>
      <c r="R41" s="33"/>
      <c r="U41" s="20"/>
      <c r="V41" s="28"/>
      <c r="Y41" s="20"/>
      <c r="Z41" s="28"/>
      <c r="AC41" s="20"/>
      <c r="AD41" s="28"/>
      <c r="AG41" s="20"/>
      <c r="AH41" s="28"/>
      <c r="AK41" s="20"/>
      <c r="AL41" s="28"/>
      <c r="AO41" s="20"/>
      <c r="AP41" s="36"/>
      <c r="AQ41" s="28"/>
      <c r="AU41" s="20"/>
    </row>
    <row r="42">
      <c r="A42" s="40">
        <v>37.0</v>
      </c>
      <c r="B42" s="2" t="s">
        <v>150</v>
      </c>
      <c r="C42" s="28"/>
      <c r="H42" s="28"/>
      <c r="L42" s="20"/>
      <c r="O42" s="2">
        <v>2.0</v>
      </c>
      <c r="P42" s="36"/>
      <c r="Q42" s="33"/>
      <c r="R42" s="33"/>
      <c r="U42" s="20"/>
      <c r="V42" s="28"/>
      <c r="Y42" s="20"/>
      <c r="Z42" s="28"/>
      <c r="AC42" s="20"/>
      <c r="AD42" s="28"/>
      <c r="AG42" s="20"/>
      <c r="AH42" s="28"/>
      <c r="AK42" s="20"/>
      <c r="AL42" s="28"/>
      <c r="AO42" s="20"/>
      <c r="AP42" s="36"/>
      <c r="AQ42" s="28"/>
      <c r="AU42" s="37">
        <v>1.0</v>
      </c>
    </row>
    <row r="43">
      <c r="A43" s="49">
        <v>38.0</v>
      </c>
      <c r="B43" s="2" t="s">
        <v>151</v>
      </c>
      <c r="C43" s="28"/>
      <c r="H43" s="28"/>
      <c r="L43" s="20"/>
      <c r="P43" s="36"/>
      <c r="Q43" s="33"/>
      <c r="R43" s="33"/>
      <c r="U43" s="20"/>
      <c r="V43" s="28"/>
      <c r="Y43" s="20"/>
      <c r="Z43" s="28"/>
      <c r="AC43" s="20"/>
      <c r="AD43" s="28"/>
      <c r="AG43" s="20"/>
      <c r="AH43" s="28"/>
      <c r="AK43" s="20"/>
      <c r="AL43" s="28"/>
      <c r="AP43" s="36"/>
      <c r="AU43" s="20"/>
    </row>
    <row r="44">
      <c r="A44" s="65">
        <v>39.0</v>
      </c>
      <c r="B44" s="71" t="s">
        <v>152</v>
      </c>
      <c r="C44" s="56"/>
      <c r="D44" s="65">
        <v>1.0</v>
      </c>
      <c r="E44" s="54"/>
      <c r="F44" s="54"/>
      <c r="G44" s="65">
        <v>6.0</v>
      </c>
      <c r="H44" s="56"/>
      <c r="I44" s="54"/>
      <c r="J44" s="54"/>
      <c r="K44" s="54"/>
      <c r="L44" s="55"/>
      <c r="M44" s="54"/>
      <c r="N44" s="54"/>
      <c r="O44" s="65">
        <v>2.0</v>
      </c>
      <c r="P44" s="53"/>
      <c r="Q44" s="50"/>
      <c r="R44" s="50"/>
      <c r="S44" s="54"/>
      <c r="T44" s="54"/>
      <c r="U44" s="55"/>
      <c r="V44" s="56"/>
      <c r="W44" s="54"/>
      <c r="X44" s="54"/>
      <c r="Y44" s="55"/>
      <c r="Z44" s="56"/>
      <c r="AA44" s="54"/>
      <c r="AB44" s="54"/>
      <c r="AC44" s="55"/>
      <c r="AD44" s="56"/>
      <c r="AE44" s="54"/>
      <c r="AF44" s="54"/>
      <c r="AG44" s="55"/>
      <c r="AH44" s="56"/>
      <c r="AI44" s="54"/>
      <c r="AJ44" s="54"/>
      <c r="AK44" s="55"/>
      <c r="AL44" s="56"/>
      <c r="AM44" s="54"/>
      <c r="AN44" s="54"/>
      <c r="AO44" s="62">
        <v>1.0</v>
      </c>
      <c r="AP44" s="53"/>
      <c r="AQ44" s="56"/>
      <c r="AR44" s="54"/>
      <c r="AS44" s="54"/>
      <c r="AT44" s="54"/>
      <c r="AU44" s="62">
        <v>5.0</v>
      </c>
    </row>
    <row r="45">
      <c r="B45" s="21" t="s">
        <v>6</v>
      </c>
      <c r="C45" s="23">
        <f t="shared" ref="C45:AU45" si="1">SUM(C6:C44)</f>
        <v>20</v>
      </c>
      <c r="D45" s="23">
        <f t="shared" si="1"/>
        <v>16</v>
      </c>
      <c r="E45" s="23">
        <f t="shared" si="1"/>
        <v>15</v>
      </c>
      <c r="F45" s="23">
        <f t="shared" si="1"/>
        <v>1</v>
      </c>
      <c r="G45" s="23">
        <f t="shared" si="1"/>
        <v>20</v>
      </c>
      <c r="H45" s="23">
        <f t="shared" si="1"/>
        <v>0</v>
      </c>
      <c r="I45" s="23">
        <f t="shared" si="1"/>
        <v>3</v>
      </c>
      <c r="J45" s="23">
        <f t="shared" si="1"/>
        <v>6</v>
      </c>
      <c r="K45" s="23">
        <f t="shared" si="1"/>
        <v>7</v>
      </c>
      <c r="L45" s="23">
        <f t="shared" si="1"/>
        <v>6</v>
      </c>
      <c r="M45" s="23">
        <f t="shared" si="1"/>
        <v>0</v>
      </c>
      <c r="N45" s="23">
        <f t="shared" si="1"/>
        <v>3</v>
      </c>
      <c r="O45" s="23">
        <f t="shared" si="1"/>
        <v>22</v>
      </c>
      <c r="P45" s="23">
        <f t="shared" si="1"/>
        <v>0</v>
      </c>
      <c r="Q45" s="23">
        <f t="shared" si="1"/>
        <v>0</v>
      </c>
      <c r="R45" s="23">
        <f t="shared" si="1"/>
        <v>4</v>
      </c>
      <c r="S45" s="23">
        <f t="shared" si="1"/>
        <v>0</v>
      </c>
      <c r="T45" s="23">
        <f t="shared" si="1"/>
        <v>0</v>
      </c>
      <c r="U45" s="23">
        <f t="shared" si="1"/>
        <v>1</v>
      </c>
      <c r="V45" s="23">
        <f t="shared" si="1"/>
        <v>5</v>
      </c>
      <c r="W45" s="23">
        <f t="shared" si="1"/>
        <v>13</v>
      </c>
      <c r="X45" s="23">
        <f t="shared" si="1"/>
        <v>1</v>
      </c>
      <c r="Y45" s="23">
        <f t="shared" si="1"/>
        <v>1</v>
      </c>
      <c r="Z45" s="23">
        <f t="shared" si="1"/>
        <v>1</v>
      </c>
      <c r="AA45" s="23">
        <f t="shared" si="1"/>
        <v>2</v>
      </c>
      <c r="AB45" s="23">
        <f t="shared" si="1"/>
        <v>0</v>
      </c>
      <c r="AC45" s="23">
        <f t="shared" si="1"/>
        <v>4</v>
      </c>
      <c r="AD45" s="23">
        <f t="shared" si="1"/>
        <v>0</v>
      </c>
      <c r="AE45" s="23">
        <f t="shared" si="1"/>
        <v>0</v>
      </c>
      <c r="AF45" s="23">
        <f t="shared" si="1"/>
        <v>0</v>
      </c>
      <c r="AG45" s="23">
        <f t="shared" si="1"/>
        <v>0</v>
      </c>
      <c r="AH45" s="23">
        <f t="shared" si="1"/>
        <v>1</v>
      </c>
      <c r="AI45" s="23">
        <f t="shared" si="1"/>
        <v>0</v>
      </c>
      <c r="AJ45" s="23">
        <f t="shared" si="1"/>
        <v>0</v>
      </c>
      <c r="AK45" s="23">
        <f t="shared" si="1"/>
        <v>13</v>
      </c>
      <c r="AL45" s="23">
        <f t="shared" si="1"/>
        <v>4</v>
      </c>
      <c r="AM45" s="23">
        <f t="shared" si="1"/>
        <v>2</v>
      </c>
      <c r="AN45" s="23">
        <f t="shared" si="1"/>
        <v>3</v>
      </c>
      <c r="AO45" s="23">
        <f t="shared" si="1"/>
        <v>9</v>
      </c>
      <c r="AP45" s="23">
        <f t="shared" si="1"/>
        <v>26</v>
      </c>
      <c r="AQ45" s="23">
        <f t="shared" si="1"/>
        <v>3</v>
      </c>
      <c r="AR45" s="23">
        <f t="shared" si="1"/>
        <v>0</v>
      </c>
      <c r="AS45" s="23">
        <f t="shared" si="1"/>
        <v>2</v>
      </c>
      <c r="AT45" s="23">
        <f t="shared" si="1"/>
        <v>6</v>
      </c>
      <c r="AU45" s="24">
        <f t="shared" si="1"/>
        <v>40</v>
      </c>
    </row>
    <row r="46">
      <c r="B46" s="2" t="s">
        <v>83</v>
      </c>
      <c r="C46">
        <f t="shared" ref="C46:AU46" si="2">C45/39</f>
        <v>0.5128205128</v>
      </c>
      <c r="D46">
        <f t="shared" si="2"/>
        <v>0.4102564103</v>
      </c>
      <c r="E46">
        <f t="shared" si="2"/>
        <v>0.3846153846</v>
      </c>
      <c r="F46">
        <f t="shared" si="2"/>
        <v>0.02564102564</v>
      </c>
      <c r="G46">
        <f t="shared" si="2"/>
        <v>0.5128205128</v>
      </c>
      <c r="H46">
        <f t="shared" si="2"/>
        <v>0</v>
      </c>
      <c r="I46">
        <f t="shared" si="2"/>
        <v>0.07692307692</v>
      </c>
      <c r="J46">
        <f t="shared" si="2"/>
        <v>0.1538461538</v>
      </c>
      <c r="K46">
        <f t="shared" si="2"/>
        <v>0.1794871795</v>
      </c>
      <c r="L46">
        <f t="shared" si="2"/>
        <v>0.1538461538</v>
      </c>
      <c r="M46">
        <f t="shared" si="2"/>
        <v>0</v>
      </c>
      <c r="N46">
        <f t="shared" si="2"/>
        <v>0.07692307692</v>
      </c>
      <c r="O46">
        <f t="shared" si="2"/>
        <v>0.5641025641</v>
      </c>
      <c r="P46">
        <f t="shared" si="2"/>
        <v>0</v>
      </c>
      <c r="Q46">
        <f t="shared" si="2"/>
        <v>0</v>
      </c>
      <c r="R46">
        <f t="shared" si="2"/>
        <v>0.1025641026</v>
      </c>
      <c r="S46">
        <f t="shared" si="2"/>
        <v>0</v>
      </c>
      <c r="T46">
        <f t="shared" si="2"/>
        <v>0</v>
      </c>
      <c r="U46">
        <f t="shared" si="2"/>
        <v>0.02564102564</v>
      </c>
      <c r="V46">
        <f t="shared" si="2"/>
        <v>0.1282051282</v>
      </c>
      <c r="W46">
        <f t="shared" si="2"/>
        <v>0.3333333333</v>
      </c>
      <c r="X46">
        <f t="shared" si="2"/>
        <v>0.02564102564</v>
      </c>
      <c r="Y46">
        <f t="shared" si="2"/>
        <v>0.02564102564</v>
      </c>
      <c r="Z46">
        <f t="shared" si="2"/>
        <v>0.02564102564</v>
      </c>
      <c r="AA46">
        <f t="shared" si="2"/>
        <v>0.05128205128</v>
      </c>
      <c r="AB46">
        <f t="shared" si="2"/>
        <v>0</v>
      </c>
      <c r="AC46">
        <f t="shared" si="2"/>
        <v>0.1025641026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0.02564102564</v>
      </c>
      <c r="AI46">
        <f t="shared" si="2"/>
        <v>0</v>
      </c>
      <c r="AJ46">
        <f t="shared" si="2"/>
        <v>0</v>
      </c>
      <c r="AK46">
        <f t="shared" si="2"/>
        <v>0.3333333333</v>
      </c>
      <c r="AL46">
        <f t="shared" si="2"/>
        <v>0.1025641026</v>
      </c>
      <c r="AM46">
        <f t="shared" si="2"/>
        <v>0.05128205128</v>
      </c>
      <c r="AN46">
        <f t="shared" si="2"/>
        <v>0.07692307692</v>
      </c>
      <c r="AO46">
        <f t="shared" si="2"/>
        <v>0.2307692308</v>
      </c>
      <c r="AP46">
        <f t="shared" si="2"/>
        <v>0.6666666667</v>
      </c>
      <c r="AQ46">
        <f t="shared" si="2"/>
        <v>0.07692307692</v>
      </c>
      <c r="AR46">
        <f t="shared" si="2"/>
        <v>0</v>
      </c>
      <c r="AS46">
        <f t="shared" si="2"/>
        <v>0.05128205128</v>
      </c>
      <c r="AT46">
        <f t="shared" si="2"/>
        <v>0.1538461538</v>
      </c>
      <c r="AU46">
        <f t="shared" si="2"/>
        <v>1.025641026</v>
      </c>
    </row>
    <row r="47">
      <c r="B47" s="59" t="s">
        <v>84</v>
      </c>
      <c r="C47">
        <f t="shared" ref="C47:AU47" si="3">COUNT(C6:C44)/39</f>
        <v>0.3076923077</v>
      </c>
      <c r="D47">
        <f t="shared" si="3"/>
        <v>0.2307692308</v>
      </c>
      <c r="E47">
        <f t="shared" si="3"/>
        <v>0.2051282051</v>
      </c>
      <c r="F47">
        <f t="shared" si="3"/>
        <v>0.02564102564</v>
      </c>
      <c r="G47">
        <f t="shared" si="3"/>
        <v>0.2820512821</v>
      </c>
      <c r="H47">
        <f t="shared" si="3"/>
        <v>0</v>
      </c>
      <c r="I47">
        <f t="shared" si="3"/>
        <v>0.05128205128</v>
      </c>
      <c r="J47">
        <f t="shared" si="3"/>
        <v>0.1025641026</v>
      </c>
      <c r="K47">
        <f t="shared" si="3"/>
        <v>0.1025641026</v>
      </c>
      <c r="L47">
        <f t="shared" si="3"/>
        <v>0.1538461538</v>
      </c>
      <c r="M47">
        <f t="shared" si="3"/>
        <v>0</v>
      </c>
      <c r="N47">
        <f t="shared" si="3"/>
        <v>0.07692307692</v>
      </c>
      <c r="O47">
        <f t="shared" si="3"/>
        <v>0.4102564103</v>
      </c>
      <c r="P47">
        <f t="shared" si="3"/>
        <v>0</v>
      </c>
      <c r="Q47">
        <f t="shared" si="3"/>
        <v>0</v>
      </c>
      <c r="R47">
        <f t="shared" si="3"/>
        <v>0.07692307692</v>
      </c>
      <c r="S47">
        <f t="shared" si="3"/>
        <v>0</v>
      </c>
      <c r="T47">
        <f t="shared" si="3"/>
        <v>0</v>
      </c>
      <c r="U47">
        <f t="shared" si="3"/>
        <v>0.02564102564</v>
      </c>
      <c r="V47">
        <f t="shared" si="3"/>
        <v>0.1282051282</v>
      </c>
      <c r="W47">
        <f t="shared" si="3"/>
        <v>0.2051282051</v>
      </c>
      <c r="X47">
        <f t="shared" si="3"/>
        <v>0.02564102564</v>
      </c>
      <c r="Y47">
        <f t="shared" si="3"/>
        <v>0.02564102564</v>
      </c>
      <c r="Z47">
        <f t="shared" si="3"/>
        <v>0.02564102564</v>
      </c>
      <c r="AA47">
        <f t="shared" si="3"/>
        <v>0.05128205128</v>
      </c>
      <c r="AB47">
        <f t="shared" si="3"/>
        <v>0</v>
      </c>
      <c r="AC47">
        <f t="shared" si="3"/>
        <v>0.1025641026</v>
      </c>
      <c r="AD47">
        <f t="shared" si="3"/>
        <v>0</v>
      </c>
      <c r="AE47">
        <f t="shared" si="3"/>
        <v>0</v>
      </c>
      <c r="AF47">
        <f t="shared" si="3"/>
        <v>0</v>
      </c>
      <c r="AG47">
        <f t="shared" si="3"/>
        <v>0</v>
      </c>
      <c r="AH47">
        <f t="shared" si="3"/>
        <v>0.02564102564</v>
      </c>
      <c r="AI47">
        <f t="shared" si="3"/>
        <v>0</v>
      </c>
      <c r="AJ47">
        <f t="shared" si="3"/>
        <v>0</v>
      </c>
      <c r="AK47">
        <f t="shared" si="3"/>
        <v>0.2307692308</v>
      </c>
      <c r="AL47">
        <f t="shared" si="3"/>
        <v>0.07692307692</v>
      </c>
      <c r="AM47">
        <f t="shared" si="3"/>
        <v>0.05128205128</v>
      </c>
      <c r="AN47">
        <f t="shared" si="3"/>
        <v>0.02564102564</v>
      </c>
      <c r="AO47">
        <f t="shared" si="3"/>
        <v>0.1794871795</v>
      </c>
      <c r="AP47">
        <f t="shared" si="3"/>
        <v>0.3846153846</v>
      </c>
      <c r="AQ47">
        <f t="shared" si="3"/>
        <v>0.07692307692</v>
      </c>
      <c r="AR47">
        <f t="shared" si="3"/>
        <v>0</v>
      </c>
      <c r="AS47">
        <f t="shared" si="3"/>
        <v>0.02564102564</v>
      </c>
      <c r="AT47">
        <f t="shared" si="3"/>
        <v>0.1282051282</v>
      </c>
      <c r="AU47">
        <f t="shared" si="3"/>
        <v>0.4871794872</v>
      </c>
    </row>
    <row r="48">
      <c r="B48" s="6" t="s">
        <v>96</v>
      </c>
      <c r="C48" s="47">
        <f t="shared" ref="C48:AU48" si="4">PRODUCT(C46:C47)</f>
        <v>0.157790927</v>
      </c>
      <c r="D48" s="47">
        <f t="shared" si="4"/>
        <v>0.09467455621</v>
      </c>
      <c r="E48" s="47">
        <f t="shared" si="4"/>
        <v>0.07889546351</v>
      </c>
      <c r="F48" s="47">
        <f t="shared" si="4"/>
        <v>0.0006574621959</v>
      </c>
      <c r="G48" s="47">
        <f t="shared" si="4"/>
        <v>0.1446416831</v>
      </c>
      <c r="H48" s="47">
        <f t="shared" si="4"/>
        <v>0</v>
      </c>
      <c r="I48" s="47">
        <f t="shared" si="4"/>
        <v>0.003944773176</v>
      </c>
      <c r="J48" s="47">
        <f t="shared" si="4"/>
        <v>0.0157790927</v>
      </c>
      <c r="K48" s="47">
        <f t="shared" si="4"/>
        <v>0.01840894149</v>
      </c>
      <c r="L48" s="47">
        <f t="shared" si="4"/>
        <v>0.02366863905</v>
      </c>
      <c r="M48" s="47">
        <f t="shared" si="4"/>
        <v>0</v>
      </c>
      <c r="N48" s="47">
        <f t="shared" si="4"/>
        <v>0.005917159763</v>
      </c>
      <c r="O48" s="47">
        <f t="shared" si="4"/>
        <v>0.231426693</v>
      </c>
      <c r="P48" s="47">
        <f t="shared" si="4"/>
        <v>0</v>
      </c>
      <c r="Q48" s="47">
        <f t="shared" si="4"/>
        <v>0</v>
      </c>
      <c r="R48" s="47">
        <f t="shared" si="4"/>
        <v>0.007889546351</v>
      </c>
      <c r="S48" s="47">
        <f t="shared" si="4"/>
        <v>0</v>
      </c>
      <c r="T48" s="47">
        <f t="shared" si="4"/>
        <v>0</v>
      </c>
      <c r="U48" s="47">
        <f t="shared" si="4"/>
        <v>0.0006574621959</v>
      </c>
      <c r="V48" s="47">
        <f t="shared" si="4"/>
        <v>0.0164365549</v>
      </c>
      <c r="W48" s="47">
        <f t="shared" si="4"/>
        <v>0.06837606838</v>
      </c>
      <c r="X48" s="47">
        <f t="shared" si="4"/>
        <v>0.0006574621959</v>
      </c>
      <c r="Y48" s="47">
        <f t="shared" si="4"/>
        <v>0.0006574621959</v>
      </c>
      <c r="Z48" s="47">
        <f t="shared" si="4"/>
        <v>0.0006574621959</v>
      </c>
      <c r="AA48" s="47">
        <f t="shared" si="4"/>
        <v>0.002629848784</v>
      </c>
      <c r="AB48" s="47">
        <f t="shared" si="4"/>
        <v>0</v>
      </c>
      <c r="AC48" s="47">
        <f t="shared" si="4"/>
        <v>0.01051939513</v>
      </c>
      <c r="AD48" s="47">
        <f t="shared" si="4"/>
        <v>0</v>
      </c>
      <c r="AE48" s="47">
        <f t="shared" si="4"/>
        <v>0</v>
      </c>
      <c r="AF48" s="47">
        <f t="shared" si="4"/>
        <v>0</v>
      </c>
      <c r="AG48" s="47">
        <f t="shared" si="4"/>
        <v>0</v>
      </c>
      <c r="AH48" s="47">
        <f t="shared" si="4"/>
        <v>0.0006574621959</v>
      </c>
      <c r="AI48" s="47">
        <f t="shared" si="4"/>
        <v>0</v>
      </c>
      <c r="AJ48" s="47">
        <f t="shared" si="4"/>
        <v>0</v>
      </c>
      <c r="AK48" s="47">
        <f t="shared" si="4"/>
        <v>0.07692307692</v>
      </c>
      <c r="AL48" s="47">
        <f t="shared" si="4"/>
        <v>0.007889546351</v>
      </c>
      <c r="AM48" s="47">
        <f t="shared" si="4"/>
        <v>0.002629848784</v>
      </c>
      <c r="AN48" s="47">
        <f t="shared" si="4"/>
        <v>0.001972386588</v>
      </c>
      <c r="AO48" s="47">
        <f t="shared" si="4"/>
        <v>0.04142011834</v>
      </c>
      <c r="AP48" s="47">
        <f t="shared" si="4"/>
        <v>0.2564102564</v>
      </c>
      <c r="AQ48" s="47">
        <f t="shared" si="4"/>
        <v>0.005917159763</v>
      </c>
      <c r="AR48" s="47">
        <f t="shared" si="4"/>
        <v>0</v>
      </c>
      <c r="AS48" s="47">
        <f t="shared" si="4"/>
        <v>0.001314924392</v>
      </c>
      <c r="AT48" s="47">
        <f t="shared" si="4"/>
        <v>0.01972386588</v>
      </c>
      <c r="AU48" s="47">
        <f t="shared" si="4"/>
        <v>0.4996712689</v>
      </c>
    </row>
    <row r="49">
      <c r="D49" s="2" t="s">
        <v>178</v>
      </c>
      <c r="Q49" s="34"/>
      <c r="R49" s="34"/>
    </row>
    <row r="50">
      <c r="B50" s="59" t="s">
        <v>111</v>
      </c>
      <c r="C50" s="2">
        <v>41.61</v>
      </c>
      <c r="D50">
        <f>MAX(C48:AU48)</f>
        <v>0.4996712689</v>
      </c>
      <c r="Q50" s="34"/>
      <c r="R50" s="34"/>
    </row>
    <row r="51">
      <c r="B51" s="2" t="s">
        <v>112</v>
      </c>
      <c r="C51" s="2">
        <v>79.9</v>
      </c>
      <c r="D51">
        <f>MIN(C48:AU48)</f>
        <v>0</v>
      </c>
      <c r="Q51" s="34"/>
      <c r="R51" s="34"/>
    </row>
    <row r="52">
      <c r="C52" s="2">
        <v>3.0</v>
      </c>
      <c r="D52" s="2">
        <v>4.0</v>
      </c>
      <c r="E52" s="2">
        <v>3.0</v>
      </c>
      <c r="F52" s="2">
        <v>2.0</v>
      </c>
      <c r="G52" s="2">
        <v>1.0</v>
      </c>
      <c r="H52" s="2">
        <v>3.0</v>
      </c>
      <c r="I52" s="2">
        <v>4.0</v>
      </c>
      <c r="J52" s="2">
        <v>3.0</v>
      </c>
      <c r="K52" s="2">
        <v>2.0</v>
      </c>
      <c r="L52" s="2">
        <v>1.0</v>
      </c>
      <c r="M52" s="2">
        <v>3.0</v>
      </c>
      <c r="N52" s="2">
        <v>2.0</v>
      </c>
      <c r="O52" s="2">
        <v>1.0</v>
      </c>
      <c r="P52" s="2">
        <v>1.0</v>
      </c>
      <c r="Q52" s="41">
        <v>2.0</v>
      </c>
      <c r="R52" s="41">
        <v>6.0</v>
      </c>
      <c r="S52" s="2">
        <v>5.0</v>
      </c>
      <c r="T52" s="2">
        <v>4.0</v>
      </c>
      <c r="U52" s="2">
        <v>3.0</v>
      </c>
      <c r="V52" s="2">
        <v>7.0</v>
      </c>
      <c r="W52" s="2">
        <v>6.0</v>
      </c>
      <c r="X52" s="2">
        <v>5.0</v>
      </c>
      <c r="Y52" s="2">
        <v>4.0</v>
      </c>
      <c r="Z52" s="2">
        <v>8.0</v>
      </c>
      <c r="AA52" s="2">
        <v>7.0</v>
      </c>
      <c r="AB52" s="2">
        <v>6.0</v>
      </c>
      <c r="AC52" s="2">
        <v>5.0</v>
      </c>
      <c r="AD52" s="2">
        <v>9.0</v>
      </c>
      <c r="AE52" s="2">
        <v>8.0</v>
      </c>
      <c r="AF52" s="2">
        <v>7.0</v>
      </c>
      <c r="AG52" s="2">
        <v>6.0</v>
      </c>
      <c r="AH52" s="2">
        <v>6.0</v>
      </c>
      <c r="AI52" s="2">
        <v>5.0</v>
      </c>
      <c r="AJ52" s="2">
        <v>4.0</v>
      </c>
      <c r="AK52" s="2">
        <v>3.0</v>
      </c>
      <c r="AL52" s="2">
        <v>7.0</v>
      </c>
      <c r="AM52" s="2">
        <v>6.0</v>
      </c>
      <c r="AN52" s="2">
        <v>5.0</v>
      </c>
      <c r="AO52" s="2">
        <v>4.0</v>
      </c>
      <c r="AP52" s="2">
        <v>1.0</v>
      </c>
      <c r="AQ52" s="2">
        <v>3.0</v>
      </c>
      <c r="AR52" s="2">
        <v>4.0</v>
      </c>
      <c r="AS52" s="2">
        <v>3.0</v>
      </c>
      <c r="AT52" s="2">
        <v>2.0</v>
      </c>
      <c r="AU52" s="2">
        <v>1.0</v>
      </c>
    </row>
    <row r="53">
      <c r="C53">
        <f t="shared" ref="C53:AU53" si="5">PRODUCT(C48,C52)</f>
        <v>0.4733727811</v>
      </c>
      <c r="D53">
        <f t="shared" si="5"/>
        <v>0.3786982249</v>
      </c>
      <c r="E53">
        <f t="shared" si="5"/>
        <v>0.2366863905</v>
      </c>
      <c r="F53">
        <f t="shared" si="5"/>
        <v>0.001314924392</v>
      </c>
      <c r="G53">
        <f t="shared" si="5"/>
        <v>0.1446416831</v>
      </c>
      <c r="H53">
        <f t="shared" si="5"/>
        <v>0</v>
      </c>
      <c r="I53">
        <f t="shared" si="5"/>
        <v>0.0157790927</v>
      </c>
      <c r="J53">
        <f t="shared" si="5"/>
        <v>0.04733727811</v>
      </c>
      <c r="K53">
        <f t="shared" si="5"/>
        <v>0.03681788297</v>
      </c>
      <c r="L53">
        <f t="shared" si="5"/>
        <v>0.02366863905</v>
      </c>
      <c r="M53">
        <f t="shared" si="5"/>
        <v>0</v>
      </c>
      <c r="N53">
        <f t="shared" si="5"/>
        <v>0.01183431953</v>
      </c>
      <c r="O53">
        <f t="shared" si="5"/>
        <v>0.231426693</v>
      </c>
      <c r="P53">
        <f t="shared" si="5"/>
        <v>0</v>
      </c>
      <c r="Q53">
        <f t="shared" si="5"/>
        <v>0</v>
      </c>
      <c r="R53">
        <f t="shared" si="5"/>
        <v>0.04733727811</v>
      </c>
      <c r="S53">
        <f t="shared" si="5"/>
        <v>0</v>
      </c>
      <c r="T53">
        <f t="shared" si="5"/>
        <v>0</v>
      </c>
      <c r="U53">
        <f t="shared" si="5"/>
        <v>0.001972386588</v>
      </c>
      <c r="V53">
        <f t="shared" si="5"/>
        <v>0.1150558843</v>
      </c>
      <c r="W53">
        <f t="shared" si="5"/>
        <v>0.4102564103</v>
      </c>
      <c r="X53">
        <f t="shared" si="5"/>
        <v>0.00328731098</v>
      </c>
      <c r="Y53">
        <f t="shared" si="5"/>
        <v>0.002629848784</v>
      </c>
      <c r="Z53">
        <f t="shared" si="5"/>
        <v>0.005259697567</v>
      </c>
      <c r="AA53">
        <f t="shared" si="5"/>
        <v>0.01840894149</v>
      </c>
      <c r="AB53">
        <f t="shared" si="5"/>
        <v>0</v>
      </c>
      <c r="AC53">
        <f t="shared" si="5"/>
        <v>0.05259697567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5"/>
        <v>0</v>
      </c>
      <c r="AH53">
        <f t="shared" si="5"/>
        <v>0.003944773176</v>
      </c>
      <c r="AI53">
        <f t="shared" si="5"/>
        <v>0</v>
      </c>
      <c r="AJ53">
        <f t="shared" si="5"/>
        <v>0</v>
      </c>
      <c r="AK53">
        <f t="shared" si="5"/>
        <v>0.2307692308</v>
      </c>
      <c r="AL53">
        <f t="shared" si="5"/>
        <v>0.05522682446</v>
      </c>
      <c r="AM53">
        <f t="shared" si="5"/>
        <v>0.0157790927</v>
      </c>
      <c r="AN53">
        <f t="shared" si="5"/>
        <v>0.009861932939</v>
      </c>
      <c r="AO53">
        <f t="shared" si="5"/>
        <v>0.1656804734</v>
      </c>
      <c r="AP53">
        <f t="shared" si="5"/>
        <v>0.2564102564</v>
      </c>
      <c r="AQ53">
        <f t="shared" si="5"/>
        <v>0.01775147929</v>
      </c>
      <c r="AR53">
        <f t="shared" si="5"/>
        <v>0</v>
      </c>
      <c r="AS53">
        <f t="shared" si="5"/>
        <v>0.003944773176</v>
      </c>
      <c r="AT53">
        <f t="shared" si="5"/>
        <v>0.03944773176</v>
      </c>
      <c r="AU53">
        <f t="shared" si="5"/>
        <v>0.4996712689</v>
      </c>
    </row>
    <row r="54">
      <c r="B54" s="59"/>
      <c r="C54">
        <f>SUM(C53:AU53)</f>
        <v>3.55687048</v>
      </c>
      <c r="D54">
        <f>SUM(C53:G53)</f>
        <v>1.234714004</v>
      </c>
      <c r="Q54" s="34"/>
      <c r="R54" s="34"/>
    </row>
    <row r="55">
      <c r="C55">
        <f>DIVIDE(C54,C50)</f>
        <v>0.08548114588</v>
      </c>
      <c r="Q55" s="34"/>
      <c r="R55" s="34"/>
    </row>
    <row r="56">
      <c r="Q56" s="34"/>
      <c r="R56" s="34"/>
    </row>
    <row r="57">
      <c r="Q57" s="34"/>
      <c r="R57" s="34"/>
    </row>
    <row r="58">
      <c r="C58">
        <f>SUM(C53:G53)</f>
        <v>1.234714004</v>
      </c>
      <c r="D58">
        <f>SUM(H53:L53)</f>
        <v>0.1236028928</v>
      </c>
      <c r="E58">
        <f>SUM(M53:BC53)</f>
        <v>2.198553583</v>
      </c>
      <c r="F58">
        <f>SUM(P53:AP53)</f>
        <v>1.394477318</v>
      </c>
      <c r="G58">
        <f>SUM(AQ53:AU53)</f>
        <v>0.5608152531</v>
      </c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  <row r="973">
      <c r="Q973" s="34"/>
      <c r="R973" s="34"/>
    </row>
    <row r="974">
      <c r="Q974" s="34"/>
      <c r="R974" s="34"/>
    </row>
    <row r="975">
      <c r="Q975" s="34"/>
      <c r="R975" s="34"/>
    </row>
    <row r="976">
      <c r="Q976" s="34"/>
      <c r="R976" s="34"/>
    </row>
    <row r="977">
      <c r="Q977" s="34"/>
      <c r="R977" s="34"/>
    </row>
    <row r="978">
      <c r="Q978" s="34"/>
      <c r="R978" s="34"/>
    </row>
    <row r="979">
      <c r="Q979" s="34"/>
      <c r="R979" s="34"/>
    </row>
    <row r="980">
      <c r="Q980" s="34"/>
      <c r="R980" s="34"/>
    </row>
    <row r="981">
      <c r="Q981" s="34"/>
      <c r="R981" s="34"/>
    </row>
    <row r="982">
      <c r="Q982" s="34"/>
      <c r="R982" s="34"/>
    </row>
    <row r="983">
      <c r="Q983" s="34"/>
      <c r="R983" s="34"/>
    </row>
    <row r="984">
      <c r="Q984" s="34"/>
      <c r="R984" s="34"/>
    </row>
    <row r="985">
      <c r="Q985" s="34"/>
      <c r="R985" s="34"/>
    </row>
    <row r="986">
      <c r="Q986" s="34"/>
      <c r="R986" s="34"/>
    </row>
    <row r="987">
      <c r="Q987" s="34"/>
      <c r="R987" s="34"/>
    </row>
    <row r="988">
      <c r="Q988" s="34"/>
      <c r="R988" s="34"/>
    </row>
    <row r="989">
      <c r="Q989" s="34"/>
      <c r="R989" s="34"/>
    </row>
    <row r="990">
      <c r="Q990" s="34"/>
      <c r="R990" s="34"/>
    </row>
    <row r="991">
      <c r="Q991" s="34"/>
      <c r="R991" s="34"/>
    </row>
    <row r="992">
      <c r="Q992" s="34"/>
      <c r="R992" s="34"/>
    </row>
    <row r="993">
      <c r="Q993" s="34"/>
      <c r="R993" s="34"/>
    </row>
    <row r="994">
      <c r="Q994" s="34"/>
      <c r="R994" s="34"/>
    </row>
    <row r="995">
      <c r="Q995" s="34"/>
      <c r="R995" s="34"/>
    </row>
    <row r="996">
      <c r="Q996" s="34"/>
      <c r="R996" s="34"/>
    </row>
    <row r="997">
      <c r="Q997" s="34"/>
      <c r="R997" s="34"/>
    </row>
  </sheetData>
  <mergeCells count="2">
    <mergeCell ref="A4:B5"/>
    <mergeCell ref="AQ4:AU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29"/>
    <col customWidth="1" min="4" max="4" width="8.0"/>
    <col customWidth="1" min="5" max="5" width="10.86"/>
    <col customWidth="1" min="6" max="6" width="6.86"/>
    <col customWidth="1" min="7" max="7" width="5.86"/>
    <col customWidth="1" min="8" max="8" width="7.0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9.14"/>
    <col customWidth="1" min="14" max="14" width="7.0"/>
    <col customWidth="1" min="15" max="15" width="8.43"/>
    <col customWidth="1" min="16" max="16" width="12.57"/>
    <col customWidth="1" min="17" max="17" width="5.14"/>
    <col customWidth="1" min="18" max="18" width="7.14"/>
    <col customWidth="1" min="19" max="19" width="6.71"/>
    <col customWidth="1" min="20" max="21" width="5.29"/>
    <col customWidth="1" min="22" max="22" width="6.86"/>
    <col customWidth="1" min="23" max="23" width="6.43"/>
    <col customWidth="1" min="24" max="24" width="6.71"/>
    <col customWidth="1" min="25" max="25" width="7.14"/>
    <col customWidth="1" min="26" max="26" width="6.71"/>
    <col customWidth="1" min="27" max="27" width="6.0"/>
    <col customWidth="1" min="28" max="28" width="6.57"/>
    <col customWidth="1" min="29" max="29" width="6.43"/>
    <col customWidth="1" min="30" max="31" width="6.57"/>
    <col customWidth="1" min="32" max="32" width="6.71"/>
    <col customWidth="1" min="33" max="33" width="7.57"/>
    <col customWidth="1" min="34" max="34" width="6.57"/>
    <col customWidth="1" min="35" max="36" width="6.71"/>
    <col customWidth="1" min="37" max="37" width="4.86"/>
    <col customWidth="1" min="38" max="38" width="6.57"/>
    <col customWidth="1" min="39" max="39" width="6.29"/>
    <col customWidth="1" min="40" max="40" width="6.14"/>
    <col customWidth="1" min="41" max="41" width="5.86"/>
    <col customWidth="1" min="42" max="42" width="16.71"/>
    <col customWidth="1" min="43" max="43" width="10.14"/>
    <col customWidth="1" min="44" max="44" width="6.57"/>
    <col customWidth="1" min="45" max="45" width="4.57"/>
    <col customWidth="1" min="46" max="46" width="7.43"/>
    <col customWidth="1" min="47" max="50" width="7.0"/>
  </cols>
  <sheetData>
    <row r="1">
      <c r="A1" s="2"/>
      <c r="Q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" t="s">
        <v>8</v>
      </c>
      <c r="Q2" s="7"/>
      <c r="R2" s="7"/>
      <c r="S2" s="7"/>
      <c r="T2" s="7"/>
      <c r="U2" s="7"/>
    </row>
    <row r="3">
      <c r="C3" s="14" t="s">
        <v>9</v>
      </c>
      <c r="D3" s="72"/>
      <c r="E3" s="72"/>
      <c r="F3" s="72"/>
      <c r="G3" s="72"/>
      <c r="H3" s="14" t="s">
        <v>11</v>
      </c>
      <c r="I3" s="72"/>
      <c r="J3" s="72"/>
      <c r="K3" s="72"/>
      <c r="L3" s="73"/>
      <c r="M3" s="74" t="s">
        <v>12</v>
      </c>
      <c r="N3" s="15"/>
      <c r="O3" s="9"/>
      <c r="Q3" s="2"/>
      <c r="R3" s="2" t="s">
        <v>13</v>
      </c>
    </row>
    <row r="4">
      <c r="A4" s="66" t="s">
        <v>4</v>
      </c>
      <c r="B4" s="24"/>
      <c r="C4" s="71" t="s">
        <v>16</v>
      </c>
      <c r="D4" s="65" t="s">
        <v>17</v>
      </c>
      <c r="E4" s="54"/>
      <c r="F4" s="54"/>
      <c r="G4" s="54"/>
      <c r="H4" s="71" t="s">
        <v>16</v>
      </c>
      <c r="I4" s="65" t="s">
        <v>17</v>
      </c>
      <c r="J4" s="54"/>
      <c r="K4" s="54"/>
      <c r="L4" s="55"/>
      <c r="M4" s="65" t="s">
        <v>16</v>
      </c>
      <c r="N4" s="65" t="s">
        <v>17</v>
      </c>
      <c r="O4" s="54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3"/>
      <c r="AP4" s="26" t="s">
        <v>27</v>
      </c>
      <c r="AQ4" s="75" t="s">
        <v>14</v>
      </c>
      <c r="AR4" s="23"/>
      <c r="AS4" s="23"/>
      <c r="AT4" s="23"/>
      <c r="AU4" s="24"/>
      <c r="AV4" s="59"/>
      <c r="AW4" s="59"/>
      <c r="AX4" s="59"/>
    </row>
    <row r="5">
      <c r="A5" s="28"/>
      <c r="B5" s="20"/>
      <c r="C5" s="56"/>
      <c r="D5" s="65" t="s">
        <v>30</v>
      </c>
      <c r="E5" s="65" t="s">
        <v>31</v>
      </c>
      <c r="F5" s="65" t="s">
        <v>32</v>
      </c>
      <c r="G5" s="65" t="s">
        <v>33</v>
      </c>
      <c r="H5" s="56"/>
      <c r="I5" s="65" t="s">
        <v>30</v>
      </c>
      <c r="J5" s="65" t="s">
        <v>31</v>
      </c>
      <c r="K5" s="65" t="s">
        <v>32</v>
      </c>
      <c r="L5" s="62" t="s">
        <v>33</v>
      </c>
      <c r="M5" s="54"/>
      <c r="N5" s="65" t="s">
        <v>34</v>
      </c>
      <c r="O5" s="65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1" t="s">
        <v>33</v>
      </c>
      <c r="AP5" s="6"/>
      <c r="AQ5" s="29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</row>
    <row r="6">
      <c r="A6" s="25">
        <v>1.0</v>
      </c>
      <c r="B6" s="25" t="s">
        <v>153</v>
      </c>
      <c r="H6" s="28"/>
      <c r="L6" s="20"/>
      <c r="P6" s="36"/>
      <c r="Q6" s="28"/>
      <c r="R6" s="28"/>
      <c r="U6" s="37"/>
      <c r="V6" s="28"/>
      <c r="Y6" s="20"/>
      <c r="Z6" s="38"/>
      <c r="AA6" s="23"/>
      <c r="AB6" s="23"/>
      <c r="AC6" s="24"/>
      <c r="AD6" s="28"/>
      <c r="AG6" s="20"/>
      <c r="AH6" s="27"/>
      <c r="AK6" s="20"/>
      <c r="AL6" s="28"/>
      <c r="AP6" s="36"/>
      <c r="AS6" s="2">
        <v>1.0</v>
      </c>
      <c r="AU6" s="37">
        <v>9.0</v>
      </c>
      <c r="AV6" s="2"/>
      <c r="AW6" s="2"/>
      <c r="AX6" s="2"/>
    </row>
    <row r="7">
      <c r="A7" s="40">
        <v>2.0</v>
      </c>
      <c r="B7" s="40" t="s">
        <v>154</v>
      </c>
      <c r="D7" s="7"/>
      <c r="E7" s="7"/>
      <c r="F7" s="7"/>
      <c r="G7" s="7"/>
      <c r="H7" s="42"/>
      <c r="L7" s="37">
        <v>2.0</v>
      </c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20"/>
      <c r="AL7" s="28"/>
      <c r="AP7" s="36"/>
      <c r="AU7" s="20"/>
    </row>
    <row r="8">
      <c r="A8" s="40">
        <v>3.0</v>
      </c>
      <c r="B8" s="40" t="s">
        <v>155</v>
      </c>
      <c r="H8" s="28"/>
      <c r="L8" s="20"/>
      <c r="P8" s="36"/>
      <c r="Q8" s="28"/>
      <c r="R8" s="28"/>
      <c r="U8" s="20"/>
      <c r="V8" s="28"/>
      <c r="W8" s="2">
        <v>3.0</v>
      </c>
      <c r="Y8" s="20"/>
      <c r="Z8" s="28"/>
      <c r="AC8" s="20"/>
      <c r="AD8" s="28"/>
      <c r="AG8" s="20"/>
      <c r="AH8" s="28"/>
      <c r="AK8" s="37"/>
      <c r="AL8" s="28"/>
      <c r="AM8" s="2">
        <v>1.0</v>
      </c>
      <c r="AO8" s="2"/>
      <c r="AP8" s="40"/>
      <c r="AQ8" s="2"/>
      <c r="AR8" s="2"/>
      <c r="AS8" s="2"/>
      <c r="AT8" s="2"/>
      <c r="AU8" s="37"/>
      <c r="AV8" s="2"/>
      <c r="AW8" s="2"/>
      <c r="AX8" s="2"/>
    </row>
    <row r="9">
      <c r="A9" s="40">
        <v>4.0</v>
      </c>
      <c r="B9" s="40" t="s">
        <v>156</v>
      </c>
      <c r="H9" s="28"/>
      <c r="L9" s="20"/>
      <c r="N9" s="7"/>
      <c r="O9" s="7"/>
      <c r="P9" s="36"/>
      <c r="Q9" s="42"/>
      <c r="R9" s="42"/>
      <c r="U9" s="20"/>
      <c r="V9" s="28"/>
      <c r="Y9" s="20"/>
      <c r="Z9" s="28"/>
      <c r="AC9" s="20"/>
      <c r="AD9" s="28"/>
      <c r="AG9" s="20"/>
      <c r="AH9" s="28"/>
      <c r="AK9" s="20"/>
      <c r="AL9" s="28"/>
      <c r="AP9" s="36"/>
      <c r="AU9" s="20"/>
    </row>
    <row r="10">
      <c r="A10" s="40">
        <v>5.0</v>
      </c>
      <c r="B10" s="40" t="s">
        <v>157</v>
      </c>
      <c r="H10" s="28"/>
      <c r="J10" s="7"/>
      <c r="L10" s="37">
        <v>8.0</v>
      </c>
      <c r="N10" s="7"/>
      <c r="O10" s="2">
        <v>1.0</v>
      </c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K10" s="37"/>
      <c r="AL10" s="28"/>
      <c r="AP10" s="40"/>
      <c r="AQ10" s="2"/>
      <c r="AR10" s="2"/>
      <c r="AS10" s="2"/>
      <c r="AT10" s="2"/>
      <c r="AU10" s="37"/>
      <c r="AV10" s="2"/>
      <c r="AW10" s="2"/>
      <c r="AX10" s="2"/>
    </row>
    <row r="11">
      <c r="A11" s="40">
        <v>6.0</v>
      </c>
      <c r="B11" s="40" t="s">
        <v>158</v>
      </c>
      <c r="H11" s="28"/>
      <c r="L11" s="20"/>
      <c r="M11" s="7"/>
      <c r="N11" s="7"/>
      <c r="O11" s="7"/>
      <c r="P11" s="36"/>
      <c r="Q11" s="42"/>
      <c r="R11" s="42"/>
      <c r="U11" s="20"/>
      <c r="V11" s="28"/>
      <c r="Y11" s="20"/>
      <c r="Z11" s="28"/>
      <c r="AC11" s="20"/>
      <c r="AD11" s="28"/>
      <c r="AG11" s="20"/>
      <c r="AH11" s="28"/>
      <c r="AK11" s="20"/>
      <c r="AL11" s="28"/>
      <c r="AP11" s="40"/>
      <c r="AQ11" s="2"/>
      <c r="AR11" s="2"/>
      <c r="AS11" s="2"/>
      <c r="AT11" s="2"/>
      <c r="AU11" s="37"/>
      <c r="AV11" s="2"/>
      <c r="AW11" s="2"/>
      <c r="AX11" s="2"/>
    </row>
    <row r="12">
      <c r="A12" s="40">
        <v>7.0</v>
      </c>
      <c r="B12" s="40" t="s">
        <v>159</v>
      </c>
      <c r="F12" s="2">
        <v>1.0</v>
      </c>
      <c r="H12" s="28"/>
      <c r="L12" s="20"/>
      <c r="P12" s="36"/>
      <c r="Q12" s="42"/>
      <c r="R12" s="42"/>
      <c r="U12" s="20"/>
      <c r="V12" s="27"/>
      <c r="Y12" s="20"/>
      <c r="Z12" s="28"/>
      <c r="AC12" s="20"/>
      <c r="AD12" s="28"/>
      <c r="AG12" s="20"/>
      <c r="AH12" s="28"/>
      <c r="AK12" s="37"/>
      <c r="AL12" s="27"/>
      <c r="AP12" s="40"/>
      <c r="AQ12" s="2"/>
      <c r="AR12" s="2"/>
      <c r="AS12" s="2"/>
      <c r="AT12" s="2"/>
      <c r="AU12" s="37"/>
      <c r="AV12" s="2"/>
      <c r="AW12" s="2"/>
      <c r="AX12" s="2"/>
    </row>
    <row r="13">
      <c r="A13" s="40">
        <v>8.0</v>
      </c>
      <c r="B13" s="40" t="s">
        <v>160</v>
      </c>
      <c r="H13" s="28"/>
      <c r="L13" s="20"/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>
        <v>1.0</v>
      </c>
      <c r="AL13" s="28"/>
      <c r="AP13" s="36"/>
      <c r="AU13" s="37">
        <v>1.0</v>
      </c>
      <c r="AV13" s="2"/>
      <c r="AW13" s="2"/>
      <c r="AX13" s="2"/>
    </row>
    <row r="14">
      <c r="A14" s="40">
        <v>9.0</v>
      </c>
      <c r="B14" s="40" t="s">
        <v>161</v>
      </c>
      <c r="H14" s="28"/>
      <c r="L14" s="20"/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O14" s="2"/>
      <c r="AP14" s="40"/>
      <c r="AQ14" s="2"/>
      <c r="AR14" s="2"/>
      <c r="AS14" s="2"/>
      <c r="AT14" s="2"/>
      <c r="AU14" s="37"/>
      <c r="AV14" s="2"/>
      <c r="AW14" s="2"/>
      <c r="AX14" s="2"/>
    </row>
    <row r="15">
      <c r="A15" s="40">
        <v>10.0</v>
      </c>
      <c r="B15" s="40" t="s">
        <v>162</v>
      </c>
      <c r="E15" s="2">
        <v>1.0</v>
      </c>
      <c r="H15" s="28"/>
      <c r="L15" s="20"/>
      <c r="P15" s="36"/>
      <c r="Q15" s="42"/>
      <c r="R15" s="42"/>
      <c r="U15" s="20"/>
      <c r="V15" s="27"/>
      <c r="Y15" s="20"/>
      <c r="Z15" s="28"/>
      <c r="AC15" s="37"/>
      <c r="AD15" s="28"/>
      <c r="AG15" s="20"/>
      <c r="AH15" s="28"/>
      <c r="AK15" s="20"/>
      <c r="AL15" s="28"/>
      <c r="AP15" s="40"/>
      <c r="AQ15" s="2"/>
      <c r="AR15" s="2"/>
      <c r="AS15" s="2"/>
      <c r="AT15" s="2"/>
      <c r="AU15" s="37"/>
      <c r="AV15" s="2"/>
      <c r="AW15" s="2"/>
      <c r="AX15" s="2"/>
    </row>
    <row r="16">
      <c r="A16" s="40">
        <v>11.0</v>
      </c>
      <c r="B16" s="40" t="s">
        <v>163</v>
      </c>
      <c r="C16" s="2">
        <v>2.0</v>
      </c>
      <c r="G16" s="2">
        <v>2.0</v>
      </c>
      <c r="H16" s="28"/>
      <c r="L16" s="37">
        <v>2.0</v>
      </c>
      <c r="P16" s="36"/>
      <c r="Q16" s="42"/>
      <c r="R16" s="42"/>
      <c r="U16" s="20"/>
      <c r="V16" s="28"/>
      <c r="Y16" s="20"/>
      <c r="Z16" s="28"/>
      <c r="AC16" s="20"/>
      <c r="AD16" s="28"/>
      <c r="AG16" s="20"/>
      <c r="AH16" s="28"/>
      <c r="AK16" s="20"/>
      <c r="AL16" s="28"/>
      <c r="AP16" s="40"/>
      <c r="AQ16" s="2">
        <v>1.0</v>
      </c>
      <c r="AR16" s="2"/>
      <c r="AS16" s="2"/>
      <c r="AT16" s="2"/>
      <c r="AU16" s="37">
        <v>9.0</v>
      </c>
      <c r="AV16" s="2"/>
      <c r="AW16" s="2"/>
      <c r="AX16" s="2"/>
    </row>
    <row r="17">
      <c r="A17" s="40">
        <v>12.0</v>
      </c>
      <c r="B17" s="40" t="s">
        <v>164</v>
      </c>
      <c r="C17" s="2">
        <v>1.0</v>
      </c>
      <c r="G17" s="2">
        <v>2.0</v>
      </c>
      <c r="H17" s="28"/>
      <c r="L17" s="20"/>
      <c r="P17" s="36"/>
      <c r="Q17" s="42"/>
      <c r="R17" s="42"/>
      <c r="U17" s="20"/>
      <c r="V17" s="28"/>
      <c r="Y17" s="37">
        <v>1.0</v>
      </c>
      <c r="Z17" s="28"/>
      <c r="AC17" s="20"/>
      <c r="AD17" s="28"/>
      <c r="AG17" s="20"/>
      <c r="AH17" s="28"/>
      <c r="AK17" s="37"/>
      <c r="AL17" s="28"/>
      <c r="AP17" s="40"/>
      <c r="AQ17" s="2"/>
      <c r="AR17" s="2"/>
      <c r="AS17" s="2"/>
      <c r="AT17" s="2"/>
      <c r="AU17" s="37"/>
      <c r="AV17" s="2"/>
      <c r="AW17" s="2"/>
      <c r="AX17" s="2"/>
    </row>
    <row r="18">
      <c r="A18" s="40">
        <v>13.0</v>
      </c>
      <c r="B18" s="40" t="s">
        <v>165</v>
      </c>
      <c r="H18" s="28"/>
      <c r="L18" s="20"/>
      <c r="P18" s="36"/>
      <c r="Q18" s="28"/>
      <c r="R18" s="28"/>
      <c r="U18" s="20"/>
      <c r="V18" s="28"/>
      <c r="W18" s="2">
        <v>1.0</v>
      </c>
      <c r="Y18" s="20"/>
      <c r="Z18" s="28"/>
      <c r="AC18" s="20"/>
      <c r="AD18" s="28"/>
      <c r="AG18" s="20"/>
      <c r="AH18" s="28"/>
      <c r="AI18" s="2">
        <v>1.0</v>
      </c>
      <c r="AK18" s="37">
        <v>1.0</v>
      </c>
      <c r="AL18" s="28"/>
      <c r="AP18" s="36"/>
      <c r="AU18" s="20"/>
    </row>
    <row r="19">
      <c r="A19" s="40">
        <v>14.0</v>
      </c>
      <c r="B19" s="40" t="s">
        <v>166</v>
      </c>
      <c r="H19" s="28"/>
      <c r="L19" s="37">
        <v>1.0</v>
      </c>
      <c r="P19" s="36"/>
      <c r="Q19" s="28"/>
      <c r="R19" s="28"/>
      <c r="U19" s="20"/>
      <c r="V19" s="28"/>
      <c r="Y19" s="37">
        <v>1.0</v>
      </c>
      <c r="Z19" s="28"/>
      <c r="AC19" s="20"/>
      <c r="AD19" s="28"/>
      <c r="AG19" s="20"/>
      <c r="AH19" s="28"/>
      <c r="AK19" s="20"/>
      <c r="AL19" s="28"/>
      <c r="AP19" s="36"/>
      <c r="AU19" s="20"/>
    </row>
    <row r="20">
      <c r="A20" s="40">
        <v>15.0</v>
      </c>
      <c r="B20" s="40" t="s">
        <v>167</v>
      </c>
      <c r="H20" s="28"/>
      <c r="L20" s="20"/>
      <c r="P20" s="40">
        <v>1.0</v>
      </c>
      <c r="Q20" s="42"/>
      <c r="R20" s="42"/>
      <c r="U20" s="20"/>
      <c r="V20" s="28"/>
      <c r="Y20" s="20"/>
      <c r="Z20" s="28"/>
      <c r="AC20" s="20"/>
      <c r="AD20" s="28"/>
      <c r="AG20" s="20"/>
      <c r="AH20" s="28"/>
      <c r="AK20" s="20"/>
      <c r="AL20" s="27">
        <v>1.0</v>
      </c>
      <c r="AO20" s="2"/>
      <c r="AP20" s="40"/>
      <c r="AQ20" s="2"/>
      <c r="AR20" s="2"/>
      <c r="AS20" s="2"/>
      <c r="AT20" s="2"/>
      <c r="AU20" s="37"/>
      <c r="AV20" s="2"/>
      <c r="AW20" s="2"/>
      <c r="AX20" s="2"/>
    </row>
    <row r="21">
      <c r="A21" s="40">
        <v>16.0</v>
      </c>
      <c r="B21" s="40" t="s">
        <v>168</v>
      </c>
      <c r="H21" s="28"/>
      <c r="L21" s="20"/>
      <c r="P21" s="36"/>
      <c r="Q21" s="28"/>
      <c r="R21" s="28"/>
      <c r="U21" s="20"/>
      <c r="V21" s="28"/>
      <c r="Y21" s="37"/>
      <c r="Z21" s="28"/>
      <c r="AA21" s="2">
        <v>1.0</v>
      </c>
      <c r="AC21" s="20"/>
      <c r="AD21" s="28"/>
      <c r="AG21" s="20"/>
      <c r="AH21" s="27">
        <v>1.0</v>
      </c>
      <c r="AJ21" s="2">
        <v>1.0</v>
      </c>
      <c r="AK21" s="37"/>
      <c r="AL21" s="28"/>
      <c r="AO21" s="2"/>
      <c r="AP21" s="36"/>
      <c r="AU21" s="20"/>
    </row>
    <row r="22">
      <c r="A22" s="40">
        <v>17.0</v>
      </c>
      <c r="B22" s="40" t="s">
        <v>169</v>
      </c>
      <c r="D22" s="2">
        <v>1.0</v>
      </c>
      <c r="H22" s="28"/>
      <c r="L22" s="20"/>
      <c r="P22" s="36"/>
      <c r="Q22" s="28"/>
      <c r="R22" s="28"/>
      <c r="U22" s="20"/>
      <c r="V22" s="28"/>
      <c r="Y22" s="37"/>
      <c r="Z22" s="28"/>
      <c r="AC22" s="20"/>
      <c r="AD22" s="28"/>
      <c r="AG22" s="20"/>
      <c r="AH22" s="28"/>
      <c r="AK22" s="37"/>
      <c r="AL22" s="28"/>
      <c r="AP22" s="36"/>
      <c r="AU22" s="20"/>
    </row>
    <row r="23">
      <c r="A23" s="40">
        <v>18.0</v>
      </c>
      <c r="B23" s="40" t="s">
        <v>170</v>
      </c>
      <c r="H23" s="28"/>
      <c r="L23" s="20"/>
      <c r="P23" s="36"/>
      <c r="Q23" s="28"/>
      <c r="R23" s="28"/>
      <c r="U23" s="20"/>
      <c r="V23" s="28"/>
      <c r="Y23" s="20"/>
      <c r="Z23" s="27"/>
      <c r="AC23" s="20"/>
      <c r="AD23" s="28"/>
      <c r="AG23" s="20"/>
      <c r="AH23" s="28"/>
      <c r="AK23" s="37"/>
      <c r="AL23" s="28"/>
      <c r="AP23" s="40"/>
      <c r="AQ23" s="2"/>
      <c r="AR23" s="2"/>
      <c r="AS23" s="2"/>
      <c r="AT23" s="2"/>
      <c r="AU23" s="37"/>
      <c r="AV23" s="2"/>
      <c r="AW23" s="2"/>
      <c r="AX23" s="2"/>
    </row>
    <row r="24">
      <c r="A24" s="40">
        <v>19.0</v>
      </c>
      <c r="B24" s="40" t="s">
        <v>171</v>
      </c>
      <c r="C24" s="59"/>
      <c r="H24" s="28"/>
      <c r="L24" s="20"/>
      <c r="P24" s="36"/>
      <c r="Q24" s="33"/>
      <c r="R24" s="33"/>
      <c r="U24" s="20"/>
      <c r="V24" s="28"/>
      <c r="Y24" s="20"/>
      <c r="Z24" s="28"/>
      <c r="AC24" s="20"/>
      <c r="AD24" s="28"/>
      <c r="AG24" s="20"/>
      <c r="AH24" s="28"/>
      <c r="AK24" s="20"/>
      <c r="AL24" s="28"/>
      <c r="AP24" s="40"/>
      <c r="AQ24" s="2"/>
      <c r="AR24" s="2"/>
      <c r="AS24" s="2"/>
      <c r="AT24" s="2"/>
      <c r="AU24" s="37"/>
      <c r="AV24" s="2"/>
      <c r="AW24" s="2"/>
      <c r="AX24" s="2"/>
    </row>
    <row r="25">
      <c r="A25" s="40">
        <v>20.0</v>
      </c>
      <c r="B25" s="40" t="s">
        <v>172</v>
      </c>
      <c r="G25" s="2">
        <v>2.0</v>
      </c>
      <c r="H25" s="28"/>
      <c r="L25" s="20"/>
      <c r="P25" s="36"/>
      <c r="Q25" s="33"/>
      <c r="R25" s="33"/>
      <c r="U25" s="20"/>
      <c r="V25" s="28"/>
      <c r="Y25" s="20"/>
      <c r="Z25" s="28"/>
      <c r="AC25" s="20"/>
      <c r="AD25" s="28"/>
      <c r="AG25" s="20"/>
      <c r="AH25" s="28"/>
      <c r="AK25" s="20"/>
      <c r="AL25" s="28"/>
      <c r="AP25" s="36"/>
      <c r="AU25" s="20"/>
    </row>
    <row r="26">
      <c r="A26" s="2">
        <v>21.0</v>
      </c>
      <c r="B26" s="37" t="s">
        <v>173</v>
      </c>
      <c r="D26" s="2">
        <v>1.0</v>
      </c>
      <c r="H26" s="28"/>
      <c r="L26" s="20"/>
      <c r="P26" s="36"/>
      <c r="Q26" s="33"/>
      <c r="R26" s="19"/>
      <c r="U26" s="20"/>
      <c r="V26" s="28"/>
      <c r="Y26" s="20"/>
      <c r="Z26" s="28"/>
      <c r="AC26" s="37"/>
      <c r="AD26" s="28"/>
      <c r="AG26" s="20"/>
      <c r="AH26" s="28"/>
      <c r="AI26" s="2">
        <v>1.0</v>
      </c>
      <c r="AK26" s="20"/>
      <c r="AL26" s="28"/>
      <c r="AP26" s="40"/>
      <c r="AQ26" s="2"/>
      <c r="AR26" s="2"/>
      <c r="AS26" s="2"/>
      <c r="AT26" s="2"/>
      <c r="AU26" s="37"/>
      <c r="AV26" s="2"/>
      <c r="AW26" s="2"/>
      <c r="AX26" s="2"/>
    </row>
    <row r="27">
      <c r="A27" s="2">
        <v>22.0</v>
      </c>
      <c r="B27" s="37" t="s">
        <v>174</v>
      </c>
      <c r="H27" s="28"/>
      <c r="L27" s="20"/>
      <c r="O27" s="2">
        <v>1.0</v>
      </c>
      <c r="P27" s="36"/>
      <c r="Q27" s="33"/>
      <c r="R27" s="33"/>
      <c r="U27" s="20"/>
      <c r="V27" s="28"/>
      <c r="Y27" s="20"/>
      <c r="Z27" s="28"/>
      <c r="AC27" s="20"/>
      <c r="AD27" s="28"/>
      <c r="AG27" s="20"/>
      <c r="AH27" s="28"/>
      <c r="AK27" s="20"/>
      <c r="AL27" s="28"/>
      <c r="AP27" s="36"/>
      <c r="AU27" s="20"/>
    </row>
    <row r="28">
      <c r="A28" s="40">
        <v>23.0</v>
      </c>
      <c r="B28" s="37" t="s">
        <v>175</v>
      </c>
      <c r="H28" s="28"/>
      <c r="L28" s="20"/>
      <c r="P28" s="36"/>
      <c r="Q28" s="33"/>
      <c r="R28" s="33"/>
      <c r="U28" s="20"/>
      <c r="V28" s="28"/>
      <c r="Y28" s="20"/>
      <c r="Z28" s="28"/>
      <c r="AC28" s="20"/>
      <c r="AD28" s="28"/>
      <c r="AG28" s="20"/>
      <c r="AH28" s="28"/>
      <c r="AK28" s="20"/>
      <c r="AL28" s="28"/>
      <c r="AP28" s="36"/>
      <c r="AU28" s="20"/>
    </row>
    <row r="29">
      <c r="A29" s="49">
        <v>24.0</v>
      </c>
      <c r="B29" s="62" t="s">
        <v>176</v>
      </c>
      <c r="C29" s="54"/>
      <c r="D29" s="54"/>
      <c r="E29" s="54"/>
      <c r="F29" s="54"/>
      <c r="G29" s="54"/>
      <c r="H29" s="56"/>
      <c r="I29" s="54"/>
      <c r="J29" s="54"/>
      <c r="K29" s="54"/>
      <c r="L29" s="55"/>
      <c r="M29" s="54"/>
      <c r="N29" s="54"/>
      <c r="O29" s="54"/>
      <c r="P29" s="53"/>
      <c r="Q29" s="50"/>
      <c r="R29" s="50"/>
      <c r="S29" s="54"/>
      <c r="T29" s="54"/>
      <c r="U29" s="55"/>
      <c r="V29" s="56"/>
      <c r="W29" s="54"/>
      <c r="X29" s="54"/>
      <c r="Y29" s="55"/>
      <c r="Z29" s="56"/>
      <c r="AA29" s="54"/>
      <c r="AB29" s="54"/>
      <c r="AC29" s="55"/>
      <c r="AD29" s="56"/>
      <c r="AE29" s="54"/>
      <c r="AF29" s="54"/>
      <c r="AG29" s="55"/>
      <c r="AH29" s="56"/>
      <c r="AI29" s="54"/>
      <c r="AJ29" s="54"/>
      <c r="AK29" s="55"/>
      <c r="AL29" s="56"/>
      <c r="AM29" s="54"/>
      <c r="AN29" s="54"/>
      <c r="AO29" s="54"/>
      <c r="AP29" s="49"/>
      <c r="AQ29" s="65"/>
      <c r="AR29" s="65"/>
      <c r="AS29" s="65"/>
      <c r="AT29" s="65"/>
      <c r="AU29" s="62"/>
      <c r="AV29" s="2"/>
      <c r="AW29" s="2"/>
      <c r="AX29" s="2"/>
    </row>
    <row r="30">
      <c r="A30" s="8"/>
      <c r="B30" s="6" t="s">
        <v>6</v>
      </c>
      <c r="C30" s="29">
        <f t="shared" ref="C30:AU30" si="1">SUM(C6:C29)</f>
        <v>3</v>
      </c>
      <c r="D30" s="29">
        <f t="shared" si="1"/>
        <v>2</v>
      </c>
      <c r="E30" s="29">
        <f t="shared" si="1"/>
        <v>1</v>
      </c>
      <c r="F30" s="29">
        <f t="shared" si="1"/>
        <v>1</v>
      </c>
      <c r="G30" s="29">
        <f t="shared" si="1"/>
        <v>6</v>
      </c>
      <c r="H30" s="29">
        <f t="shared" si="1"/>
        <v>0</v>
      </c>
      <c r="I30" s="29">
        <f t="shared" si="1"/>
        <v>0</v>
      </c>
      <c r="J30" s="29">
        <f t="shared" si="1"/>
        <v>0</v>
      </c>
      <c r="K30" s="29">
        <f t="shared" si="1"/>
        <v>0</v>
      </c>
      <c r="L30" s="29">
        <f t="shared" si="1"/>
        <v>13</v>
      </c>
      <c r="M30" s="29">
        <f t="shared" si="1"/>
        <v>0</v>
      </c>
      <c r="N30" s="29">
        <f t="shared" si="1"/>
        <v>0</v>
      </c>
      <c r="O30" s="29">
        <f t="shared" si="1"/>
        <v>2</v>
      </c>
      <c r="P30" s="29">
        <f t="shared" si="1"/>
        <v>1</v>
      </c>
      <c r="Q30" s="29">
        <f t="shared" si="1"/>
        <v>0</v>
      </c>
      <c r="R30" s="29">
        <f t="shared" si="1"/>
        <v>0</v>
      </c>
      <c r="S30" s="29">
        <f t="shared" si="1"/>
        <v>0</v>
      </c>
      <c r="T30" s="29">
        <f t="shared" si="1"/>
        <v>0</v>
      </c>
      <c r="U30" s="29">
        <f t="shared" si="1"/>
        <v>0</v>
      </c>
      <c r="V30" s="29">
        <f t="shared" si="1"/>
        <v>0</v>
      </c>
      <c r="W30" s="29">
        <f t="shared" si="1"/>
        <v>4</v>
      </c>
      <c r="X30" s="29">
        <f t="shared" si="1"/>
        <v>0</v>
      </c>
      <c r="Y30" s="29">
        <f t="shared" si="1"/>
        <v>2</v>
      </c>
      <c r="Z30" s="29">
        <f t="shared" si="1"/>
        <v>0</v>
      </c>
      <c r="AA30" s="29">
        <f t="shared" si="1"/>
        <v>1</v>
      </c>
      <c r="AB30" s="29">
        <f t="shared" si="1"/>
        <v>0</v>
      </c>
      <c r="AC30" s="29">
        <f t="shared" si="1"/>
        <v>0</v>
      </c>
      <c r="AD30" s="29">
        <f t="shared" si="1"/>
        <v>0</v>
      </c>
      <c r="AE30" s="29">
        <f t="shared" si="1"/>
        <v>0</v>
      </c>
      <c r="AF30" s="29">
        <f t="shared" si="1"/>
        <v>0</v>
      </c>
      <c r="AG30" s="29">
        <f t="shared" si="1"/>
        <v>0</v>
      </c>
      <c r="AH30" s="29">
        <f t="shared" si="1"/>
        <v>1</v>
      </c>
      <c r="AI30" s="29">
        <f t="shared" si="1"/>
        <v>2</v>
      </c>
      <c r="AJ30" s="29">
        <f t="shared" si="1"/>
        <v>1</v>
      </c>
      <c r="AK30" s="29">
        <f t="shared" si="1"/>
        <v>2</v>
      </c>
      <c r="AL30" s="29">
        <f t="shared" si="1"/>
        <v>1</v>
      </c>
      <c r="AM30" s="29">
        <f t="shared" si="1"/>
        <v>1</v>
      </c>
      <c r="AN30" s="29">
        <f t="shared" si="1"/>
        <v>0</v>
      </c>
      <c r="AO30" s="29">
        <f t="shared" si="1"/>
        <v>0</v>
      </c>
      <c r="AP30" s="29">
        <f t="shared" si="1"/>
        <v>0</v>
      </c>
      <c r="AQ30" s="29">
        <f t="shared" si="1"/>
        <v>1</v>
      </c>
      <c r="AR30" s="29">
        <f t="shared" si="1"/>
        <v>0</v>
      </c>
      <c r="AS30" s="29">
        <f t="shared" si="1"/>
        <v>1</v>
      </c>
      <c r="AT30" s="29">
        <f t="shared" si="1"/>
        <v>0</v>
      </c>
      <c r="AU30" s="10">
        <f t="shared" si="1"/>
        <v>19</v>
      </c>
    </row>
    <row r="31">
      <c r="B31" s="2" t="s">
        <v>179</v>
      </c>
      <c r="C31">
        <f t="shared" ref="C31:AU31" si="2">C30/24</f>
        <v>0.125</v>
      </c>
      <c r="D31">
        <f t="shared" si="2"/>
        <v>0.08333333333</v>
      </c>
      <c r="E31">
        <f t="shared" si="2"/>
        <v>0.04166666667</v>
      </c>
      <c r="F31">
        <f t="shared" si="2"/>
        <v>0.04166666667</v>
      </c>
      <c r="G31">
        <f t="shared" si="2"/>
        <v>0.25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0.5416666667</v>
      </c>
      <c r="M31">
        <f t="shared" si="2"/>
        <v>0</v>
      </c>
      <c r="N31">
        <f t="shared" si="2"/>
        <v>0</v>
      </c>
      <c r="O31">
        <f t="shared" si="2"/>
        <v>0.08333333333</v>
      </c>
      <c r="P31">
        <f t="shared" si="2"/>
        <v>0.04166666667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0.1666666667</v>
      </c>
      <c r="X31">
        <f t="shared" si="2"/>
        <v>0</v>
      </c>
      <c r="Y31">
        <f t="shared" si="2"/>
        <v>0.08333333333</v>
      </c>
      <c r="Z31">
        <f t="shared" si="2"/>
        <v>0</v>
      </c>
      <c r="AA31">
        <f t="shared" si="2"/>
        <v>0.04166666667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0.04166666667</v>
      </c>
      <c r="AI31">
        <f t="shared" si="2"/>
        <v>0.08333333333</v>
      </c>
      <c r="AJ31">
        <f t="shared" si="2"/>
        <v>0.04166666667</v>
      </c>
      <c r="AK31">
        <f t="shared" si="2"/>
        <v>0.08333333333</v>
      </c>
      <c r="AL31">
        <f t="shared" si="2"/>
        <v>0.04166666667</v>
      </c>
      <c r="AM31">
        <f t="shared" si="2"/>
        <v>0.04166666667</v>
      </c>
      <c r="AN31">
        <f t="shared" si="2"/>
        <v>0</v>
      </c>
      <c r="AO31">
        <f t="shared" si="2"/>
        <v>0</v>
      </c>
      <c r="AP31">
        <f t="shared" si="2"/>
        <v>0</v>
      </c>
      <c r="AQ31">
        <f t="shared" si="2"/>
        <v>0.04166666667</v>
      </c>
      <c r="AR31">
        <f t="shared" si="2"/>
        <v>0</v>
      </c>
      <c r="AS31">
        <f t="shared" si="2"/>
        <v>0.04166666667</v>
      </c>
      <c r="AT31">
        <f t="shared" si="2"/>
        <v>0</v>
      </c>
      <c r="AU31">
        <f t="shared" si="2"/>
        <v>0.7916666667</v>
      </c>
      <c r="AV31" s="2"/>
      <c r="AW31" s="2"/>
      <c r="AX31" s="2"/>
    </row>
    <row r="32">
      <c r="B32" s="59" t="s">
        <v>84</v>
      </c>
      <c r="C32">
        <f t="shared" ref="C32:AU32" si="3">COUNT(C6:C29)/24</f>
        <v>0.08333333333</v>
      </c>
      <c r="D32">
        <f t="shared" si="3"/>
        <v>0.08333333333</v>
      </c>
      <c r="E32">
        <f t="shared" si="3"/>
        <v>0.04166666667</v>
      </c>
      <c r="F32">
        <f t="shared" si="3"/>
        <v>0.04166666667</v>
      </c>
      <c r="G32">
        <f t="shared" si="3"/>
        <v>0.125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0.1666666667</v>
      </c>
      <c r="M32">
        <f t="shared" si="3"/>
        <v>0</v>
      </c>
      <c r="N32">
        <f t="shared" si="3"/>
        <v>0</v>
      </c>
      <c r="O32">
        <f t="shared" si="3"/>
        <v>0.08333333333</v>
      </c>
      <c r="P32">
        <f t="shared" si="3"/>
        <v>0.04166666667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0.08333333333</v>
      </c>
      <c r="X32">
        <f t="shared" si="3"/>
        <v>0</v>
      </c>
      <c r="Y32">
        <f t="shared" si="3"/>
        <v>0.08333333333</v>
      </c>
      <c r="Z32">
        <f t="shared" si="3"/>
        <v>0</v>
      </c>
      <c r="AA32">
        <f t="shared" si="3"/>
        <v>0.04166666667</v>
      </c>
      <c r="AB32">
        <f t="shared" si="3"/>
        <v>0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0.04166666667</v>
      </c>
      <c r="AI32">
        <f t="shared" si="3"/>
        <v>0.08333333333</v>
      </c>
      <c r="AJ32">
        <f t="shared" si="3"/>
        <v>0.04166666667</v>
      </c>
      <c r="AK32">
        <f t="shared" si="3"/>
        <v>0.08333333333</v>
      </c>
      <c r="AL32">
        <f t="shared" si="3"/>
        <v>0.04166666667</v>
      </c>
      <c r="AM32">
        <f t="shared" si="3"/>
        <v>0.04166666667</v>
      </c>
      <c r="AN32">
        <f t="shared" si="3"/>
        <v>0</v>
      </c>
      <c r="AO32">
        <f t="shared" si="3"/>
        <v>0</v>
      </c>
      <c r="AP32">
        <f t="shared" si="3"/>
        <v>0</v>
      </c>
      <c r="AQ32">
        <f t="shared" si="3"/>
        <v>0.04166666667</v>
      </c>
      <c r="AR32">
        <f t="shared" si="3"/>
        <v>0</v>
      </c>
      <c r="AS32">
        <f t="shared" si="3"/>
        <v>0.04166666667</v>
      </c>
      <c r="AT32">
        <f t="shared" si="3"/>
        <v>0</v>
      </c>
      <c r="AU32">
        <f t="shared" si="3"/>
        <v>0.125</v>
      </c>
    </row>
    <row r="33">
      <c r="B33" s="2" t="s">
        <v>96</v>
      </c>
      <c r="C33">
        <f t="shared" ref="C33:AU33" si="4">PRODUCT(C31:C32)</f>
        <v>0.01041666667</v>
      </c>
      <c r="D33">
        <f t="shared" si="4"/>
        <v>0.006944444444</v>
      </c>
      <c r="E33">
        <f t="shared" si="4"/>
        <v>0.001736111111</v>
      </c>
      <c r="F33">
        <f t="shared" si="4"/>
        <v>0.001736111111</v>
      </c>
      <c r="G33">
        <f t="shared" si="4"/>
        <v>0.03125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0.09027777778</v>
      </c>
      <c r="M33">
        <f t="shared" si="4"/>
        <v>0</v>
      </c>
      <c r="N33">
        <f t="shared" si="4"/>
        <v>0</v>
      </c>
      <c r="O33">
        <f t="shared" si="4"/>
        <v>0.006944444444</v>
      </c>
      <c r="P33">
        <f t="shared" si="4"/>
        <v>0.001736111111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0.01388888889</v>
      </c>
      <c r="X33">
        <f t="shared" si="4"/>
        <v>0</v>
      </c>
      <c r="Y33">
        <f t="shared" si="4"/>
        <v>0.006944444444</v>
      </c>
      <c r="Z33">
        <f t="shared" si="4"/>
        <v>0</v>
      </c>
      <c r="AA33">
        <f t="shared" si="4"/>
        <v>0.001736111111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4"/>
        <v>0.001736111111</v>
      </c>
      <c r="AI33">
        <f t="shared" si="4"/>
        <v>0.006944444444</v>
      </c>
      <c r="AJ33">
        <f t="shared" si="4"/>
        <v>0.001736111111</v>
      </c>
      <c r="AK33">
        <f t="shared" si="4"/>
        <v>0.006944444444</v>
      </c>
      <c r="AL33">
        <f t="shared" si="4"/>
        <v>0.001736111111</v>
      </c>
      <c r="AM33">
        <f t="shared" si="4"/>
        <v>0.001736111111</v>
      </c>
      <c r="AN33">
        <f t="shared" si="4"/>
        <v>0</v>
      </c>
      <c r="AO33">
        <f t="shared" si="4"/>
        <v>0</v>
      </c>
      <c r="AP33">
        <f t="shared" si="4"/>
        <v>0</v>
      </c>
      <c r="AQ33">
        <f t="shared" si="4"/>
        <v>0.001736111111</v>
      </c>
      <c r="AR33">
        <f t="shared" si="4"/>
        <v>0</v>
      </c>
      <c r="AS33">
        <f t="shared" si="4"/>
        <v>0.001736111111</v>
      </c>
      <c r="AT33">
        <f t="shared" si="4"/>
        <v>0</v>
      </c>
      <c r="AU33">
        <f t="shared" si="4"/>
        <v>0.09895833333</v>
      </c>
    </row>
    <row r="34">
      <c r="Q34" s="34"/>
      <c r="R34" s="34"/>
      <c r="AL34" s="2"/>
      <c r="AO34" s="2"/>
    </row>
    <row r="35">
      <c r="B35" s="2" t="s">
        <v>69</v>
      </c>
      <c r="C35">
        <f>MAX(C33:AU33)</f>
        <v>0.09895833333</v>
      </c>
      <c r="Q35" s="34"/>
      <c r="R35" s="34"/>
      <c r="AP35" s="2"/>
      <c r="AQ35" s="2"/>
      <c r="AR35" s="2"/>
      <c r="AS35" s="2"/>
      <c r="AT35" s="2"/>
      <c r="AU35" s="2"/>
      <c r="AV35" s="2"/>
      <c r="AW35" s="2"/>
      <c r="AX35" s="2"/>
    </row>
    <row r="36">
      <c r="C36" s="2">
        <v>3.0</v>
      </c>
      <c r="D36" s="2">
        <v>4.0</v>
      </c>
      <c r="E36" s="2">
        <v>3.0</v>
      </c>
      <c r="F36" s="2">
        <v>2.0</v>
      </c>
      <c r="G36" s="2">
        <v>1.0</v>
      </c>
      <c r="H36" s="2">
        <v>3.0</v>
      </c>
      <c r="I36" s="2">
        <v>4.0</v>
      </c>
      <c r="J36" s="2">
        <v>3.0</v>
      </c>
      <c r="K36" s="2">
        <v>2.0</v>
      </c>
      <c r="L36" s="2">
        <v>1.0</v>
      </c>
      <c r="M36" s="2">
        <v>3.0</v>
      </c>
      <c r="N36" s="2">
        <v>2.0</v>
      </c>
      <c r="O36" s="2">
        <v>1.0</v>
      </c>
      <c r="P36" s="2">
        <v>1.0</v>
      </c>
      <c r="Q36" s="41">
        <v>2.0</v>
      </c>
      <c r="R36" s="41">
        <v>6.0</v>
      </c>
      <c r="S36" s="2">
        <v>5.0</v>
      </c>
      <c r="T36" s="2">
        <v>4.0</v>
      </c>
      <c r="U36" s="2">
        <v>3.0</v>
      </c>
      <c r="V36" s="2">
        <v>7.0</v>
      </c>
      <c r="W36" s="2">
        <v>6.0</v>
      </c>
      <c r="X36" s="2">
        <v>5.0</v>
      </c>
      <c r="Y36" s="2">
        <v>4.0</v>
      </c>
      <c r="Z36" s="2">
        <v>8.0</v>
      </c>
      <c r="AA36" s="2">
        <v>7.0</v>
      </c>
      <c r="AB36" s="2">
        <v>6.0</v>
      </c>
      <c r="AC36" s="2">
        <v>5.0</v>
      </c>
      <c r="AD36" s="2">
        <v>9.0</v>
      </c>
      <c r="AE36" s="2">
        <v>8.0</v>
      </c>
      <c r="AF36" s="2">
        <v>7.0</v>
      </c>
      <c r="AG36" s="2">
        <v>6.0</v>
      </c>
      <c r="AH36" s="2">
        <v>6.0</v>
      </c>
      <c r="AI36" s="2">
        <v>5.0</v>
      </c>
      <c r="AJ36" s="2">
        <v>4.0</v>
      </c>
      <c r="AK36" s="2">
        <v>3.0</v>
      </c>
      <c r="AL36" s="2">
        <v>7.0</v>
      </c>
      <c r="AM36" s="2">
        <v>6.0</v>
      </c>
      <c r="AN36" s="2">
        <v>5.0</v>
      </c>
      <c r="AO36" s="2">
        <v>4.0</v>
      </c>
      <c r="AP36" s="2">
        <v>1.0</v>
      </c>
      <c r="AQ36" s="2">
        <v>3.0</v>
      </c>
      <c r="AR36" s="2">
        <v>4.0</v>
      </c>
      <c r="AS36" s="2">
        <v>3.0</v>
      </c>
      <c r="AT36" s="2">
        <v>2.0</v>
      </c>
      <c r="AU36" s="2">
        <v>1.0</v>
      </c>
    </row>
    <row r="37">
      <c r="C37">
        <f t="shared" ref="C37:AU37" si="5">PRODUCT(C33,C36)</f>
        <v>0.03125</v>
      </c>
      <c r="D37">
        <f t="shared" si="5"/>
        <v>0.02777777778</v>
      </c>
      <c r="E37">
        <f t="shared" si="5"/>
        <v>0.005208333333</v>
      </c>
      <c r="F37">
        <f t="shared" si="5"/>
        <v>0.003472222222</v>
      </c>
      <c r="G37">
        <f t="shared" si="5"/>
        <v>0.03125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0.09027777778</v>
      </c>
      <c r="M37">
        <f t="shared" si="5"/>
        <v>0</v>
      </c>
      <c r="N37">
        <f t="shared" si="5"/>
        <v>0</v>
      </c>
      <c r="O37">
        <f t="shared" si="5"/>
        <v>0.006944444444</v>
      </c>
      <c r="P37">
        <f t="shared" si="5"/>
        <v>0.001736111111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0.08333333333</v>
      </c>
      <c r="X37">
        <f t="shared" si="5"/>
        <v>0</v>
      </c>
      <c r="Y37">
        <f t="shared" si="5"/>
        <v>0.02777777778</v>
      </c>
      <c r="Z37">
        <f t="shared" si="5"/>
        <v>0</v>
      </c>
      <c r="AA37">
        <f t="shared" si="5"/>
        <v>0.01215277778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0.01041666667</v>
      </c>
      <c r="AI37">
        <f t="shared" si="5"/>
        <v>0.03472222222</v>
      </c>
      <c r="AJ37">
        <f t="shared" si="5"/>
        <v>0.006944444444</v>
      </c>
      <c r="AK37">
        <f t="shared" si="5"/>
        <v>0.02083333333</v>
      </c>
      <c r="AL37">
        <f t="shared" si="5"/>
        <v>0.01215277778</v>
      </c>
      <c r="AM37">
        <f t="shared" si="5"/>
        <v>0.01041666667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0.005208333333</v>
      </c>
      <c r="AR37">
        <f t="shared" si="5"/>
        <v>0</v>
      </c>
      <c r="AS37">
        <f t="shared" si="5"/>
        <v>0.005208333333</v>
      </c>
      <c r="AT37">
        <f t="shared" si="5"/>
        <v>0</v>
      </c>
      <c r="AU37">
        <f t="shared" si="5"/>
        <v>0.09895833333</v>
      </c>
    </row>
    <row r="38">
      <c r="C38">
        <f>SUM(C37:AU37)</f>
        <v>0.5260416667</v>
      </c>
      <c r="Q38" s="34"/>
      <c r="R38" s="34"/>
    </row>
    <row r="39">
      <c r="B39" s="2">
        <v>25.74</v>
      </c>
      <c r="E39">
        <f>sum(C37:G37)</f>
        <v>0.09895833333</v>
      </c>
      <c r="H39">
        <f>sum(H37:L37)</f>
        <v>0.09027777778</v>
      </c>
      <c r="M39">
        <f>sum(M37:O37)</f>
        <v>0.006944444444</v>
      </c>
      <c r="P39">
        <f>sum(P37:AP37)</f>
        <v>0.2204861111</v>
      </c>
      <c r="Q39" s="34"/>
      <c r="R39" s="34"/>
      <c r="AQ39">
        <f>sum(AQ37:AU37)</f>
        <v>0.109375</v>
      </c>
    </row>
    <row r="40">
      <c r="C40">
        <f>DIVIDE(C38,B39)</f>
        <v>0.02043673919</v>
      </c>
      <c r="Q40" s="34"/>
      <c r="R40" s="41"/>
    </row>
    <row r="41">
      <c r="Q41" s="34"/>
      <c r="R41" s="34"/>
    </row>
    <row r="42">
      <c r="Q42" s="34"/>
      <c r="R42" s="34"/>
    </row>
    <row r="43">
      <c r="Q43" s="34"/>
      <c r="R43" s="34"/>
    </row>
    <row r="44">
      <c r="Q44" s="34"/>
      <c r="R44" s="34"/>
      <c r="AO44" s="2"/>
    </row>
    <row r="45">
      <c r="Q45" s="34"/>
    </row>
    <row r="46">
      <c r="Q46" s="34"/>
    </row>
    <row r="47">
      <c r="Q47" s="34"/>
    </row>
    <row r="48">
      <c r="Q48" s="34"/>
    </row>
    <row r="49">
      <c r="Q49" s="34"/>
    </row>
    <row r="50">
      <c r="Q50" s="34"/>
    </row>
    <row r="51">
      <c r="Q51" s="34"/>
    </row>
    <row r="52">
      <c r="Q52" s="34"/>
    </row>
    <row r="53">
      <c r="Q53" s="34"/>
    </row>
    <row r="54">
      <c r="Q54" s="34"/>
    </row>
    <row r="55">
      <c r="Q55" s="34"/>
    </row>
    <row r="56">
      <c r="Q56" s="34"/>
    </row>
    <row r="57">
      <c r="Q57" s="34"/>
    </row>
    <row r="58">
      <c r="Q58" s="34"/>
    </row>
    <row r="59">
      <c r="Q59" s="34"/>
    </row>
    <row r="60">
      <c r="Q60" s="34"/>
    </row>
    <row r="61">
      <c r="Q61" s="34"/>
    </row>
    <row r="62">
      <c r="Q62" s="34"/>
    </row>
    <row r="63">
      <c r="Q63" s="34"/>
    </row>
    <row r="64">
      <c r="Q64" s="34"/>
    </row>
    <row r="65">
      <c r="Q65" s="34"/>
    </row>
    <row r="66">
      <c r="Q66" s="34"/>
    </row>
    <row r="67">
      <c r="Q67" s="34"/>
    </row>
    <row r="68">
      <c r="Q68" s="34"/>
    </row>
    <row r="69">
      <c r="Q69" s="34"/>
    </row>
    <row r="70">
      <c r="Q70" s="34"/>
    </row>
    <row r="71">
      <c r="Q71" s="34"/>
    </row>
    <row r="72">
      <c r="Q72" s="34"/>
    </row>
    <row r="73">
      <c r="Q73" s="34"/>
    </row>
    <row r="74">
      <c r="Q74" s="34"/>
    </row>
    <row r="75">
      <c r="Q75" s="34"/>
    </row>
    <row r="76">
      <c r="Q76" s="34"/>
    </row>
    <row r="77">
      <c r="Q77" s="34"/>
    </row>
    <row r="78">
      <c r="Q78" s="34"/>
    </row>
    <row r="79">
      <c r="Q79" s="34"/>
    </row>
    <row r="80">
      <c r="Q80" s="34"/>
    </row>
    <row r="81">
      <c r="Q81" s="34"/>
    </row>
    <row r="82">
      <c r="Q82" s="34"/>
    </row>
    <row r="83">
      <c r="Q83" s="34"/>
    </row>
    <row r="84">
      <c r="Q84" s="34"/>
    </row>
    <row r="85">
      <c r="Q85" s="34"/>
    </row>
    <row r="86">
      <c r="Q86" s="34"/>
    </row>
    <row r="87">
      <c r="Q87" s="34"/>
    </row>
    <row r="88">
      <c r="Q88" s="34"/>
    </row>
    <row r="89">
      <c r="Q89" s="34"/>
    </row>
    <row r="90">
      <c r="Q90" s="34"/>
    </row>
    <row r="91">
      <c r="Q91" s="34"/>
    </row>
    <row r="92">
      <c r="Q92" s="34"/>
    </row>
    <row r="93">
      <c r="Q93" s="34"/>
    </row>
    <row r="94">
      <c r="Q94" s="34"/>
    </row>
    <row r="95">
      <c r="Q95" s="34"/>
    </row>
    <row r="96">
      <c r="Q96" s="34"/>
    </row>
    <row r="97">
      <c r="Q97" s="34"/>
    </row>
    <row r="98">
      <c r="Q98" s="34"/>
    </row>
    <row r="99">
      <c r="Q99" s="34"/>
    </row>
    <row r="100">
      <c r="Q100" s="34"/>
    </row>
    <row r="101">
      <c r="Q101" s="34"/>
    </row>
    <row r="102">
      <c r="Q102" s="34"/>
    </row>
    <row r="103">
      <c r="Q103" s="34"/>
    </row>
    <row r="104">
      <c r="Q104" s="34"/>
    </row>
    <row r="105">
      <c r="Q105" s="34"/>
    </row>
    <row r="106">
      <c r="Q106" s="34"/>
    </row>
    <row r="107">
      <c r="Q107" s="34"/>
    </row>
    <row r="108">
      <c r="Q108" s="34"/>
    </row>
    <row r="109">
      <c r="Q109" s="34"/>
    </row>
    <row r="110">
      <c r="Q110" s="34"/>
    </row>
    <row r="111">
      <c r="Q111" s="34"/>
    </row>
    <row r="112">
      <c r="Q112" s="34"/>
    </row>
    <row r="113">
      <c r="Q113" s="34"/>
    </row>
    <row r="114">
      <c r="Q114" s="34"/>
    </row>
    <row r="115">
      <c r="Q115" s="34"/>
    </row>
    <row r="116">
      <c r="Q116" s="34"/>
    </row>
    <row r="117">
      <c r="Q117" s="34"/>
    </row>
    <row r="118">
      <c r="Q118" s="34"/>
    </row>
    <row r="119">
      <c r="Q119" s="34"/>
    </row>
    <row r="120">
      <c r="Q120" s="34"/>
    </row>
    <row r="121">
      <c r="Q121" s="34"/>
    </row>
    <row r="122">
      <c r="Q122" s="34"/>
    </row>
    <row r="123">
      <c r="Q123" s="34"/>
    </row>
    <row r="124">
      <c r="Q124" s="34"/>
    </row>
    <row r="125">
      <c r="Q125" s="34"/>
    </row>
    <row r="126">
      <c r="Q126" s="34"/>
    </row>
    <row r="127">
      <c r="Q127" s="34"/>
    </row>
    <row r="128">
      <c r="Q128" s="34"/>
    </row>
    <row r="129">
      <c r="Q129" s="34"/>
    </row>
    <row r="130">
      <c r="Q130" s="34"/>
    </row>
    <row r="131">
      <c r="Q131" s="34"/>
    </row>
    <row r="132">
      <c r="Q132" s="34"/>
    </row>
    <row r="133">
      <c r="Q133" s="34"/>
    </row>
    <row r="134">
      <c r="Q134" s="34"/>
    </row>
    <row r="135">
      <c r="Q135" s="34"/>
    </row>
    <row r="136">
      <c r="Q136" s="34"/>
    </row>
    <row r="137">
      <c r="Q137" s="34"/>
    </row>
    <row r="138">
      <c r="Q138" s="34"/>
    </row>
    <row r="139">
      <c r="Q139" s="34"/>
    </row>
    <row r="140">
      <c r="Q140" s="34"/>
    </row>
    <row r="141">
      <c r="Q141" s="34"/>
    </row>
    <row r="142">
      <c r="Q142" s="34"/>
    </row>
    <row r="143">
      <c r="Q143" s="34"/>
    </row>
    <row r="144">
      <c r="Q144" s="34"/>
    </row>
    <row r="145">
      <c r="Q145" s="34"/>
    </row>
    <row r="146">
      <c r="Q146" s="34"/>
    </row>
    <row r="147">
      <c r="Q147" s="34"/>
    </row>
    <row r="148">
      <c r="Q148" s="34"/>
    </row>
    <row r="149">
      <c r="Q149" s="34"/>
    </row>
    <row r="150">
      <c r="Q150" s="34"/>
    </row>
    <row r="151">
      <c r="Q151" s="34"/>
    </row>
    <row r="152">
      <c r="Q152" s="34"/>
    </row>
    <row r="153">
      <c r="Q153" s="34"/>
    </row>
    <row r="154">
      <c r="Q154" s="34"/>
    </row>
    <row r="155">
      <c r="Q155" s="34"/>
    </row>
    <row r="156">
      <c r="Q156" s="34"/>
    </row>
    <row r="157">
      <c r="Q157" s="34"/>
    </row>
    <row r="158">
      <c r="Q158" s="34"/>
    </row>
    <row r="159">
      <c r="Q159" s="34"/>
    </row>
    <row r="160">
      <c r="Q160" s="34"/>
    </row>
    <row r="161">
      <c r="Q161" s="34"/>
    </row>
    <row r="162">
      <c r="Q162" s="34"/>
    </row>
    <row r="163">
      <c r="Q163" s="34"/>
    </row>
    <row r="164">
      <c r="Q164" s="34"/>
    </row>
    <row r="165">
      <c r="Q165" s="34"/>
    </row>
    <row r="166">
      <c r="Q166" s="34"/>
    </row>
    <row r="167">
      <c r="Q167" s="34"/>
    </row>
    <row r="168">
      <c r="Q168" s="34"/>
    </row>
    <row r="169">
      <c r="Q169" s="34"/>
    </row>
    <row r="170">
      <c r="Q170" s="34"/>
    </row>
    <row r="171">
      <c r="Q171" s="34"/>
    </row>
    <row r="172">
      <c r="Q172" s="34"/>
    </row>
    <row r="173">
      <c r="Q173" s="34"/>
    </row>
    <row r="174">
      <c r="Q174" s="34"/>
    </row>
    <row r="175">
      <c r="Q175" s="34"/>
    </row>
    <row r="176">
      <c r="Q176" s="34"/>
    </row>
    <row r="177">
      <c r="Q177" s="34"/>
    </row>
    <row r="178">
      <c r="Q178" s="34"/>
    </row>
    <row r="179">
      <c r="Q179" s="34"/>
    </row>
    <row r="180">
      <c r="Q180" s="34"/>
    </row>
    <row r="181">
      <c r="Q181" s="34"/>
    </row>
    <row r="182">
      <c r="Q182" s="34"/>
    </row>
    <row r="183">
      <c r="Q183" s="34"/>
    </row>
    <row r="184">
      <c r="Q184" s="34"/>
    </row>
    <row r="185">
      <c r="Q185" s="34"/>
    </row>
    <row r="186">
      <c r="Q186" s="34"/>
    </row>
    <row r="187">
      <c r="Q187" s="34"/>
    </row>
    <row r="188">
      <c r="Q188" s="34"/>
    </row>
    <row r="189">
      <c r="Q189" s="34"/>
    </row>
    <row r="190">
      <c r="Q190" s="34"/>
    </row>
    <row r="191">
      <c r="Q191" s="34"/>
    </row>
    <row r="192">
      <c r="Q192" s="34"/>
    </row>
    <row r="193">
      <c r="Q193" s="34"/>
    </row>
    <row r="194">
      <c r="Q194" s="34"/>
    </row>
    <row r="195">
      <c r="Q195" s="34"/>
    </row>
    <row r="196">
      <c r="Q196" s="34"/>
    </row>
    <row r="197">
      <c r="Q197" s="34"/>
    </row>
    <row r="198">
      <c r="Q198" s="34"/>
    </row>
    <row r="199">
      <c r="Q199" s="34"/>
    </row>
    <row r="200">
      <c r="Q200" s="34"/>
    </row>
    <row r="201">
      <c r="Q201" s="34"/>
    </row>
    <row r="202">
      <c r="Q202" s="34"/>
    </row>
    <row r="203">
      <c r="Q203" s="34"/>
    </row>
    <row r="204">
      <c r="Q204" s="34"/>
    </row>
    <row r="205">
      <c r="Q205" s="34"/>
    </row>
    <row r="206">
      <c r="Q206" s="34"/>
    </row>
    <row r="207">
      <c r="Q207" s="34"/>
    </row>
    <row r="208">
      <c r="Q208" s="34"/>
    </row>
    <row r="209">
      <c r="Q209" s="34"/>
    </row>
    <row r="210">
      <c r="Q210" s="34"/>
    </row>
    <row r="211">
      <c r="Q211" s="34"/>
    </row>
    <row r="212">
      <c r="Q212" s="34"/>
    </row>
    <row r="213">
      <c r="Q213" s="34"/>
    </row>
    <row r="214">
      <c r="Q214" s="34"/>
    </row>
    <row r="215">
      <c r="Q215" s="34"/>
    </row>
    <row r="216">
      <c r="Q216" s="34"/>
    </row>
    <row r="217">
      <c r="Q217" s="34"/>
    </row>
    <row r="218">
      <c r="Q218" s="34"/>
    </row>
    <row r="219">
      <c r="Q219" s="34"/>
    </row>
    <row r="220">
      <c r="Q220" s="34"/>
    </row>
    <row r="221">
      <c r="Q221" s="34"/>
    </row>
    <row r="222">
      <c r="Q222" s="34"/>
    </row>
    <row r="223">
      <c r="Q223" s="34"/>
    </row>
    <row r="224">
      <c r="Q224" s="34"/>
    </row>
    <row r="225">
      <c r="Q225" s="34"/>
    </row>
    <row r="226">
      <c r="Q226" s="34"/>
    </row>
    <row r="227">
      <c r="Q227" s="34"/>
    </row>
    <row r="228">
      <c r="Q228" s="34"/>
    </row>
    <row r="229">
      <c r="Q229" s="34"/>
    </row>
    <row r="230">
      <c r="Q230" s="34"/>
    </row>
    <row r="231">
      <c r="Q231" s="34"/>
    </row>
    <row r="232">
      <c r="Q232" s="34"/>
    </row>
    <row r="233">
      <c r="Q233" s="34"/>
    </row>
    <row r="234">
      <c r="Q234" s="34"/>
    </row>
    <row r="235">
      <c r="Q235" s="34"/>
    </row>
    <row r="236">
      <c r="Q236" s="34"/>
    </row>
    <row r="237">
      <c r="Q237" s="34"/>
    </row>
    <row r="238">
      <c r="Q238" s="34"/>
    </row>
    <row r="239">
      <c r="Q239" s="34"/>
    </row>
    <row r="240">
      <c r="Q240" s="34"/>
    </row>
    <row r="241">
      <c r="Q241" s="34"/>
    </row>
    <row r="242">
      <c r="Q242" s="34"/>
    </row>
    <row r="243">
      <c r="Q243" s="34"/>
    </row>
    <row r="244">
      <c r="Q244" s="34"/>
    </row>
    <row r="245">
      <c r="Q245" s="34"/>
    </row>
    <row r="246">
      <c r="Q246" s="34"/>
    </row>
    <row r="247">
      <c r="Q247" s="34"/>
    </row>
    <row r="248">
      <c r="Q248" s="34"/>
    </row>
    <row r="249">
      <c r="Q249" s="34"/>
    </row>
    <row r="250">
      <c r="Q250" s="34"/>
    </row>
    <row r="251">
      <c r="Q251" s="34"/>
    </row>
    <row r="252">
      <c r="Q252" s="34"/>
    </row>
    <row r="253">
      <c r="Q253" s="34"/>
    </row>
    <row r="254">
      <c r="Q254" s="34"/>
    </row>
    <row r="255">
      <c r="Q255" s="34"/>
    </row>
    <row r="256">
      <c r="Q256" s="34"/>
    </row>
    <row r="257">
      <c r="Q257" s="34"/>
    </row>
    <row r="258">
      <c r="Q258" s="34"/>
    </row>
    <row r="259">
      <c r="Q259" s="34"/>
    </row>
    <row r="260">
      <c r="Q260" s="34"/>
    </row>
    <row r="261">
      <c r="Q261" s="34"/>
    </row>
    <row r="262">
      <c r="Q262" s="34"/>
    </row>
    <row r="263">
      <c r="Q263" s="34"/>
    </row>
    <row r="264">
      <c r="Q264" s="34"/>
    </row>
    <row r="265">
      <c r="Q265" s="34"/>
    </row>
    <row r="266">
      <c r="Q266" s="34"/>
    </row>
    <row r="267">
      <c r="Q267" s="34"/>
    </row>
    <row r="268">
      <c r="Q268" s="34"/>
    </row>
    <row r="269">
      <c r="Q269" s="34"/>
    </row>
    <row r="270">
      <c r="Q270" s="34"/>
    </row>
    <row r="271">
      <c r="Q271" s="34"/>
    </row>
    <row r="272">
      <c r="Q272" s="34"/>
    </row>
    <row r="273">
      <c r="Q273" s="34"/>
    </row>
    <row r="274">
      <c r="Q274" s="34"/>
    </row>
    <row r="275">
      <c r="Q275" s="34"/>
    </row>
    <row r="276">
      <c r="Q276" s="34"/>
    </row>
    <row r="277">
      <c r="Q277" s="34"/>
    </row>
    <row r="278">
      <c r="Q278" s="34"/>
    </row>
    <row r="279">
      <c r="Q279" s="34"/>
    </row>
    <row r="280">
      <c r="Q280" s="34"/>
    </row>
    <row r="281">
      <c r="Q281" s="34"/>
    </row>
    <row r="282">
      <c r="Q282" s="34"/>
    </row>
    <row r="283">
      <c r="Q283" s="34"/>
    </row>
    <row r="284">
      <c r="Q284" s="34"/>
    </row>
    <row r="285">
      <c r="Q285" s="34"/>
    </row>
    <row r="286">
      <c r="Q286" s="34"/>
    </row>
    <row r="287">
      <c r="Q287" s="34"/>
    </row>
    <row r="288">
      <c r="Q288" s="34"/>
    </row>
    <row r="289">
      <c r="Q289" s="34"/>
    </row>
    <row r="290">
      <c r="Q290" s="34"/>
    </row>
    <row r="291">
      <c r="Q291" s="34"/>
    </row>
    <row r="292">
      <c r="Q292" s="34"/>
    </row>
    <row r="293">
      <c r="Q293" s="34"/>
    </row>
    <row r="294">
      <c r="Q294" s="34"/>
    </row>
    <row r="295">
      <c r="Q295" s="34"/>
    </row>
    <row r="296">
      <c r="Q296" s="34"/>
    </row>
    <row r="297">
      <c r="Q297" s="34"/>
    </row>
    <row r="298">
      <c r="Q298" s="34"/>
    </row>
    <row r="299">
      <c r="Q299" s="34"/>
    </row>
    <row r="300">
      <c r="Q300" s="34"/>
    </row>
    <row r="301">
      <c r="Q301" s="34"/>
    </row>
    <row r="302">
      <c r="Q302" s="34"/>
    </row>
    <row r="303">
      <c r="Q303" s="34"/>
    </row>
    <row r="304">
      <c r="Q304" s="34"/>
    </row>
    <row r="305">
      <c r="Q305" s="34"/>
    </row>
    <row r="306">
      <c r="Q306" s="34"/>
    </row>
    <row r="307">
      <c r="Q307" s="34"/>
    </row>
    <row r="308">
      <c r="Q308" s="34"/>
    </row>
    <row r="309">
      <c r="Q309" s="34"/>
    </row>
    <row r="310">
      <c r="Q310" s="34"/>
    </row>
    <row r="311">
      <c r="Q311" s="34"/>
    </row>
    <row r="312">
      <c r="Q312" s="34"/>
    </row>
    <row r="313">
      <c r="Q313" s="34"/>
    </row>
    <row r="314">
      <c r="Q314" s="34"/>
    </row>
    <row r="315">
      <c r="Q315" s="34"/>
    </row>
    <row r="316">
      <c r="Q316" s="34"/>
    </row>
    <row r="317">
      <c r="Q317" s="34"/>
    </row>
    <row r="318">
      <c r="Q318" s="34"/>
    </row>
    <row r="319">
      <c r="Q319" s="34"/>
    </row>
    <row r="320">
      <c r="Q320" s="34"/>
    </row>
    <row r="321">
      <c r="Q321" s="34"/>
    </row>
    <row r="322">
      <c r="Q322" s="34"/>
    </row>
    <row r="323">
      <c r="Q323" s="34"/>
    </row>
    <row r="324">
      <c r="Q324" s="34"/>
    </row>
    <row r="325">
      <c r="Q325" s="34"/>
    </row>
    <row r="326">
      <c r="Q326" s="34"/>
    </row>
    <row r="327">
      <c r="Q327" s="34"/>
    </row>
    <row r="328">
      <c r="Q328" s="34"/>
    </row>
    <row r="329">
      <c r="Q329" s="34"/>
    </row>
    <row r="330">
      <c r="Q330" s="34"/>
    </row>
    <row r="331">
      <c r="Q331" s="34"/>
    </row>
    <row r="332">
      <c r="Q332" s="34"/>
    </row>
    <row r="333">
      <c r="Q333" s="34"/>
    </row>
    <row r="334">
      <c r="Q334" s="34"/>
    </row>
    <row r="335">
      <c r="Q335" s="34"/>
    </row>
    <row r="336">
      <c r="Q336" s="34"/>
    </row>
    <row r="337">
      <c r="Q337" s="34"/>
    </row>
    <row r="338">
      <c r="Q338" s="34"/>
    </row>
    <row r="339">
      <c r="Q339" s="34"/>
    </row>
    <row r="340">
      <c r="Q340" s="34"/>
    </row>
    <row r="341">
      <c r="Q341" s="34"/>
    </row>
    <row r="342">
      <c r="Q342" s="34"/>
    </row>
    <row r="343">
      <c r="Q343" s="34"/>
    </row>
    <row r="344">
      <c r="Q344" s="34"/>
    </row>
    <row r="345">
      <c r="Q345" s="34"/>
    </row>
    <row r="346">
      <c r="Q346" s="34"/>
    </row>
    <row r="347">
      <c r="Q347" s="34"/>
    </row>
    <row r="348">
      <c r="Q348" s="34"/>
    </row>
    <row r="349">
      <c r="Q349" s="34"/>
    </row>
    <row r="350">
      <c r="Q350" s="34"/>
    </row>
    <row r="351">
      <c r="Q351" s="34"/>
    </row>
    <row r="352">
      <c r="Q352" s="34"/>
    </row>
    <row r="353">
      <c r="Q353" s="34"/>
    </row>
    <row r="354">
      <c r="Q354" s="34"/>
    </row>
    <row r="355">
      <c r="Q355" s="34"/>
    </row>
    <row r="356">
      <c r="Q356" s="34"/>
    </row>
    <row r="357">
      <c r="Q357" s="34"/>
    </row>
    <row r="358">
      <c r="Q358" s="34"/>
    </row>
    <row r="359">
      <c r="Q359" s="34"/>
    </row>
    <row r="360">
      <c r="Q360" s="34"/>
    </row>
    <row r="361">
      <c r="Q361" s="34"/>
    </row>
    <row r="362">
      <c r="Q362" s="34"/>
    </row>
    <row r="363">
      <c r="Q363" s="34"/>
    </row>
    <row r="364">
      <c r="Q364" s="34"/>
    </row>
    <row r="365">
      <c r="Q365" s="34"/>
    </row>
    <row r="366">
      <c r="Q366" s="34"/>
    </row>
    <row r="367">
      <c r="Q367" s="34"/>
    </row>
    <row r="368">
      <c r="Q368" s="34"/>
    </row>
    <row r="369">
      <c r="Q369" s="34"/>
    </row>
    <row r="370">
      <c r="Q370" s="34"/>
    </row>
    <row r="371">
      <c r="Q371" s="34"/>
    </row>
    <row r="372">
      <c r="Q372" s="34"/>
    </row>
    <row r="373">
      <c r="Q373" s="34"/>
    </row>
    <row r="374">
      <c r="Q374" s="34"/>
    </row>
    <row r="375">
      <c r="Q375" s="34"/>
    </row>
    <row r="376">
      <c r="Q376" s="34"/>
    </row>
    <row r="377">
      <c r="Q377" s="34"/>
    </row>
    <row r="378">
      <c r="Q378" s="34"/>
    </row>
    <row r="379">
      <c r="Q379" s="34"/>
    </row>
    <row r="380">
      <c r="Q380" s="34"/>
    </row>
    <row r="381">
      <c r="Q381" s="34"/>
    </row>
    <row r="382">
      <c r="Q382" s="34"/>
    </row>
    <row r="383">
      <c r="Q383" s="34"/>
    </row>
    <row r="384">
      <c r="Q384" s="34"/>
    </row>
    <row r="385">
      <c r="Q385" s="34"/>
    </row>
    <row r="386">
      <c r="Q386" s="34"/>
    </row>
    <row r="387">
      <c r="Q387" s="34"/>
    </row>
    <row r="388">
      <c r="Q388" s="34"/>
    </row>
    <row r="389">
      <c r="Q389" s="34"/>
    </row>
    <row r="390">
      <c r="Q390" s="34"/>
    </row>
    <row r="391">
      <c r="Q391" s="34"/>
    </row>
    <row r="392">
      <c r="Q392" s="34"/>
    </row>
    <row r="393">
      <c r="Q393" s="34"/>
    </row>
    <row r="394">
      <c r="Q394" s="34"/>
    </row>
    <row r="395">
      <c r="Q395" s="34"/>
    </row>
    <row r="396">
      <c r="Q396" s="34"/>
    </row>
    <row r="397">
      <c r="Q397" s="34"/>
    </row>
    <row r="398">
      <c r="Q398" s="34"/>
    </row>
    <row r="399">
      <c r="Q399" s="34"/>
    </row>
    <row r="400">
      <c r="Q400" s="34"/>
    </row>
    <row r="401">
      <c r="Q401" s="34"/>
    </row>
    <row r="402">
      <c r="Q402" s="34"/>
    </row>
    <row r="403">
      <c r="Q403" s="34"/>
    </row>
    <row r="404">
      <c r="Q404" s="34"/>
    </row>
    <row r="405">
      <c r="Q405" s="34"/>
    </row>
    <row r="406">
      <c r="Q406" s="34"/>
    </row>
    <row r="407">
      <c r="Q407" s="34"/>
    </row>
    <row r="408">
      <c r="Q408" s="34"/>
    </row>
    <row r="409">
      <c r="Q409" s="34"/>
    </row>
    <row r="410">
      <c r="Q410" s="34"/>
    </row>
    <row r="411">
      <c r="Q411" s="34"/>
    </row>
    <row r="412">
      <c r="Q412" s="34"/>
    </row>
    <row r="413">
      <c r="Q413" s="34"/>
    </row>
    <row r="414">
      <c r="Q414" s="34"/>
    </row>
    <row r="415">
      <c r="Q415" s="34"/>
    </row>
    <row r="416">
      <c r="Q416" s="34"/>
    </row>
    <row r="417">
      <c r="Q417" s="34"/>
    </row>
    <row r="418">
      <c r="Q418" s="34"/>
    </row>
    <row r="419">
      <c r="Q419" s="34"/>
    </row>
    <row r="420">
      <c r="Q420" s="34"/>
    </row>
    <row r="421">
      <c r="Q421" s="34"/>
    </row>
    <row r="422">
      <c r="Q422" s="34"/>
    </row>
    <row r="423">
      <c r="Q423" s="34"/>
    </row>
    <row r="424">
      <c r="Q424" s="34"/>
    </row>
    <row r="425">
      <c r="Q425" s="34"/>
    </row>
    <row r="426">
      <c r="Q426" s="34"/>
    </row>
    <row r="427">
      <c r="Q427" s="34"/>
    </row>
    <row r="428">
      <c r="Q428" s="34"/>
    </row>
    <row r="429">
      <c r="Q429" s="34"/>
    </row>
    <row r="430">
      <c r="Q430" s="34"/>
    </row>
    <row r="431">
      <c r="Q431" s="34"/>
    </row>
    <row r="432">
      <c r="Q432" s="34"/>
    </row>
    <row r="433">
      <c r="Q433" s="34"/>
    </row>
    <row r="434">
      <c r="Q434" s="34"/>
    </row>
    <row r="435">
      <c r="Q435" s="34"/>
    </row>
    <row r="436">
      <c r="Q436" s="34"/>
    </row>
    <row r="437">
      <c r="Q437" s="34"/>
    </row>
    <row r="438">
      <c r="Q438" s="34"/>
    </row>
    <row r="439">
      <c r="Q439" s="34"/>
    </row>
    <row r="440">
      <c r="Q440" s="34"/>
    </row>
    <row r="441">
      <c r="Q441" s="34"/>
    </row>
    <row r="442">
      <c r="Q442" s="34"/>
    </row>
    <row r="443">
      <c r="Q443" s="34"/>
    </row>
    <row r="444">
      <c r="Q444" s="34"/>
    </row>
    <row r="445">
      <c r="Q445" s="34"/>
    </row>
    <row r="446">
      <c r="Q446" s="34"/>
    </row>
    <row r="447">
      <c r="Q447" s="34"/>
    </row>
    <row r="448">
      <c r="Q448" s="34"/>
    </row>
    <row r="449">
      <c r="Q449" s="34"/>
    </row>
    <row r="450">
      <c r="Q450" s="34"/>
    </row>
    <row r="451">
      <c r="Q451" s="34"/>
    </row>
    <row r="452">
      <c r="Q452" s="34"/>
    </row>
    <row r="453">
      <c r="Q453" s="34"/>
    </row>
    <row r="454">
      <c r="Q454" s="34"/>
    </row>
    <row r="455">
      <c r="Q455" s="34"/>
    </row>
    <row r="456">
      <c r="Q456" s="34"/>
    </row>
    <row r="457">
      <c r="Q457" s="34"/>
    </row>
    <row r="458">
      <c r="Q458" s="34"/>
    </row>
    <row r="459">
      <c r="Q459" s="34"/>
    </row>
    <row r="460">
      <c r="Q460" s="34"/>
    </row>
    <row r="461">
      <c r="Q461" s="34"/>
    </row>
    <row r="462">
      <c r="Q462" s="34"/>
    </row>
    <row r="463">
      <c r="Q463" s="34"/>
    </row>
    <row r="464">
      <c r="Q464" s="34"/>
    </row>
    <row r="465">
      <c r="Q465" s="34"/>
    </row>
    <row r="466">
      <c r="Q466" s="34"/>
    </row>
    <row r="467">
      <c r="Q467" s="34"/>
    </row>
    <row r="468">
      <c r="Q468" s="34"/>
    </row>
    <row r="469">
      <c r="Q469" s="34"/>
    </row>
    <row r="470">
      <c r="Q470" s="34"/>
    </row>
    <row r="471">
      <c r="Q471" s="34"/>
    </row>
    <row r="472">
      <c r="Q472" s="34"/>
    </row>
    <row r="473">
      <c r="Q473" s="34"/>
    </row>
    <row r="474">
      <c r="Q474" s="34"/>
    </row>
    <row r="475">
      <c r="Q475" s="34"/>
    </row>
    <row r="476">
      <c r="Q476" s="34"/>
    </row>
    <row r="477">
      <c r="Q477" s="34"/>
    </row>
    <row r="478">
      <c r="Q478" s="34"/>
    </row>
    <row r="479">
      <c r="Q479" s="34"/>
    </row>
    <row r="480">
      <c r="Q480" s="34"/>
    </row>
    <row r="481">
      <c r="Q481" s="34"/>
    </row>
    <row r="482">
      <c r="Q482" s="34"/>
    </row>
    <row r="483">
      <c r="Q483" s="34"/>
    </row>
    <row r="484">
      <c r="Q484" s="34"/>
    </row>
    <row r="485">
      <c r="Q485" s="34"/>
    </row>
    <row r="486">
      <c r="Q486" s="34"/>
    </row>
    <row r="487">
      <c r="Q487" s="34"/>
    </row>
    <row r="488">
      <c r="Q488" s="34"/>
    </row>
    <row r="489">
      <c r="Q489" s="34"/>
    </row>
    <row r="490">
      <c r="Q490" s="34"/>
    </row>
    <row r="491">
      <c r="Q491" s="34"/>
    </row>
    <row r="492">
      <c r="Q492" s="34"/>
    </row>
    <row r="493">
      <c r="Q493" s="34"/>
    </row>
    <row r="494">
      <c r="Q494" s="34"/>
    </row>
    <row r="495">
      <c r="Q495" s="34"/>
    </row>
    <row r="496">
      <c r="Q496" s="34"/>
    </row>
    <row r="497">
      <c r="Q497" s="34"/>
    </row>
    <row r="498">
      <c r="Q498" s="34"/>
    </row>
    <row r="499">
      <c r="Q499" s="34"/>
    </row>
    <row r="500">
      <c r="Q500" s="34"/>
    </row>
    <row r="501">
      <c r="Q501" s="34"/>
    </row>
    <row r="502">
      <c r="Q502" s="34"/>
    </row>
    <row r="503">
      <c r="Q503" s="34"/>
    </row>
    <row r="504">
      <c r="Q504" s="34"/>
    </row>
    <row r="505">
      <c r="Q505" s="34"/>
    </row>
    <row r="506">
      <c r="Q506" s="34"/>
    </row>
    <row r="507">
      <c r="Q507" s="34"/>
    </row>
    <row r="508">
      <c r="Q508" s="34"/>
    </row>
    <row r="509">
      <c r="Q509" s="34"/>
    </row>
    <row r="510">
      <c r="Q510" s="34"/>
    </row>
    <row r="511">
      <c r="Q511" s="34"/>
    </row>
    <row r="512">
      <c r="Q512" s="34"/>
    </row>
    <row r="513">
      <c r="Q513" s="34"/>
    </row>
    <row r="514">
      <c r="Q514" s="34"/>
    </row>
    <row r="515">
      <c r="Q515" s="34"/>
    </row>
    <row r="516">
      <c r="Q516" s="34"/>
    </row>
    <row r="517">
      <c r="Q517" s="34"/>
    </row>
    <row r="518">
      <c r="Q518" s="34"/>
    </row>
    <row r="519">
      <c r="Q519" s="34"/>
    </row>
    <row r="520">
      <c r="Q520" s="34"/>
    </row>
    <row r="521">
      <c r="Q521" s="34"/>
    </row>
    <row r="522">
      <c r="Q522" s="34"/>
    </row>
    <row r="523">
      <c r="Q523" s="34"/>
    </row>
    <row r="524">
      <c r="Q524" s="34"/>
    </row>
    <row r="525">
      <c r="Q525" s="34"/>
    </row>
    <row r="526">
      <c r="Q526" s="34"/>
    </row>
    <row r="527">
      <c r="Q527" s="34"/>
    </row>
    <row r="528">
      <c r="Q528" s="34"/>
    </row>
    <row r="529">
      <c r="Q529" s="34"/>
    </row>
    <row r="530">
      <c r="Q530" s="34"/>
    </row>
    <row r="531">
      <c r="Q531" s="34"/>
    </row>
    <row r="532">
      <c r="Q532" s="34"/>
    </row>
    <row r="533">
      <c r="Q533" s="34"/>
    </row>
    <row r="534">
      <c r="Q534" s="34"/>
    </row>
    <row r="535">
      <c r="Q535" s="34"/>
    </row>
    <row r="536">
      <c r="Q536" s="34"/>
    </row>
    <row r="537">
      <c r="Q537" s="34"/>
    </row>
    <row r="538">
      <c r="Q538" s="34"/>
    </row>
    <row r="539">
      <c r="Q539" s="34"/>
    </row>
    <row r="540">
      <c r="Q540" s="34"/>
    </row>
    <row r="541">
      <c r="Q541" s="34"/>
    </row>
    <row r="542">
      <c r="Q542" s="34"/>
    </row>
    <row r="543">
      <c r="Q543" s="34"/>
    </row>
    <row r="544">
      <c r="Q544" s="34"/>
    </row>
    <row r="545">
      <c r="Q545" s="34"/>
    </row>
    <row r="546">
      <c r="Q546" s="34"/>
    </row>
    <row r="547">
      <c r="Q547" s="34"/>
    </row>
    <row r="548">
      <c r="Q548" s="34"/>
    </row>
    <row r="549">
      <c r="Q549" s="34"/>
    </row>
    <row r="550">
      <c r="Q550" s="34"/>
    </row>
    <row r="551">
      <c r="Q551" s="34"/>
    </row>
    <row r="552">
      <c r="Q552" s="34"/>
    </row>
    <row r="553">
      <c r="Q553" s="34"/>
    </row>
    <row r="554">
      <c r="Q554" s="34"/>
    </row>
    <row r="555">
      <c r="Q555" s="34"/>
    </row>
    <row r="556">
      <c r="Q556" s="34"/>
    </row>
    <row r="557">
      <c r="Q557" s="34"/>
    </row>
    <row r="558">
      <c r="Q558" s="34"/>
    </row>
    <row r="559">
      <c r="Q559" s="34"/>
    </row>
    <row r="560">
      <c r="Q560" s="34"/>
    </row>
    <row r="561">
      <c r="Q561" s="34"/>
    </row>
    <row r="562">
      <c r="Q562" s="34"/>
    </row>
    <row r="563">
      <c r="Q563" s="34"/>
    </row>
    <row r="564">
      <c r="Q564" s="34"/>
    </row>
    <row r="565">
      <c r="Q565" s="34"/>
    </row>
    <row r="566">
      <c r="Q566" s="34"/>
    </row>
    <row r="567">
      <c r="Q567" s="34"/>
    </row>
    <row r="568">
      <c r="Q568" s="34"/>
    </row>
    <row r="569">
      <c r="Q569" s="34"/>
    </row>
    <row r="570">
      <c r="Q570" s="34"/>
    </row>
    <row r="571">
      <c r="Q571" s="34"/>
    </row>
    <row r="572">
      <c r="Q572" s="34"/>
    </row>
    <row r="573">
      <c r="Q573" s="34"/>
    </row>
    <row r="574">
      <c r="Q574" s="34"/>
    </row>
    <row r="575">
      <c r="Q575" s="34"/>
    </row>
    <row r="576">
      <c r="Q576" s="34"/>
    </row>
    <row r="577">
      <c r="Q577" s="34"/>
    </row>
    <row r="578">
      <c r="Q578" s="34"/>
    </row>
    <row r="579">
      <c r="Q579" s="34"/>
    </row>
    <row r="580">
      <c r="Q580" s="34"/>
    </row>
    <row r="581">
      <c r="Q581" s="34"/>
    </row>
    <row r="582">
      <c r="Q582" s="34"/>
    </row>
    <row r="583">
      <c r="Q583" s="34"/>
    </row>
    <row r="584">
      <c r="Q584" s="34"/>
    </row>
    <row r="585">
      <c r="Q585" s="34"/>
    </row>
    <row r="586">
      <c r="Q586" s="34"/>
    </row>
    <row r="587">
      <c r="Q587" s="34"/>
    </row>
    <row r="588">
      <c r="Q588" s="34"/>
    </row>
    <row r="589">
      <c r="Q589" s="34"/>
    </row>
    <row r="590">
      <c r="Q590" s="34"/>
    </row>
    <row r="591">
      <c r="Q591" s="34"/>
    </row>
    <row r="592">
      <c r="Q592" s="34"/>
    </row>
    <row r="593">
      <c r="Q593" s="34"/>
    </row>
    <row r="594">
      <c r="Q594" s="34"/>
    </row>
    <row r="595">
      <c r="Q595" s="34"/>
    </row>
    <row r="596">
      <c r="Q596" s="34"/>
    </row>
    <row r="597">
      <c r="Q597" s="34"/>
    </row>
    <row r="598">
      <c r="Q598" s="34"/>
    </row>
    <row r="599">
      <c r="Q599" s="34"/>
    </row>
    <row r="600">
      <c r="Q600" s="34"/>
    </row>
    <row r="601">
      <c r="Q601" s="34"/>
    </row>
    <row r="602">
      <c r="Q602" s="34"/>
    </row>
    <row r="603">
      <c r="Q603" s="34"/>
    </row>
    <row r="604">
      <c r="Q604" s="34"/>
    </row>
    <row r="605">
      <c r="Q605" s="34"/>
    </row>
    <row r="606">
      <c r="Q606" s="34"/>
    </row>
    <row r="607">
      <c r="Q607" s="34"/>
    </row>
    <row r="608">
      <c r="Q608" s="34"/>
    </row>
    <row r="609">
      <c r="Q609" s="34"/>
    </row>
    <row r="610">
      <c r="Q610" s="34"/>
    </row>
    <row r="611">
      <c r="Q611" s="34"/>
    </row>
    <row r="612">
      <c r="Q612" s="34"/>
    </row>
    <row r="613">
      <c r="Q613" s="34"/>
    </row>
    <row r="614">
      <c r="Q614" s="34"/>
    </row>
    <row r="615">
      <c r="Q615" s="34"/>
    </row>
    <row r="616">
      <c r="Q616" s="34"/>
    </row>
    <row r="617">
      <c r="Q617" s="34"/>
    </row>
    <row r="618">
      <c r="Q618" s="34"/>
    </row>
    <row r="619">
      <c r="Q619" s="34"/>
    </row>
    <row r="620">
      <c r="Q620" s="34"/>
    </row>
    <row r="621">
      <c r="Q621" s="34"/>
    </row>
    <row r="622">
      <c r="Q622" s="34"/>
    </row>
    <row r="623">
      <c r="Q623" s="34"/>
    </row>
    <row r="624">
      <c r="Q624" s="34"/>
    </row>
    <row r="625">
      <c r="Q625" s="34"/>
    </row>
    <row r="626">
      <c r="Q626" s="34"/>
    </row>
    <row r="627">
      <c r="Q627" s="34"/>
    </row>
    <row r="628">
      <c r="Q628" s="34"/>
    </row>
    <row r="629">
      <c r="Q629" s="34"/>
    </row>
    <row r="630">
      <c r="Q630" s="34"/>
    </row>
    <row r="631">
      <c r="Q631" s="34"/>
    </row>
    <row r="632">
      <c r="Q632" s="34"/>
    </row>
    <row r="633">
      <c r="Q633" s="34"/>
    </row>
    <row r="634">
      <c r="Q634" s="34"/>
    </row>
    <row r="635">
      <c r="Q635" s="34"/>
    </row>
    <row r="636">
      <c r="Q636" s="34"/>
    </row>
    <row r="637">
      <c r="Q637" s="34"/>
    </row>
    <row r="638">
      <c r="Q638" s="34"/>
    </row>
    <row r="639">
      <c r="Q639" s="34"/>
    </row>
    <row r="640">
      <c r="Q640" s="34"/>
    </row>
    <row r="641">
      <c r="Q641" s="34"/>
    </row>
    <row r="642">
      <c r="Q642" s="34"/>
    </row>
    <row r="643">
      <c r="Q643" s="34"/>
    </row>
    <row r="644">
      <c r="Q644" s="34"/>
    </row>
    <row r="645">
      <c r="Q645" s="34"/>
    </row>
    <row r="646">
      <c r="Q646" s="34"/>
    </row>
    <row r="647">
      <c r="Q647" s="34"/>
    </row>
    <row r="648">
      <c r="Q648" s="34"/>
    </row>
    <row r="649">
      <c r="Q649" s="34"/>
    </row>
    <row r="650">
      <c r="Q650" s="34"/>
    </row>
    <row r="651">
      <c r="Q651" s="34"/>
    </row>
    <row r="652">
      <c r="Q652" s="34"/>
    </row>
    <row r="653">
      <c r="Q653" s="34"/>
    </row>
    <row r="654">
      <c r="Q654" s="34"/>
    </row>
    <row r="655">
      <c r="Q655" s="34"/>
    </row>
    <row r="656">
      <c r="Q656" s="34"/>
    </row>
    <row r="657">
      <c r="Q657" s="34"/>
    </row>
    <row r="658">
      <c r="Q658" s="34"/>
    </row>
    <row r="659">
      <c r="Q659" s="34"/>
    </row>
    <row r="660">
      <c r="Q660" s="34"/>
    </row>
    <row r="661">
      <c r="Q661" s="34"/>
    </row>
    <row r="662">
      <c r="Q662" s="34"/>
    </row>
    <row r="663">
      <c r="Q663" s="34"/>
    </row>
    <row r="664">
      <c r="Q664" s="34"/>
    </row>
    <row r="665">
      <c r="Q665" s="34"/>
    </row>
    <row r="666">
      <c r="Q666" s="34"/>
    </row>
    <row r="667">
      <c r="Q667" s="34"/>
    </row>
    <row r="668">
      <c r="Q668" s="34"/>
    </row>
    <row r="669">
      <c r="Q669" s="34"/>
    </row>
    <row r="670">
      <c r="Q670" s="34"/>
    </row>
    <row r="671">
      <c r="Q671" s="34"/>
    </row>
    <row r="672">
      <c r="Q672" s="34"/>
    </row>
    <row r="673">
      <c r="Q673" s="34"/>
    </row>
    <row r="674">
      <c r="Q674" s="34"/>
    </row>
    <row r="675">
      <c r="Q675" s="34"/>
    </row>
    <row r="676">
      <c r="Q676" s="34"/>
    </row>
    <row r="677">
      <c r="Q677" s="34"/>
    </row>
    <row r="678">
      <c r="Q678" s="34"/>
    </row>
    <row r="679">
      <c r="Q679" s="34"/>
    </row>
    <row r="680">
      <c r="Q680" s="34"/>
    </row>
    <row r="681">
      <c r="Q681" s="34"/>
    </row>
    <row r="682">
      <c r="Q682" s="34"/>
    </row>
    <row r="683">
      <c r="Q683" s="34"/>
    </row>
    <row r="684">
      <c r="Q684" s="34"/>
    </row>
    <row r="685">
      <c r="Q685" s="34"/>
    </row>
    <row r="686">
      <c r="Q686" s="34"/>
    </row>
    <row r="687">
      <c r="Q687" s="34"/>
    </row>
    <row r="688">
      <c r="Q688" s="34"/>
    </row>
    <row r="689">
      <c r="Q689" s="34"/>
    </row>
    <row r="690">
      <c r="Q690" s="34"/>
    </row>
    <row r="691">
      <c r="Q691" s="34"/>
    </row>
    <row r="692">
      <c r="Q692" s="34"/>
    </row>
    <row r="693">
      <c r="Q693" s="34"/>
    </row>
    <row r="694">
      <c r="Q694" s="34"/>
    </row>
    <row r="695">
      <c r="Q695" s="34"/>
    </row>
    <row r="696">
      <c r="Q696" s="34"/>
    </row>
    <row r="697">
      <c r="Q697" s="34"/>
    </row>
    <row r="698">
      <c r="Q698" s="34"/>
    </row>
    <row r="699">
      <c r="Q699" s="34"/>
    </row>
    <row r="700">
      <c r="Q700" s="34"/>
    </row>
    <row r="701">
      <c r="Q701" s="34"/>
    </row>
    <row r="702">
      <c r="Q702" s="34"/>
    </row>
    <row r="703">
      <c r="Q703" s="34"/>
    </row>
    <row r="704">
      <c r="Q704" s="34"/>
    </row>
    <row r="705">
      <c r="Q705" s="34"/>
    </row>
    <row r="706">
      <c r="Q706" s="34"/>
    </row>
    <row r="707">
      <c r="Q707" s="34"/>
    </row>
    <row r="708">
      <c r="Q708" s="34"/>
    </row>
    <row r="709">
      <c r="Q709" s="34"/>
    </row>
    <row r="710">
      <c r="Q710" s="34"/>
    </row>
    <row r="711">
      <c r="Q711" s="34"/>
    </row>
    <row r="712">
      <c r="Q712" s="34"/>
    </row>
    <row r="713">
      <c r="Q713" s="34"/>
    </row>
    <row r="714">
      <c r="Q714" s="34"/>
    </row>
    <row r="715">
      <c r="Q715" s="34"/>
    </row>
    <row r="716">
      <c r="Q716" s="34"/>
    </row>
    <row r="717">
      <c r="Q717" s="34"/>
    </row>
    <row r="718">
      <c r="Q718" s="34"/>
    </row>
    <row r="719">
      <c r="Q719" s="34"/>
    </row>
    <row r="720">
      <c r="Q720" s="34"/>
    </row>
    <row r="721">
      <c r="Q721" s="34"/>
    </row>
    <row r="722">
      <c r="Q722" s="34"/>
    </row>
    <row r="723">
      <c r="Q723" s="34"/>
    </row>
    <row r="724">
      <c r="Q724" s="34"/>
    </row>
    <row r="725">
      <c r="Q725" s="34"/>
    </row>
    <row r="726">
      <c r="Q726" s="34"/>
    </row>
    <row r="727">
      <c r="Q727" s="34"/>
    </row>
    <row r="728">
      <c r="Q728" s="34"/>
    </row>
    <row r="729">
      <c r="Q729" s="34"/>
    </row>
    <row r="730">
      <c r="Q730" s="34"/>
    </row>
    <row r="731">
      <c r="Q731" s="34"/>
    </row>
    <row r="732">
      <c r="Q732" s="34"/>
    </row>
    <row r="733">
      <c r="Q733" s="34"/>
    </row>
    <row r="734">
      <c r="Q734" s="34"/>
    </row>
    <row r="735">
      <c r="Q735" s="34"/>
    </row>
    <row r="736">
      <c r="Q736" s="34"/>
    </row>
    <row r="737">
      <c r="Q737" s="34"/>
    </row>
    <row r="738">
      <c r="Q738" s="34"/>
    </row>
    <row r="739">
      <c r="Q739" s="34"/>
    </row>
    <row r="740">
      <c r="Q740" s="34"/>
    </row>
    <row r="741">
      <c r="Q741" s="34"/>
    </row>
    <row r="742">
      <c r="Q742" s="34"/>
    </row>
    <row r="743">
      <c r="Q743" s="34"/>
    </row>
    <row r="744">
      <c r="Q744" s="34"/>
    </row>
    <row r="745">
      <c r="Q745" s="34"/>
    </row>
    <row r="746">
      <c r="Q746" s="34"/>
    </row>
    <row r="747">
      <c r="Q747" s="34"/>
    </row>
    <row r="748">
      <c r="Q748" s="34"/>
    </row>
    <row r="749">
      <c r="Q749" s="34"/>
    </row>
    <row r="750">
      <c r="Q750" s="34"/>
    </row>
    <row r="751">
      <c r="Q751" s="34"/>
    </row>
    <row r="752">
      <c r="Q752" s="34"/>
    </row>
    <row r="753">
      <c r="Q753" s="34"/>
    </row>
    <row r="754">
      <c r="Q754" s="34"/>
    </row>
    <row r="755">
      <c r="Q755" s="34"/>
    </row>
    <row r="756">
      <c r="Q756" s="34"/>
    </row>
    <row r="757">
      <c r="Q757" s="34"/>
    </row>
    <row r="758">
      <c r="Q758" s="34"/>
    </row>
    <row r="759">
      <c r="Q759" s="34"/>
    </row>
    <row r="760">
      <c r="Q760" s="34"/>
    </row>
    <row r="761">
      <c r="Q761" s="34"/>
    </row>
    <row r="762">
      <c r="Q762" s="34"/>
    </row>
    <row r="763">
      <c r="Q763" s="34"/>
    </row>
    <row r="764">
      <c r="Q764" s="34"/>
    </row>
    <row r="765">
      <c r="Q765" s="34"/>
    </row>
    <row r="766">
      <c r="Q766" s="34"/>
    </row>
    <row r="767">
      <c r="Q767" s="34"/>
    </row>
    <row r="768">
      <c r="Q768" s="34"/>
    </row>
    <row r="769">
      <c r="Q769" s="34"/>
    </row>
    <row r="770">
      <c r="Q770" s="34"/>
    </row>
    <row r="771">
      <c r="Q771" s="34"/>
    </row>
    <row r="772">
      <c r="Q772" s="34"/>
    </row>
    <row r="773">
      <c r="Q773" s="34"/>
    </row>
    <row r="774">
      <c r="Q774" s="34"/>
    </row>
    <row r="775">
      <c r="Q775" s="34"/>
    </row>
    <row r="776">
      <c r="Q776" s="34"/>
    </row>
    <row r="777">
      <c r="Q777" s="34"/>
    </row>
    <row r="778">
      <c r="Q778" s="34"/>
    </row>
    <row r="779">
      <c r="Q779" s="34"/>
    </row>
    <row r="780">
      <c r="Q780" s="34"/>
    </row>
    <row r="781">
      <c r="Q781" s="34"/>
    </row>
    <row r="782">
      <c r="Q782" s="34"/>
    </row>
    <row r="783">
      <c r="Q783" s="34"/>
    </row>
    <row r="784">
      <c r="Q784" s="34"/>
    </row>
    <row r="785">
      <c r="Q785" s="34"/>
    </row>
    <row r="786">
      <c r="Q786" s="34"/>
    </row>
    <row r="787">
      <c r="Q787" s="34"/>
    </row>
    <row r="788">
      <c r="Q788" s="34"/>
    </row>
    <row r="789">
      <c r="Q789" s="34"/>
    </row>
    <row r="790">
      <c r="Q790" s="34"/>
    </row>
    <row r="791">
      <c r="Q791" s="34"/>
    </row>
    <row r="792">
      <c r="Q792" s="34"/>
    </row>
    <row r="793">
      <c r="Q793" s="34"/>
    </row>
    <row r="794">
      <c r="Q794" s="34"/>
    </row>
    <row r="795">
      <c r="Q795" s="34"/>
    </row>
    <row r="796">
      <c r="Q796" s="34"/>
    </row>
    <row r="797">
      <c r="Q797" s="34"/>
    </row>
    <row r="798">
      <c r="Q798" s="34"/>
    </row>
    <row r="799">
      <c r="Q799" s="34"/>
    </row>
    <row r="800">
      <c r="Q800" s="34"/>
    </row>
    <row r="801">
      <c r="Q801" s="34"/>
    </row>
    <row r="802">
      <c r="Q802" s="34"/>
    </row>
    <row r="803">
      <c r="Q803" s="34"/>
    </row>
    <row r="804">
      <c r="Q804" s="34"/>
    </row>
    <row r="805">
      <c r="Q805" s="34"/>
    </row>
    <row r="806">
      <c r="Q806" s="34"/>
    </row>
    <row r="807">
      <c r="Q807" s="34"/>
    </row>
    <row r="808">
      <c r="Q808" s="34"/>
    </row>
    <row r="809">
      <c r="Q809" s="34"/>
    </row>
    <row r="810">
      <c r="Q810" s="34"/>
    </row>
    <row r="811">
      <c r="Q811" s="34"/>
    </row>
    <row r="812">
      <c r="Q812" s="34"/>
    </row>
    <row r="813">
      <c r="Q813" s="34"/>
    </row>
    <row r="814">
      <c r="Q814" s="34"/>
    </row>
    <row r="815">
      <c r="Q815" s="34"/>
    </row>
    <row r="816">
      <c r="Q816" s="34"/>
    </row>
    <row r="817">
      <c r="Q817" s="34"/>
    </row>
    <row r="818">
      <c r="Q818" s="34"/>
    </row>
    <row r="819">
      <c r="Q819" s="34"/>
    </row>
    <row r="820">
      <c r="Q820" s="34"/>
    </row>
    <row r="821">
      <c r="Q821" s="34"/>
    </row>
    <row r="822">
      <c r="Q822" s="34"/>
    </row>
    <row r="823">
      <c r="Q823" s="34"/>
    </row>
    <row r="824">
      <c r="Q824" s="34"/>
    </row>
    <row r="825">
      <c r="Q825" s="34"/>
    </row>
    <row r="826">
      <c r="Q826" s="34"/>
    </row>
    <row r="827">
      <c r="Q827" s="34"/>
    </row>
    <row r="828">
      <c r="Q828" s="34"/>
    </row>
    <row r="829">
      <c r="Q829" s="34"/>
    </row>
    <row r="830">
      <c r="Q830" s="34"/>
    </row>
    <row r="831">
      <c r="Q831" s="34"/>
    </row>
    <row r="832">
      <c r="Q832" s="34"/>
    </row>
    <row r="833">
      <c r="Q833" s="34"/>
    </row>
    <row r="834">
      <c r="Q834" s="34"/>
    </row>
    <row r="835">
      <c r="Q835" s="34"/>
    </row>
    <row r="836">
      <c r="Q836" s="34"/>
    </row>
    <row r="837">
      <c r="Q837" s="34"/>
    </row>
    <row r="838">
      <c r="Q838" s="34"/>
    </row>
    <row r="839">
      <c r="Q839" s="34"/>
    </row>
    <row r="840">
      <c r="Q840" s="34"/>
    </row>
    <row r="841">
      <c r="Q841" s="34"/>
    </row>
    <row r="842">
      <c r="Q842" s="34"/>
    </row>
    <row r="843">
      <c r="Q843" s="34"/>
    </row>
    <row r="844">
      <c r="Q844" s="34"/>
    </row>
    <row r="845">
      <c r="Q845" s="34"/>
    </row>
    <row r="846">
      <c r="Q846" s="34"/>
    </row>
    <row r="847">
      <c r="Q847" s="34"/>
    </row>
    <row r="848">
      <c r="Q848" s="34"/>
    </row>
    <row r="849">
      <c r="Q849" s="34"/>
    </row>
    <row r="850">
      <c r="Q850" s="34"/>
    </row>
    <row r="851">
      <c r="Q851" s="34"/>
    </row>
    <row r="852">
      <c r="Q852" s="34"/>
    </row>
    <row r="853">
      <c r="Q853" s="34"/>
    </row>
    <row r="854">
      <c r="Q854" s="34"/>
    </row>
    <row r="855">
      <c r="Q855" s="34"/>
    </row>
    <row r="856">
      <c r="Q856" s="34"/>
    </row>
    <row r="857">
      <c r="Q857" s="34"/>
    </row>
    <row r="858">
      <c r="Q858" s="34"/>
    </row>
    <row r="859">
      <c r="Q859" s="34"/>
    </row>
    <row r="860">
      <c r="Q860" s="34"/>
    </row>
    <row r="861">
      <c r="Q861" s="34"/>
    </row>
    <row r="862">
      <c r="Q862" s="34"/>
    </row>
    <row r="863">
      <c r="Q863" s="34"/>
    </row>
    <row r="864">
      <c r="Q864" s="34"/>
    </row>
    <row r="865">
      <c r="Q865" s="34"/>
    </row>
    <row r="866">
      <c r="Q866" s="34"/>
    </row>
    <row r="867">
      <c r="Q867" s="34"/>
    </row>
    <row r="868">
      <c r="Q868" s="34"/>
    </row>
    <row r="869">
      <c r="Q869" s="34"/>
    </row>
    <row r="870">
      <c r="Q870" s="34"/>
    </row>
    <row r="871">
      <c r="Q871" s="34"/>
    </row>
    <row r="872">
      <c r="Q872" s="34"/>
    </row>
    <row r="873">
      <c r="Q873" s="34"/>
    </row>
    <row r="874">
      <c r="Q874" s="34"/>
    </row>
    <row r="875">
      <c r="Q875" s="34"/>
    </row>
    <row r="876">
      <c r="Q876" s="34"/>
    </row>
    <row r="877">
      <c r="Q877" s="34"/>
    </row>
    <row r="878">
      <c r="Q878" s="34"/>
    </row>
    <row r="879">
      <c r="Q879" s="34"/>
    </row>
    <row r="880">
      <c r="Q880" s="34"/>
    </row>
    <row r="881">
      <c r="Q881" s="34"/>
    </row>
    <row r="882">
      <c r="Q882" s="34"/>
    </row>
    <row r="883">
      <c r="Q883" s="34"/>
    </row>
    <row r="884">
      <c r="Q884" s="34"/>
    </row>
    <row r="885">
      <c r="Q885" s="34"/>
    </row>
    <row r="886">
      <c r="Q886" s="34"/>
    </row>
    <row r="887">
      <c r="Q887" s="34"/>
    </row>
    <row r="888">
      <c r="Q888" s="34"/>
    </row>
    <row r="889">
      <c r="Q889" s="34"/>
    </row>
    <row r="890">
      <c r="Q890" s="34"/>
    </row>
    <row r="891">
      <c r="Q891" s="34"/>
    </row>
    <row r="892">
      <c r="Q892" s="34"/>
    </row>
    <row r="893">
      <c r="Q893" s="34"/>
    </row>
    <row r="894">
      <c r="Q894" s="34"/>
    </row>
    <row r="895">
      <c r="Q895" s="34"/>
    </row>
    <row r="896">
      <c r="Q896" s="34"/>
    </row>
    <row r="897">
      <c r="Q897" s="34"/>
    </row>
    <row r="898">
      <c r="Q898" s="34"/>
    </row>
    <row r="899">
      <c r="Q899" s="34"/>
    </row>
    <row r="900">
      <c r="Q900" s="34"/>
    </row>
    <row r="901">
      <c r="Q901" s="34"/>
    </row>
    <row r="902">
      <c r="Q902" s="34"/>
    </row>
    <row r="903">
      <c r="Q903" s="34"/>
    </row>
    <row r="904">
      <c r="Q904" s="34"/>
    </row>
    <row r="905">
      <c r="Q905" s="34"/>
    </row>
    <row r="906">
      <c r="Q906" s="34"/>
    </row>
    <row r="907">
      <c r="Q907" s="34"/>
    </row>
    <row r="908">
      <c r="Q908" s="34"/>
    </row>
    <row r="909">
      <c r="Q909" s="34"/>
    </row>
    <row r="910">
      <c r="Q910" s="34"/>
    </row>
    <row r="911">
      <c r="Q911" s="34"/>
    </row>
    <row r="912">
      <c r="Q912" s="34"/>
    </row>
    <row r="913">
      <c r="Q913" s="34"/>
    </row>
    <row r="914">
      <c r="Q914" s="34"/>
    </row>
    <row r="915">
      <c r="Q915" s="34"/>
    </row>
    <row r="916">
      <c r="Q916" s="34"/>
    </row>
    <row r="917">
      <c r="Q917" s="34"/>
    </row>
    <row r="918">
      <c r="Q918" s="34"/>
    </row>
    <row r="919">
      <c r="Q919" s="34"/>
    </row>
    <row r="920">
      <c r="Q920" s="34"/>
    </row>
    <row r="921">
      <c r="Q921" s="34"/>
    </row>
    <row r="922">
      <c r="Q922" s="34"/>
    </row>
    <row r="923">
      <c r="Q923" s="34"/>
    </row>
    <row r="924">
      <c r="Q924" s="34"/>
    </row>
    <row r="925">
      <c r="Q925" s="34"/>
    </row>
    <row r="926">
      <c r="Q926" s="34"/>
    </row>
    <row r="927">
      <c r="Q927" s="34"/>
    </row>
    <row r="928">
      <c r="Q928" s="34"/>
    </row>
    <row r="929">
      <c r="Q929" s="34"/>
    </row>
    <row r="930">
      <c r="Q930" s="34"/>
    </row>
    <row r="931">
      <c r="Q931" s="34"/>
    </row>
    <row r="932">
      <c r="Q932" s="34"/>
    </row>
    <row r="933">
      <c r="Q933" s="34"/>
    </row>
    <row r="934">
      <c r="Q934" s="34"/>
    </row>
    <row r="935">
      <c r="Q935" s="34"/>
    </row>
    <row r="936">
      <c r="Q936" s="34"/>
    </row>
    <row r="937">
      <c r="Q937" s="34"/>
    </row>
    <row r="938">
      <c r="Q938" s="34"/>
    </row>
    <row r="939">
      <c r="Q939" s="34"/>
    </row>
    <row r="940">
      <c r="Q940" s="34"/>
    </row>
    <row r="941">
      <c r="Q941" s="34"/>
    </row>
    <row r="942">
      <c r="Q942" s="34"/>
    </row>
    <row r="943">
      <c r="Q943" s="34"/>
    </row>
    <row r="944">
      <c r="Q944" s="34"/>
    </row>
    <row r="945">
      <c r="Q945" s="34"/>
    </row>
    <row r="946">
      <c r="Q946" s="34"/>
    </row>
    <row r="947">
      <c r="Q947" s="34"/>
    </row>
    <row r="948">
      <c r="Q948" s="34"/>
    </row>
    <row r="949">
      <c r="Q949" s="34"/>
    </row>
    <row r="950">
      <c r="Q950" s="34"/>
    </row>
    <row r="951">
      <c r="Q951" s="34"/>
    </row>
    <row r="952">
      <c r="Q952" s="34"/>
    </row>
    <row r="953">
      <c r="Q953" s="34"/>
    </row>
    <row r="954">
      <c r="Q954" s="34"/>
    </row>
    <row r="955">
      <c r="Q955" s="34"/>
    </row>
    <row r="956">
      <c r="Q956" s="34"/>
    </row>
    <row r="957">
      <c r="Q957" s="34"/>
    </row>
    <row r="958">
      <c r="Q958" s="34"/>
    </row>
    <row r="959">
      <c r="Q959" s="34"/>
    </row>
    <row r="960">
      <c r="Q960" s="34"/>
    </row>
    <row r="961">
      <c r="Q961" s="34"/>
    </row>
    <row r="962">
      <c r="Q962" s="34"/>
    </row>
    <row r="963">
      <c r="Q963" s="34"/>
    </row>
    <row r="964">
      <c r="Q964" s="34"/>
    </row>
    <row r="965">
      <c r="Q965" s="34"/>
    </row>
    <row r="966">
      <c r="Q966" s="34"/>
    </row>
    <row r="967">
      <c r="Q967" s="34"/>
    </row>
    <row r="968">
      <c r="Q968" s="34"/>
    </row>
    <row r="969">
      <c r="Q969" s="34"/>
    </row>
    <row r="970">
      <c r="Q970" s="34"/>
    </row>
    <row r="971">
      <c r="Q971" s="34"/>
    </row>
    <row r="972">
      <c r="Q972" s="34"/>
    </row>
    <row r="973">
      <c r="Q973" s="34"/>
    </row>
    <row r="974">
      <c r="Q974" s="34"/>
    </row>
    <row r="975">
      <c r="Q975" s="34"/>
    </row>
    <row r="976">
      <c r="Q976" s="34"/>
    </row>
    <row r="977">
      <c r="Q977" s="34"/>
    </row>
    <row r="978">
      <c r="Q978" s="34"/>
    </row>
    <row r="979">
      <c r="Q979" s="34"/>
    </row>
    <row r="980">
      <c r="Q980" s="34"/>
    </row>
    <row r="981">
      <c r="Q981" s="34"/>
    </row>
    <row r="982">
      <c r="Q982" s="34"/>
    </row>
    <row r="983">
      <c r="Q983" s="34"/>
    </row>
    <row r="984">
      <c r="Q984" s="34"/>
    </row>
    <row r="985">
      <c r="Q985" s="34"/>
    </row>
    <row r="986">
      <c r="Q986" s="34"/>
    </row>
    <row r="987">
      <c r="Q987" s="34"/>
    </row>
    <row r="988">
      <c r="Q988" s="34"/>
    </row>
    <row r="989">
      <c r="Q989" s="34"/>
    </row>
    <row r="990">
      <c r="Q990" s="34"/>
    </row>
    <row r="991">
      <c r="Q991" s="34"/>
    </row>
    <row r="992">
      <c r="Q992" s="34"/>
    </row>
    <row r="993">
      <c r="Q993" s="34"/>
    </row>
    <row r="994">
      <c r="Q994" s="34"/>
    </row>
    <row r="995">
      <c r="Q995" s="34"/>
    </row>
    <row r="996">
      <c r="Q996" s="34"/>
    </row>
    <row r="997">
      <c r="Q997" s="34"/>
    </row>
  </sheetData>
  <mergeCells count="3">
    <mergeCell ref="A4:B5"/>
    <mergeCell ref="AQ4:AU4"/>
    <mergeCell ref="M3:O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177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27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25" t="s">
        <v>180</v>
      </c>
      <c r="C6" s="27">
        <v>1.0</v>
      </c>
      <c r="G6" s="2">
        <v>3.0</v>
      </c>
      <c r="H6" s="28"/>
      <c r="L6" s="20"/>
      <c r="P6" s="36"/>
      <c r="Q6" s="28"/>
      <c r="R6" s="28"/>
      <c r="U6" s="37"/>
      <c r="V6" s="28"/>
      <c r="Y6" s="20"/>
      <c r="Z6" s="38"/>
      <c r="AA6" s="23"/>
      <c r="AB6" s="23"/>
      <c r="AC6" s="24"/>
      <c r="AD6" s="28"/>
      <c r="AG6" s="20"/>
      <c r="AH6" s="27"/>
      <c r="AK6" s="20"/>
      <c r="AL6" s="28"/>
      <c r="AO6" s="20"/>
      <c r="AP6" s="36"/>
      <c r="AQ6" s="28"/>
      <c r="AU6" s="20"/>
    </row>
    <row r="7">
      <c r="A7" s="40">
        <v>2.0</v>
      </c>
      <c r="B7" s="40" t="s">
        <v>181</v>
      </c>
      <c r="C7" s="28"/>
      <c r="G7" s="2">
        <v>1.0</v>
      </c>
      <c r="H7" s="28"/>
      <c r="L7" s="20"/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20"/>
      <c r="AL7" s="28"/>
      <c r="AO7" s="20"/>
      <c r="AP7" s="36"/>
      <c r="AQ7" s="28"/>
      <c r="AU7" s="20"/>
    </row>
    <row r="8">
      <c r="A8" s="40">
        <v>3.0</v>
      </c>
      <c r="B8" s="40" t="s">
        <v>182</v>
      </c>
      <c r="C8" s="28"/>
      <c r="H8" s="28"/>
      <c r="L8" s="20"/>
      <c r="P8" s="36"/>
      <c r="Q8" s="28"/>
      <c r="R8" s="28"/>
      <c r="U8" s="20"/>
      <c r="V8" s="28"/>
      <c r="Y8" s="20"/>
      <c r="Z8" s="28"/>
      <c r="AC8" s="20"/>
      <c r="AD8" s="28"/>
      <c r="AG8" s="20"/>
      <c r="AH8" s="28"/>
      <c r="AK8" s="37"/>
      <c r="AL8" s="28"/>
      <c r="AO8" s="37"/>
      <c r="AP8" s="40"/>
      <c r="AQ8" s="28"/>
      <c r="AU8" s="37"/>
    </row>
    <row r="9">
      <c r="A9" s="40">
        <v>4.0</v>
      </c>
      <c r="B9" s="40" t="s">
        <v>183</v>
      </c>
      <c r="C9" s="27">
        <v>1.0</v>
      </c>
      <c r="D9" s="2">
        <v>2.0</v>
      </c>
      <c r="G9" s="2">
        <v>4.0</v>
      </c>
      <c r="H9" s="28"/>
      <c r="L9" s="37">
        <v>4.0</v>
      </c>
      <c r="P9" s="36"/>
      <c r="Q9" s="42"/>
      <c r="R9" s="42"/>
      <c r="U9" s="20"/>
      <c r="V9" s="28"/>
      <c r="Y9" s="20"/>
      <c r="Z9" s="28"/>
      <c r="AC9" s="20"/>
      <c r="AD9" s="28"/>
      <c r="AG9" s="20"/>
      <c r="AH9" s="28"/>
      <c r="AJ9" s="2">
        <v>1.0</v>
      </c>
      <c r="AK9" s="20"/>
      <c r="AL9" s="28"/>
      <c r="AO9" s="37">
        <v>1.0</v>
      </c>
      <c r="AP9" s="36"/>
      <c r="AQ9" s="28"/>
      <c r="AU9" s="37">
        <v>1.0</v>
      </c>
    </row>
    <row r="10">
      <c r="A10" s="40">
        <v>5.0</v>
      </c>
      <c r="B10" s="40" t="s">
        <v>184</v>
      </c>
      <c r="C10" s="28"/>
      <c r="H10" s="28"/>
      <c r="L10" s="20"/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K10" s="37"/>
      <c r="AL10" s="28"/>
      <c r="AO10" s="20"/>
      <c r="AP10" s="40"/>
      <c r="AQ10" s="28"/>
      <c r="AU10" s="37"/>
    </row>
    <row r="11">
      <c r="A11" s="40">
        <v>6.0</v>
      </c>
      <c r="B11" s="40" t="s">
        <v>185</v>
      </c>
      <c r="C11" s="27"/>
      <c r="E11" s="2">
        <v>1.0</v>
      </c>
      <c r="H11" s="28"/>
      <c r="I11" s="2">
        <v>1.0</v>
      </c>
      <c r="L11" s="20"/>
      <c r="P11" s="36"/>
      <c r="Q11" s="42"/>
      <c r="R11" s="42"/>
      <c r="U11" s="20"/>
      <c r="V11" s="28"/>
      <c r="Y11" s="20"/>
      <c r="Z11" s="28"/>
      <c r="AC11" s="20"/>
      <c r="AD11" s="28"/>
      <c r="AG11" s="20"/>
      <c r="AH11" s="28"/>
      <c r="AK11" s="20"/>
      <c r="AL11" s="28"/>
      <c r="AO11" s="20"/>
      <c r="AP11" s="40"/>
      <c r="AQ11" s="28"/>
      <c r="AU11" s="37"/>
    </row>
    <row r="12">
      <c r="A12" s="40">
        <v>7.0</v>
      </c>
      <c r="B12" s="40" t="s">
        <v>186</v>
      </c>
      <c r="C12" s="28"/>
      <c r="H12" s="28"/>
      <c r="L12" s="20"/>
      <c r="P12" s="36"/>
      <c r="Q12" s="42"/>
      <c r="R12" s="42"/>
      <c r="U12" s="20"/>
      <c r="V12" s="27"/>
      <c r="Y12" s="20"/>
      <c r="Z12" s="28"/>
      <c r="AC12" s="20"/>
      <c r="AD12" s="28"/>
      <c r="AG12" s="20"/>
      <c r="AH12" s="28"/>
      <c r="AK12" s="37"/>
      <c r="AL12" s="27"/>
      <c r="AO12" s="20"/>
      <c r="AP12" s="40"/>
      <c r="AQ12" s="28"/>
      <c r="AU12" s="37"/>
    </row>
    <row r="13">
      <c r="A13" s="40">
        <v>8.0</v>
      </c>
      <c r="B13" s="40" t="s">
        <v>187</v>
      </c>
      <c r="C13" s="28"/>
      <c r="H13" s="28"/>
      <c r="K13" s="2">
        <v>1.0</v>
      </c>
      <c r="L13" s="20"/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/>
      <c r="AL13" s="28"/>
      <c r="AO13" s="20"/>
      <c r="AP13" s="36"/>
      <c r="AQ13" s="28"/>
      <c r="AU13" s="20"/>
    </row>
    <row r="14">
      <c r="A14" s="40">
        <v>9.0</v>
      </c>
      <c r="B14" s="40" t="s">
        <v>188</v>
      </c>
      <c r="C14" s="28"/>
      <c r="G14" s="2">
        <v>1.0</v>
      </c>
      <c r="H14" s="28"/>
      <c r="L14" s="20"/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O14" s="37"/>
      <c r="AP14" s="40"/>
      <c r="AQ14" s="28"/>
      <c r="AU14" s="20"/>
    </row>
    <row r="15">
      <c r="A15" s="40">
        <v>10.0</v>
      </c>
      <c r="B15" s="40" t="s">
        <v>189</v>
      </c>
      <c r="C15" s="28"/>
      <c r="H15" s="28"/>
      <c r="L15" s="20"/>
      <c r="P15" s="36"/>
      <c r="Q15" s="42"/>
      <c r="R15" s="42"/>
      <c r="U15" s="20"/>
      <c r="V15" s="27"/>
      <c r="Y15" s="20"/>
      <c r="Z15" s="28"/>
      <c r="AC15" s="37"/>
      <c r="AD15" s="28"/>
      <c r="AG15" s="20"/>
      <c r="AH15" s="28"/>
      <c r="AK15" s="20"/>
      <c r="AL15" s="28"/>
      <c r="AO15" s="20"/>
      <c r="AP15" s="40"/>
      <c r="AQ15" s="28"/>
      <c r="AU15" s="37"/>
    </row>
    <row r="16">
      <c r="A16" s="40">
        <v>11.0</v>
      </c>
      <c r="B16" s="40" t="s">
        <v>190</v>
      </c>
      <c r="C16" s="27"/>
      <c r="G16" s="2">
        <v>2.0</v>
      </c>
      <c r="H16" s="28"/>
      <c r="L16" s="20"/>
      <c r="P16" s="36"/>
      <c r="Q16" s="42"/>
      <c r="R16" s="42"/>
      <c r="U16" s="20"/>
      <c r="V16" s="28"/>
      <c r="Y16" s="20"/>
      <c r="Z16" s="28"/>
      <c r="AC16" s="20"/>
      <c r="AD16" s="28"/>
      <c r="AG16" s="20"/>
      <c r="AH16" s="28"/>
      <c r="AI16" s="2">
        <v>1.0</v>
      </c>
      <c r="AK16" s="20"/>
      <c r="AL16" s="28"/>
      <c r="AO16" s="20"/>
      <c r="AP16" s="40"/>
      <c r="AQ16" s="28"/>
      <c r="AU16" s="37"/>
    </row>
    <row r="17">
      <c r="A17" s="40">
        <v>12.0</v>
      </c>
      <c r="B17" s="40" t="s">
        <v>191</v>
      </c>
      <c r="C17" s="27"/>
      <c r="H17" s="28"/>
      <c r="L17" s="37">
        <v>2.0</v>
      </c>
      <c r="P17" s="36"/>
      <c r="Q17" s="42"/>
      <c r="R17" s="42"/>
      <c r="U17" s="20"/>
      <c r="V17" s="28"/>
      <c r="Y17" s="20"/>
      <c r="Z17" s="28"/>
      <c r="AC17" s="20"/>
      <c r="AD17" s="28"/>
      <c r="AG17" s="20"/>
      <c r="AH17" s="28"/>
      <c r="AK17" s="37"/>
      <c r="AL17" s="28"/>
      <c r="AO17" s="20"/>
      <c r="AP17" s="40"/>
      <c r="AQ17" s="28"/>
      <c r="AU17" s="37"/>
    </row>
    <row r="18">
      <c r="A18" s="40">
        <v>13.0</v>
      </c>
      <c r="B18" s="40" t="s">
        <v>81</v>
      </c>
      <c r="C18" s="28"/>
      <c r="H18" s="28"/>
      <c r="L18" s="20"/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20"/>
      <c r="AL18" s="28"/>
      <c r="AO18" s="20"/>
      <c r="AP18" s="36"/>
      <c r="AQ18" s="28"/>
      <c r="AU18" s="20"/>
    </row>
    <row r="19">
      <c r="A19" s="40">
        <v>14.0</v>
      </c>
      <c r="B19" s="40" t="s">
        <v>192</v>
      </c>
      <c r="C19" s="27"/>
      <c r="H19" s="28"/>
      <c r="L19" s="37"/>
      <c r="P19" s="36"/>
      <c r="Q19" s="28"/>
      <c r="R19" s="28"/>
      <c r="U19" s="20"/>
      <c r="V19" s="28"/>
      <c r="Y19" s="20"/>
      <c r="Z19" s="28"/>
      <c r="AA19" s="2">
        <v>1.0</v>
      </c>
      <c r="AC19" s="20"/>
      <c r="AD19" s="28"/>
      <c r="AG19" s="20"/>
      <c r="AH19" s="28"/>
      <c r="AK19" s="20"/>
      <c r="AL19" s="28"/>
      <c r="AO19" s="20"/>
      <c r="AP19" s="36"/>
      <c r="AQ19" s="28"/>
      <c r="AU19" s="37"/>
    </row>
    <row r="20">
      <c r="A20" s="40">
        <v>15.0</v>
      </c>
      <c r="B20" s="40" t="s">
        <v>193</v>
      </c>
      <c r="C20" s="27"/>
      <c r="H20" s="28"/>
      <c r="L20" s="20"/>
      <c r="P20" s="36"/>
      <c r="Q20" s="42"/>
      <c r="R20" s="42"/>
      <c r="U20" s="20"/>
      <c r="V20" s="28"/>
      <c r="Y20" s="20"/>
      <c r="Z20" s="28"/>
      <c r="AC20" s="20"/>
      <c r="AD20" s="28"/>
      <c r="AG20" s="20"/>
      <c r="AH20" s="28"/>
      <c r="AK20" s="20"/>
      <c r="AL20" s="28"/>
      <c r="AO20" s="37"/>
      <c r="AP20" s="40"/>
      <c r="AQ20" s="27"/>
      <c r="AU20" s="37"/>
    </row>
    <row r="21">
      <c r="A21" s="40">
        <v>16.0</v>
      </c>
      <c r="B21" s="40" t="s">
        <v>194</v>
      </c>
      <c r="C21" s="27"/>
      <c r="H21" s="28"/>
      <c r="L21" s="20"/>
      <c r="P21" s="36"/>
      <c r="Q21" s="28"/>
      <c r="R21" s="28"/>
      <c r="U21" s="20"/>
      <c r="V21" s="28"/>
      <c r="Y21" s="37"/>
      <c r="Z21" s="28"/>
      <c r="AC21" s="20"/>
      <c r="AD21" s="28"/>
      <c r="AG21" s="20"/>
      <c r="AH21" s="28"/>
      <c r="AK21" s="37"/>
      <c r="AL21" s="28"/>
      <c r="AO21" s="37"/>
      <c r="AP21" s="36"/>
      <c r="AQ21" s="28"/>
      <c r="AU21" s="20"/>
    </row>
    <row r="22">
      <c r="A22" s="40">
        <v>17.0</v>
      </c>
      <c r="B22" s="40" t="s">
        <v>195</v>
      </c>
      <c r="C22" s="28"/>
      <c r="H22" s="28"/>
      <c r="L22" s="20"/>
      <c r="P22" s="36"/>
      <c r="Q22" s="28"/>
      <c r="R22" s="28"/>
      <c r="U22" s="20"/>
      <c r="V22" s="28"/>
      <c r="Y22" s="37"/>
      <c r="Z22" s="28"/>
      <c r="AC22" s="20"/>
      <c r="AD22" s="28"/>
      <c r="AG22" s="20"/>
      <c r="AH22" s="28"/>
      <c r="AK22" s="37"/>
      <c r="AL22" s="28"/>
      <c r="AO22" s="20"/>
      <c r="AP22" s="36"/>
      <c r="AQ22" s="28"/>
      <c r="AU22" s="20"/>
    </row>
    <row r="23">
      <c r="A23" s="40">
        <v>18.0</v>
      </c>
      <c r="B23" s="40" t="s">
        <v>196</v>
      </c>
      <c r="C23" s="28"/>
      <c r="H23" s="28"/>
      <c r="L23" s="20"/>
      <c r="P23" s="36"/>
      <c r="Q23" s="28"/>
      <c r="R23" s="28"/>
      <c r="U23" s="20"/>
      <c r="V23" s="28"/>
      <c r="Y23" s="20"/>
      <c r="Z23" s="27"/>
      <c r="AC23" s="20"/>
      <c r="AD23" s="28"/>
      <c r="AG23" s="20"/>
      <c r="AH23" s="28"/>
      <c r="AK23" s="37"/>
      <c r="AL23" s="28"/>
      <c r="AO23" s="20"/>
      <c r="AP23" s="40"/>
      <c r="AQ23" s="28"/>
      <c r="AU23" s="20"/>
    </row>
    <row r="24">
      <c r="A24" s="40">
        <v>19.0</v>
      </c>
      <c r="B24" s="40" t="s">
        <v>197</v>
      </c>
      <c r="C24" s="69"/>
      <c r="H24" s="28"/>
      <c r="L24" s="20"/>
      <c r="P24" s="36"/>
      <c r="Q24" s="33"/>
      <c r="R24" s="33"/>
      <c r="U24" s="20"/>
      <c r="V24" s="28"/>
      <c r="Y24" s="20"/>
      <c r="Z24" s="28"/>
      <c r="AC24" s="20"/>
      <c r="AD24" s="28"/>
      <c r="AG24" s="20"/>
      <c r="AH24" s="28"/>
      <c r="AK24" s="20"/>
      <c r="AL24" s="28"/>
      <c r="AO24" s="20"/>
      <c r="AP24" s="40"/>
      <c r="AQ24" s="28"/>
      <c r="AU24" s="37"/>
    </row>
    <row r="25">
      <c r="A25" s="49">
        <v>20.0</v>
      </c>
      <c r="B25" s="40" t="s">
        <v>198</v>
      </c>
      <c r="C25" s="28"/>
      <c r="H25" s="28"/>
      <c r="L25" s="37"/>
      <c r="P25" s="36"/>
      <c r="Q25" s="33"/>
      <c r="R25" s="33"/>
      <c r="U25" s="20"/>
      <c r="V25" s="28"/>
      <c r="Y25" s="20"/>
      <c r="Z25" s="28"/>
      <c r="AC25" s="20"/>
      <c r="AD25" s="28"/>
      <c r="AG25" s="20"/>
      <c r="AH25" s="28"/>
      <c r="AK25" s="20"/>
      <c r="AL25" s="28"/>
      <c r="AO25" s="20"/>
      <c r="AP25" s="36"/>
      <c r="AQ25" s="27"/>
      <c r="AU25" s="37"/>
    </row>
    <row r="26">
      <c r="A26" s="40">
        <v>21.0</v>
      </c>
      <c r="B26" s="2" t="s">
        <v>199</v>
      </c>
      <c r="C26" s="28"/>
      <c r="H26" s="28"/>
      <c r="L26" s="37">
        <v>1.0</v>
      </c>
      <c r="P26" s="36"/>
      <c r="Q26" s="33"/>
      <c r="R26" s="19"/>
      <c r="U26" s="20"/>
      <c r="V26" s="28"/>
      <c r="Y26" s="20"/>
      <c r="Z26" s="28"/>
      <c r="AC26" s="37"/>
      <c r="AD26" s="28"/>
      <c r="AG26" s="20"/>
      <c r="AH26" s="28"/>
      <c r="AK26" s="20"/>
      <c r="AL26" s="28"/>
      <c r="AO26" s="20"/>
      <c r="AP26" s="40"/>
      <c r="AQ26" s="28"/>
      <c r="AU26" s="20"/>
    </row>
    <row r="27">
      <c r="A27" s="49">
        <v>22.0</v>
      </c>
      <c r="B27" s="2" t="s">
        <v>200</v>
      </c>
      <c r="C27" s="28"/>
      <c r="H27" s="28"/>
      <c r="L27" s="20"/>
      <c r="P27" s="36"/>
      <c r="Q27" s="33"/>
      <c r="R27" s="33"/>
      <c r="U27" s="20"/>
      <c r="V27" s="28"/>
      <c r="Y27" s="20"/>
      <c r="Z27" s="28"/>
      <c r="AC27" s="20"/>
      <c r="AD27" s="28"/>
      <c r="AG27" s="20"/>
      <c r="AH27" s="28"/>
      <c r="AK27" s="20"/>
      <c r="AL27" s="28"/>
      <c r="AO27" s="20"/>
      <c r="AP27" s="36"/>
      <c r="AQ27" s="28"/>
      <c r="AU27" s="37"/>
    </row>
    <row r="28">
      <c r="A28" s="40">
        <v>23.0</v>
      </c>
      <c r="B28" s="2" t="s">
        <v>201</v>
      </c>
      <c r="C28" s="27">
        <v>1.0</v>
      </c>
      <c r="H28" s="28"/>
      <c r="L28" s="20"/>
      <c r="P28" s="36"/>
      <c r="Q28" s="33"/>
      <c r="R28" s="33"/>
      <c r="U28" s="20"/>
      <c r="V28" s="28"/>
      <c r="Y28" s="20"/>
      <c r="Z28" s="28"/>
      <c r="AC28" s="20"/>
      <c r="AD28" s="28"/>
      <c r="AG28" s="20"/>
      <c r="AH28" s="28"/>
      <c r="AK28" s="20"/>
      <c r="AL28" s="28"/>
      <c r="AO28" s="20"/>
      <c r="AP28" s="36"/>
      <c r="AQ28" s="27"/>
      <c r="AU28" s="37"/>
    </row>
    <row r="29">
      <c r="A29" s="49">
        <v>24.0</v>
      </c>
      <c r="B29" s="2" t="s">
        <v>202</v>
      </c>
      <c r="C29" s="27"/>
      <c r="H29" s="28"/>
      <c r="L29" s="20"/>
      <c r="P29" s="36"/>
      <c r="Q29" s="33"/>
      <c r="R29" s="33"/>
      <c r="U29" s="20"/>
      <c r="V29" s="28"/>
      <c r="Y29" s="20"/>
      <c r="Z29" s="28"/>
      <c r="AC29" s="20"/>
      <c r="AD29" s="28"/>
      <c r="AG29" s="20"/>
      <c r="AH29" s="28"/>
      <c r="AK29" s="20"/>
      <c r="AL29" s="28"/>
      <c r="AO29" s="20"/>
      <c r="AP29" s="40"/>
      <c r="AQ29" s="28"/>
      <c r="AU29" s="37"/>
    </row>
    <row r="30">
      <c r="A30" s="40">
        <v>25.0</v>
      </c>
      <c r="B30" s="2" t="s">
        <v>203</v>
      </c>
      <c r="C30" s="28"/>
      <c r="H30" s="28"/>
      <c r="L30" s="20"/>
      <c r="P30" s="36"/>
      <c r="Q30" s="33"/>
      <c r="R30" s="33"/>
      <c r="U30" s="20"/>
      <c r="V30" s="28"/>
      <c r="Y30" s="20"/>
      <c r="Z30" s="28"/>
      <c r="AC30" s="20"/>
      <c r="AD30" s="28"/>
      <c r="AG30" s="20"/>
      <c r="AH30" s="28"/>
      <c r="AK30" s="20"/>
      <c r="AL30" s="28"/>
      <c r="AO30" s="20"/>
      <c r="AP30" s="36"/>
      <c r="AQ30" s="28"/>
      <c r="AU30" s="20"/>
    </row>
    <row r="31">
      <c r="A31" s="49">
        <v>26.0</v>
      </c>
      <c r="B31" s="2" t="s">
        <v>204</v>
      </c>
      <c r="C31" s="27">
        <v>1.0</v>
      </c>
      <c r="D31" s="2">
        <v>1.0</v>
      </c>
      <c r="G31" s="2">
        <v>1.0</v>
      </c>
      <c r="H31" s="28"/>
      <c r="L31" s="37">
        <v>2.0</v>
      </c>
      <c r="P31" s="70"/>
      <c r="Q31" s="28"/>
      <c r="R31" s="28"/>
      <c r="U31" s="20"/>
      <c r="V31" s="28"/>
      <c r="Y31" s="20"/>
      <c r="Z31" s="28"/>
      <c r="AC31" s="20"/>
      <c r="AD31" s="28"/>
      <c r="AG31" s="20"/>
      <c r="AH31" s="28"/>
      <c r="AK31" s="20"/>
      <c r="AL31" s="28"/>
      <c r="AO31" s="20"/>
      <c r="AP31" s="40"/>
      <c r="AQ31" s="28"/>
      <c r="AU31" s="20"/>
    </row>
    <row r="32">
      <c r="A32" s="40">
        <v>27.0</v>
      </c>
      <c r="B32" s="2" t="s">
        <v>205</v>
      </c>
      <c r="C32" s="28"/>
      <c r="H32" s="28"/>
      <c r="L32" s="20"/>
      <c r="P32" s="70"/>
      <c r="Q32" s="28"/>
      <c r="R32" s="28"/>
      <c r="U32" s="20"/>
      <c r="V32" s="27"/>
      <c r="Y32" s="20"/>
      <c r="Z32" s="28"/>
      <c r="AC32" s="37"/>
      <c r="AD32" s="28"/>
      <c r="AG32" s="20"/>
      <c r="AH32" s="28"/>
      <c r="AK32" s="37"/>
      <c r="AL32" s="27"/>
      <c r="AO32" s="37"/>
      <c r="AP32" s="36"/>
      <c r="AQ32" s="28"/>
      <c r="AU32" s="37">
        <v>1.0</v>
      </c>
    </row>
    <row r="33">
      <c r="A33" s="49">
        <v>28.0</v>
      </c>
      <c r="B33" s="2" t="s">
        <v>206</v>
      </c>
      <c r="C33" s="28"/>
      <c r="H33" s="28"/>
      <c r="L33" s="20"/>
      <c r="P33" s="70"/>
      <c r="Q33" s="28"/>
      <c r="R33" s="28"/>
      <c r="U33" s="20"/>
      <c r="V33" s="28"/>
      <c r="Y33" s="20"/>
      <c r="Z33" s="28"/>
      <c r="AC33" s="20"/>
      <c r="AD33" s="28"/>
      <c r="AG33" s="20"/>
      <c r="AH33" s="28"/>
      <c r="AK33" s="20"/>
      <c r="AL33" s="28"/>
      <c r="AO33" s="20"/>
      <c r="AP33" s="36"/>
      <c r="AQ33" s="28"/>
      <c r="AU33" s="20"/>
    </row>
    <row r="34">
      <c r="A34" s="49">
        <v>29.0</v>
      </c>
      <c r="B34" s="65" t="s">
        <v>207</v>
      </c>
      <c r="C34" s="56"/>
      <c r="D34" s="65">
        <v>1.0</v>
      </c>
      <c r="E34" s="54"/>
      <c r="F34" s="54"/>
      <c r="G34" s="54"/>
      <c r="H34" s="56"/>
      <c r="I34" s="54"/>
      <c r="J34" s="54"/>
      <c r="K34" s="65">
        <v>1.0</v>
      </c>
      <c r="L34" s="62">
        <v>1.0</v>
      </c>
      <c r="M34" s="54"/>
      <c r="N34" s="54"/>
      <c r="O34" s="54"/>
      <c r="P34" s="53"/>
      <c r="Q34" s="50"/>
      <c r="R34" s="50"/>
      <c r="S34" s="54"/>
      <c r="T34" s="54"/>
      <c r="U34" s="55"/>
      <c r="V34" s="56"/>
      <c r="W34" s="54"/>
      <c r="X34" s="54"/>
      <c r="Y34" s="55"/>
      <c r="Z34" s="56"/>
      <c r="AA34" s="54"/>
      <c r="AB34" s="54"/>
      <c r="AC34" s="55"/>
      <c r="AD34" s="56"/>
      <c r="AE34" s="54"/>
      <c r="AF34" s="54"/>
      <c r="AG34" s="55"/>
      <c r="AH34" s="56"/>
      <c r="AI34" s="54"/>
      <c r="AJ34" s="54"/>
      <c r="AK34" s="55"/>
      <c r="AL34" s="71"/>
      <c r="AM34" s="54"/>
      <c r="AN34" s="54"/>
      <c r="AO34" s="62"/>
      <c r="AP34" s="53"/>
      <c r="AQ34" s="56"/>
      <c r="AR34" s="54"/>
      <c r="AS34" s="54"/>
      <c r="AT34" s="54"/>
      <c r="AU34" s="55"/>
    </row>
    <row r="35">
      <c r="B35" s="21" t="s">
        <v>6</v>
      </c>
      <c r="C35" s="23">
        <f t="shared" ref="C35:AU35" si="1">SUM(C6:C34)</f>
        <v>4</v>
      </c>
      <c r="D35" s="23">
        <f t="shared" si="1"/>
        <v>4</v>
      </c>
      <c r="E35" s="23">
        <f t="shared" si="1"/>
        <v>1</v>
      </c>
      <c r="F35" s="23">
        <f t="shared" si="1"/>
        <v>0</v>
      </c>
      <c r="G35" s="23">
        <f t="shared" si="1"/>
        <v>12</v>
      </c>
      <c r="H35" s="23">
        <f t="shared" si="1"/>
        <v>0</v>
      </c>
      <c r="I35" s="23">
        <f t="shared" si="1"/>
        <v>1</v>
      </c>
      <c r="J35" s="23">
        <f t="shared" si="1"/>
        <v>0</v>
      </c>
      <c r="K35" s="23">
        <f t="shared" si="1"/>
        <v>2</v>
      </c>
      <c r="L35" s="23">
        <f t="shared" si="1"/>
        <v>10</v>
      </c>
      <c r="M35" s="23">
        <f t="shared" si="1"/>
        <v>0</v>
      </c>
      <c r="N35" s="23">
        <f t="shared" si="1"/>
        <v>0</v>
      </c>
      <c r="O35" s="23">
        <f t="shared" si="1"/>
        <v>0</v>
      </c>
      <c r="P35" s="23">
        <f t="shared" si="1"/>
        <v>0</v>
      </c>
      <c r="Q35" s="23">
        <f t="shared" si="1"/>
        <v>0</v>
      </c>
      <c r="R35" s="23">
        <f t="shared" si="1"/>
        <v>0</v>
      </c>
      <c r="S35" s="23">
        <f t="shared" si="1"/>
        <v>0</v>
      </c>
      <c r="T35" s="23">
        <f t="shared" si="1"/>
        <v>0</v>
      </c>
      <c r="U35" s="23">
        <f t="shared" si="1"/>
        <v>0</v>
      </c>
      <c r="V35" s="23">
        <f t="shared" si="1"/>
        <v>0</v>
      </c>
      <c r="W35" s="23">
        <f t="shared" si="1"/>
        <v>0</v>
      </c>
      <c r="X35" s="23">
        <f t="shared" si="1"/>
        <v>0</v>
      </c>
      <c r="Y35" s="23">
        <f t="shared" si="1"/>
        <v>0</v>
      </c>
      <c r="Z35" s="23">
        <f t="shared" si="1"/>
        <v>0</v>
      </c>
      <c r="AA35" s="23">
        <f t="shared" si="1"/>
        <v>1</v>
      </c>
      <c r="AB35" s="23">
        <f t="shared" si="1"/>
        <v>0</v>
      </c>
      <c r="AC35" s="23">
        <f t="shared" si="1"/>
        <v>0</v>
      </c>
      <c r="AD35" s="23">
        <f t="shared" si="1"/>
        <v>0</v>
      </c>
      <c r="AE35" s="23">
        <f t="shared" si="1"/>
        <v>0</v>
      </c>
      <c r="AF35" s="23">
        <f t="shared" si="1"/>
        <v>0</v>
      </c>
      <c r="AG35" s="23">
        <f t="shared" si="1"/>
        <v>0</v>
      </c>
      <c r="AH35" s="23">
        <f t="shared" si="1"/>
        <v>0</v>
      </c>
      <c r="AI35" s="23">
        <f t="shared" si="1"/>
        <v>1</v>
      </c>
      <c r="AJ35" s="23">
        <f t="shared" si="1"/>
        <v>1</v>
      </c>
      <c r="AK35" s="23">
        <f t="shared" si="1"/>
        <v>0</v>
      </c>
      <c r="AL35" s="23">
        <f t="shared" si="1"/>
        <v>0</v>
      </c>
      <c r="AM35" s="23">
        <f t="shared" si="1"/>
        <v>0</v>
      </c>
      <c r="AN35" s="23">
        <f t="shared" si="1"/>
        <v>0</v>
      </c>
      <c r="AO35" s="23">
        <f t="shared" si="1"/>
        <v>1</v>
      </c>
      <c r="AP35" s="23">
        <f t="shared" si="1"/>
        <v>0</v>
      </c>
      <c r="AQ35" s="23">
        <f t="shared" si="1"/>
        <v>0</v>
      </c>
      <c r="AR35" s="23">
        <f t="shared" si="1"/>
        <v>0</v>
      </c>
      <c r="AS35" s="23">
        <f t="shared" si="1"/>
        <v>0</v>
      </c>
      <c r="AT35" s="23">
        <f t="shared" si="1"/>
        <v>0</v>
      </c>
      <c r="AU35" s="24">
        <f t="shared" si="1"/>
        <v>2</v>
      </c>
    </row>
    <row r="36">
      <c r="B36" s="2" t="s">
        <v>83</v>
      </c>
      <c r="C36">
        <f t="shared" ref="C36:AU36" si="2">C35/29</f>
        <v>0.1379310345</v>
      </c>
      <c r="D36">
        <f t="shared" si="2"/>
        <v>0.1379310345</v>
      </c>
      <c r="E36">
        <f t="shared" si="2"/>
        <v>0.03448275862</v>
      </c>
      <c r="F36">
        <f t="shared" si="2"/>
        <v>0</v>
      </c>
      <c r="G36">
        <f t="shared" si="2"/>
        <v>0.4137931034</v>
      </c>
      <c r="H36">
        <f t="shared" si="2"/>
        <v>0</v>
      </c>
      <c r="I36">
        <f t="shared" si="2"/>
        <v>0.03448275862</v>
      </c>
      <c r="J36">
        <f t="shared" si="2"/>
        <v>0</v>
      </c>
      <c r="K36">
        <f t="shared" si="2"/>
        <v>0.06896551724</v>
      </c>
      <c r="L36">
        <f t="shared" si="2"/>
        <v>0.3448275862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0.03448275862</v>
      </c>
      <c r="AB36">
        <f t="shared" si="2"/>
        <v>0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2"/>
        <v>0</v>
      </c>
      <c r="AG36">
        <f t="shared" si="2"/>
        <v>0</v>
      </c>
      <c r="AH36">
        <f t="shared" si="2"/>
        <v>0</v>
      </c>
      <c r="AI36">
        <f t="shared" si="2"/>
        <v>0.03448275862</v>
      </c>
      <c r="AJ36">
        <f t="shared" si="2"/>
        <v>0.03448275862</v>
      </c>
      <c r="AK36">
        <f t="shared" si="2"/>
        <v>0</v>
      </c>
      <c r="AL36">
        <f t="shared" si="2"/>
        <v>0</v>
      </c>
      <c r="AM36">
        <f t="shared" si="2"/>
        <v>0</v>
      </c>
      <c r="AN36">
        <f t="shared" si="2"/>
        <v>0</v>
      </c>
      <c r="AO36">
        <f t="shared" si="2"/>
        <v>0.03448275862</v>
      </c>
      <c r="AP36">
        <f t="shared" si="2"/>
        <v>0</v>
      </c>
      <c r="AQ36">
        <f t="shared" si="2"/>
        <v>0</v>
      </c>
      <c r="AR36">
        <f t="shared" si="2"/>
        <v>0</v>
      </c>
      <c r="AS36">
        <f t="shared" si="2"/>
        <v>0</v>
      </c>
      <c r="AT36">
        <f t="shared" si="2"/>
        <v>0</v>
      </c>
      <c r="AU36">
        <f t="shared" si="2"/>
        <v>0.06896551724</v>
      </c>
    </row>
    <row r="37">
      <c r="B37" s="59" t="s">
        <v>84</v>
      </c>
      <c r="C37">
        <f t="shared" ref="C37:AU37" si="3">COUNT(C6:C34)/29</f>
        <v>0.1379310345</v>
      </c>
      <c r="D37">
        <f t="shared" si="3"/>
        <v>0.1034482759</v>
      </c>
      <c r="E37">
        <f t="shared" si="3"/>
        <v>0.03448275862</v>
      </c>
      <c r="F37">
        <f t="shared" si="3"/>
        <v>0</v>
      </c>
      <c r="G37">
        <f t="shared" si="3"/>
        <v>0.2068965517</v>
      </c>
      <c r="H37">
        <f t="shared" si="3"/>
        <v>0</v>
      </c>
      <c r="I37">
        <f t="shared" si="3"/>
        <v>0.03448275862</v>
      </c>
      <c r="J37">
        <f t="shared" si="3"/>
        <v>0</v>
      </c>
      <c r="K37">
        <f t="shared" si="3"/>
        <v>0.06896551724</v>
      </c>
      <c r="L37">
        <f t="shared" si="3"/>
        <v>0.1724137931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3"/>
        <v>0</v>
      </c>
      <c r="Z37">
        <f t="shared" si="3"/>
        <v>0</v>
      </c>
      <c r="AA37">
        <f t="shared" si="3"/>
        <v>0.03448275862</v>
      </c>
      <c r="AB37">
        <f t="shared" si="3"/>
        <v>0</v>
      </c>
      <c r="AC37">
        <f t="shared" si="3"/>
        <v>0</v>
      </c>
      <c r="AD37">
        <f t="shared" si="3"/>
        <v>0</v>
      </c>
      <c r="AE37">
        <f t="shared" si="3"/>
        <v>0</v>
      </c>
      <c r="AF37">
        <f t="shared" si="3"/>
        <v>0</v>
      </c>
      <c r="AG37">
        <f t="shared" si="3"/>
        <v>0</v>
      </c>
      <c r="AH37">
        <f t="shared" si="3"/>
        <v>0</v>
      </c>
      <c r="AI37">
        <f t="shared" si="3"/>
        <v>0.03448275862</v>
      </c>
      <c r="AJ37">
        <f t="shared" si="3"/>
        <v>0.03448275862</v>
      </c>
      <c r="AK37">
        <f t="shared" si="3"/>
        <v>0</v>
      </c>
      <c r="AL37">
        <f t="shared" si="3"/>
        <v>0</v>
      </c>
      <c r="AM37">
        <f t="shared" si="3"/>
        <v>0</v>
      </c>
      <c r="AN37">
        <f t="shared" si="3"/>
        <v>0</v>
      </c>
      <c r="AO37">
        <f t="shared" si="3"/>
        <v>0.03448275862</v>
      </c>
      <c r="AP37">
        <f t="shared" si="3"/>
        <v>0</v>
      </c>
      <c r="AQ37">
        <f t="shared" si="3"/>
        <v>0</v>
      </c>
      <c r="AR37">
        <f t="shared" si="3"/>
        <v>0</v>
      </c>
      <c r="AS37">
        <f t="shared" si="3"/>
        <v>0</v>
      </c>
      <c r="AT37">
        <f t="shared" si="3"/>
        <v>0</v>
      </c>
      <c r="AU37">
        <f t="shared" si="3"/>
        <v>0.06896551724</v>
      </c>
    </row>
    <row r="38">
      <c r="B38" s="6" t="s">
        <v>96</v>
      </c>
      <c r="C38" s="47">
        <f t="shared" ref="C38:AU38" si="4">PRODUCT(C36:C37)</f>
        <v>0.01902497027</v>
      </c>
      <c r="D38" s="47">
        <f t="shared" si="4"/>
        <v>0.01426872771</v>
      </c>
      <c r="E38" s="47">
        <f t="shared" si="4"/>
        <v>0.001189060642</v>
      </c>
      <c r="F38" s="47">
        <f t="shared" si="4"/>
        <v>0</v>
      </c>
      <c r="G38" s="47">
        <f t="shared" si="4"/>
        <v>0.08561236623</v>
      </c>
      <c r="H38" s="47">
        <f t="shared" si="4"/>
        <v>0</v>
      </c>
      <c r="I38" s="47">
        <f t="shared" si="4"/>
        <v>0.001189060642</v>
      </c>
      <c r="J38" s="47">
        <f t="shared" si="4"/>
        <v>0</v>
      </c>
      <c r="K38" s="47">
        <f t="shared" si="4"/>
        <v>0.004756242568</v>
      </c>
      <c r="L38" s="47">
        <f t="shared" si="4"/>
        <v>0.0594530321</v>
      </c>
      <c r="M38" s="47">
        <f t="shared" si="4"/>
        <v>0</v>
      </c>
      <c r="N38" s="47">
        <f t="shared" si="4"/>
        <v>0</v>
      </c>
      <c r="O38" s="47">
        <f t="shared" si="4"/>
        <v>0</v>
      </c>
      <c r="P38" s="47">
        <f t="shared" si="4"/>
        <v>0</v>
      </c>
      <c r="Q38" s="47">
        <f t="shared" si="4"/>
        <v>0</v>
      </c>
      <c r="R38" s="47">
        <f t="shared" si="4"/>
        <v>0</v>
      </c>
      <c r="S38" s="47">
        <f t="shared" si="4"/>
        <v>0</v>
      </c>
      <c r="T38" s="47">
        <f t="shared" si="4"/>
        <v>0</v>
      </c>
      <c r="U38" s="47">
        <f t="shared" si="4"/>
        <v>0</v>
      </c>
      <c r="V38" s="47">
        <f t="shared" si="4"/>
        <v>0</v>
      </c>
      <c r="W38" s="47">
        <f t="shared" si="4"/>
        <v>0</v>
      </c>
      <c r="X38" s="47">
        <f t="shared" si="4"/>
        <v>0</v>
      </c>
      <c r="Y38" s="47">
        <f t="shared" si="4"/>
        <v>0</v>
      </c>
      <c r="Z38" s="47">
        <f t="shared" si="4"/>
        <v>0</v>
      </c>
      <c r="AA38" s="47">
        <f t="shared" si="4"/>
        <v>0.001189060642</v>
      </c>
      <c r="AB38" s="47">
        <f t="shared" si="4"/>
        <v>0</v>
      </c>
      <c r="AC38" s="47">
        <f t="shared" si="4"/>
        <v>0</v>
      </c>
      <c r="AD38" s="47">
        <f t="shared" si="4"/>
        <v>0</v>
      </c>
      <c r="AE38" s="47">
        <f t="shared" si="4"/>
        <v>0</v>
      </c>
      <c r="AF38" s="47">
        <f t="shared" si="4"/>
        <v>0</v>
      </c>
      <c r="AG38" s="47">
        <f t="shared" si="4"/>
        <v>0</v>
      </c>
      <c r="AH38" s="47">
        <f t="shared" si="4"/>
        <v>0</v>
      </c>
      <c r="AI38" s="47">
        <f t="shared" si="4"/>
        <v>0.001189060642</v>
      </c>
      <c r="AJ38" s="47">
        <f t="shared" si="4"/>
        <v>0.001189060642</v>
      </c>
      <c r="AK38" s="47">
        <f t="shared" si="4"/>
        <v>0</v>
      </c>
      <c r="AL38" s="47">
        <f t="shared" si="4"/>
        <v>0</v>
      </c>
      <c r="AM38" s="47">
        <f t="shared" si="4"/>
        <v>0</v>
      </c>
      <c r="AN38" s="47">
        <f t="shared" si="4"/>
        <v>0</v>
      </c>
      <c r="AO38" s="47">
        <f t="shared" si="4"/>
        <v>0.001189060642</v>
      </c>
      <c r="AP38" s="47">
        <f t="shared" si="4"/>
        <v>0</v>
      </c>
      <c r="AQ38" s="47">
        <f t="shared" si="4"/>
        <v>0</v>
      </c>
      <c r="AR38" s="47">
        <f t="shared" si="4"/>
        <v>0</v>
      </c>
      <c r="AS38" s="47">
        <f t="shared" si="4"/>
        <v>0</v>
      </c>
      <c r="AT38" s="47">
        <f t="shared" si="4"/>
        <v>0</v>
      </c>
      <c r="AU38" s="47">
        <f t="shared" si="4"/>
        <v>0.004756242568</v>
      </c>
    </row>
    <row r="39">
      <c r="D39" s="2" t="s">
        <v>178</v>
      </c>
      <c r="Q39" s="34"/>
      <c r="R39" s="34"/>
    </row>
    <row r="40">
      <c r="B40" s="59" t="s">
        <v>111</v>
      </c>
      <c r="C40" s="2">
        <v>41.61</v>
      </c>
      <c r="D40">
        <f>MAX(C38:AU38)</f>
        <v>0.08561236623</v>
      </c>
      <c r="Q40" s="34"/>
      <c r="R40" s="34"/>
    </row>
    <row r="41">
      <c r="B41" s="2" t="s">
        <v>112</v>
      </c>
      <c r="C41" s="2">
        <v>90.9</v>
      </c>
      <c r="D41">
        <f>MIN(C38:AU38)</f>
        <v>0</v>
      </c>
      <c r="Q41" s="34"/>
      <c r="R41" s="34"/>
    </row>
    <row r="42">
      <c r="C42" s="2">
        <v>3.0</v>
      </c>
      <c r="D42" s="2">
        <v>4.0</v>
      </c>
      <c r="E42" s="2">
        <v>3.0</v>
      </c>
      <c r="F42" s="2">
        <v>2.0</v>
      </c>
      <c r="G42" s="2">
        <v>1.0</v>
      </c>
      <c r="H42" s="2">
        <v>3.0</v>
      </c>
      <c r="I42" s="2">
        <v>4.0</v>
      </c>
      <c r="J42" s="2">
        <v>3.0</v>
      </c>
      <c r="K42" s="2">
        <v>2.0</v>
      </c>
      <c r="L42" s="2">
        <v>1.0</v>
      </c>
      <c r="M42" s="2">
        <v>3.0</v>
      </c>
      <c r="N42" s="2">
        <v>2.0</v>
      </c>
      <c r="O42" s="2">
        <v>1.0</v>
      </c>
      <c r="P42" s="2">
        <v>1.0</v>
      </c>
      <c r="Q42" s="41">
        <v>2.0</v>
      </c>
      <c r="R42" s="41">
        <v>6.0</v>
      </c>
      <c r="S42" s="2">
        <v>5.0</v>
      </c>
      <c r="T42" s="2">
        <v>4.0</v>
      </c>
      <c r="U42" s="2">
        <v>3.0</v>
      </c>
      <c r="V42" s="2">
        <v>7.0</v>
      </c>
      <c r="W42" s="2">
        <v>6.0</v>
      </c>
      <c r="X42" s="2">
        <v>5.0</v>
      </c>
      <c r="Y42" s="2">
        <v>4.0</v>
      </c>
      <c r="Z42" s="2">
        <v>8.0</v>
      </c>
      <c r="AA42" s="2">
        <v>7.0</v>
      </c>
      <c r="AB42" s="2">
        <v>6.0</v>
      </c>
      <c r="AC42" s="2">
        <v>5.0</v>
      </c>
      <c r="AD42" s="2">
        <v>9.0</v>
      </c>
      <c r="AE42" s="2">
        <v>8.0</v>
      </c>
      <c r="AF42" s="2">
        <v>7.0</v>
      </c>
      <c r="AG42" s="2">
        <v>6.0</v>
      </c>
      <c r="AH42" s="2">
        <v>6.0</v>
      </c>
      <c r="AI42" s="2">
        <v>5.0</v>
      </c>
      <c r="AJ42" s="2">
        <v>4.0</v>
      </c>
      <c r="AK42" s="2">
        <v>3.0</v>
      </c>
      <c r="AL42" s="2">
        <v>7.0</v>
      </c>
      <c r="AM42" s="2">
        <v>6.0</v>
      </c>
      <c r="AN42" s="2">
        <v>5.0</v>
      </c>
      <c r="AO42" s="2">
        <v>4.0</v>
      </c>
      <c r="AP42" s="2">
        <v>1.0</v>
      </c>
      <c r="AQ42" s="2">
        <v>3.0</v>
      </c>
      <c r="AR42" s="2">
        <v>4.0</v>
      </c>
      <c r="AS42" s="2">
        <v>3.0</v>
      </c>
      <c r="AT42" s="2">
        <v>2.0</v>
      </c>
      <c r="AU42" s="2">
        <v>1.0</v>
      </c>
    </row>
    <row r="43">
      <c r="C43">
        <f t="shared" ref="C43:AU43" si="5">PRODUCT(C38,C42)</f>
        <v>0.05707491082</v>
      </c>
      <c r="D43">
        <f t="shared" si="5"/>
        <v>0.05707491082</v>
      </c>
      <c r="E43">
        <f t="shared" si="5"/>
        <v>0.003567181926</v>
      </c>
      <c r="F43">
        <f t="shared" si="5"/>
        <v>0</v>
      </c>
      <c r="G43">
        <f t="shared" si="5"/>
        <v>0.08561236623</v>
      </c>
      <c r="H43">
        <f t="shared" si="5"/>
        <v>0</v>
      </c>
      <c r="I43">
        <f t="shared" si="5"/>
        <v>0.004756242568</v>
      </c>
      <c r="J43">
        <f t="shared" si="5"/>
        <v>0</v>
      </c>
      <c r="K43">
        <f t="shared" si="5"/>
        <v>0.009512485137</v>
      </c>
      <c r="L43">
        <f t="shared" si="5"/>
        <v>0.0594530321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V43">
        <f t="shared" si="5"/>
        <v>0</v>
      </c>
      <c r="W43">
        <f t="shared" si="5"/>
        <v>0</v>
      </c>
      <c r="X43">
        <f t="shared" si="5"/>
        <v>0</v>
      </c>
      <c r="Y43">
        <f t="shared" si="5"/>
        <v>0</v>
      </c>
      <c r="Z43">
        <f t="shared" si="5"/>
        <v>0</v>
      </c>
      <c r="AA43">
        <f t="shared" si="5"/>
        <v>0.008323424495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5"/>
        <v>0</v>
      </c>
      <c r="AH43">
        <f t="shared" si="5"/>
        <v>0</v>
      </c>
      <c r="AI43">
        <f t="shared" si="5"/>
        <v>0.00594530321</v>
      </c>
      <c r="AJ43">
        <f t="shared" si="5"/>
        <v>0.004756242568</v>
      </c>
      <c r="AK43">
        <f t="shared" si="5"/>
        <v>0</v>
      </c>
      <c r="AL43">
        <f t="shared" si="5"/>
        <v>0</v>
      </c>
      <c r="AM43">
        <f t="shared" si="5"/>
        <v>0</v>
      </c>
      <c r="AN43">
        <f t="shared" si="5"/>
        <v>0</v>
      </c>
      <c r="AO43">
        <f t="shared" si="5"/>
        <v>0.004756242568</v>
      </c>
      <c r="AP43">
        <f t="shared" si="5"/>
        <v>0</v>
      </c>
      <c r="AQ43">
        <f t="shared" si="5"/>
        <v>0</v>
      </c>
      <c r="AR43">
        <f t="shared" si="5"/>
        <v>0</v>
      </c>
      <c r="AS43">
        <f t="shared" si="5"/>
        <v>0</v>
      </c>
      <c r="AT43">
        <f t="shared" si="5"/>
        <v>0</v>
      </c>
      <c r="AU43">
        <f t="shared" si="5"/>
        <v>0.004756242568</v>
      </c>
    </row>
    <row r="44">
      <c r="B44" s="59"/>
      <c r="C44">
        <f>SUM(C43:AU43)</f>
        <v>0.305588585</v>
      </c>
      <c r="D44">
        <f>SUM(C43:G43)</f>
        <v>0.2033293698</v>
      </c>
      <c r="Q44" s="34"/>
      <c r="R44" s="34"/>
    </row>
    <row r="45">
      <c r="C45">
        <f>DIVIDE(C44,C40)</f>
        <v>0.007344114036</v>
      </c>
      <c r="Q45" s="34"/>
      <c r="R45" s="34"/>
    </row>
    <row r="46">
      <c r="Q46" s="34"/>
      <c r="R46" s="34"/>
    </row>
    <row r="47">
      <c r="Q47" s="34"/>
      <c r="R47" s="34"/>
    </row>
    <row r="48">
      <c r="C48">
        <f>SUM(C43:G43)</f>
        <v>0.2033293698</v>
      </c>
      <c r="D48">
        <f>SUM(H43:L43)</f>
        <v>0.07372175981</v>
      </c>
      <c r="E48">
        <f>SUM(M43:O53)</f>
        <v>0</v>
      </c>
      <c r="F48">
        <f>SUM(P43:AP43)</f>
        <v>0.02378121284</v>
      </c>
      <c r="G48">
        <f>SUM(AQ43:AU43)</f>
        <v>0.004756242568</v>
      </c>
      <c r="Q48" s="34"/>
      <c r="R48" s="34"/>
    </row>
    <row r="49">
      <c r="Q49" s="34"/>
      <c r="R49" s="34"/>
    </row>
    <row r="50">
      <c r="Q50" s="34"/>
      <c r="R50" s="34"/>
    </row>
    <row r="51">
      <c r="Q51" s="34"/>
      <c r="R51" s="34"/>
    </row>
    <row r="52">
      <c r="Q52" s="34"/>
      <c r="R52" s="34"/>
    </row>
    <row r="53">
      <c r="Q53" s="34"/>
      <c r="R53" s="34"/>
    </row>
    <row r="54">
      <c r="Q54" s="34"/>
      <c r="R54" s="34"/>
    </row>
    <row r="55">
      <c r="Q55" s="34"/>
      <c r="R55" s="34"/>
    </row>
    <row r="56">
      <c r="Q56" s="34"/>
      <c r="R56" s="34"/>
    </row>
    <row r="57">
      <c r="Q57" s="34"/>
      <c r="R57" s="34"/>
    </row>
    <row r="58"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  <row r="973">
      <c r="Q973" s="34"/>
      <c r="R973" s="34"/>
    </row>
    <row r="974">
      <c r="Q974" s="34"/>
      <c r="R974" s="34"/>
    </row>
    <row r="975">
      <c r="Q975" s="34"/>
      <c r="R975" s="34"/>
    </row>
    <row r="976">
      <c r="Q976" s="34"/>
      <c r="R976" s="34"/>
    </row>
    <row r="977">
      <c r="Q977" s="34"/>
      <c r="R977" s="34"/>
    </row>
    <row r="978">
      <c r="Q978" s="34"/>
      <c r="R978" s="34"/>
    </row>
    <row r="979">
      <c r="Q979" s="34"/>
      <c r="R979" s="34"/>
    </row>
    <row r="980">
      <c r="Q980" s="34"/>
      <c r="R980" s="34"/>
    </row>
    <row r="981">
      <c r="Q981" s="34"/>
      <c r="R981" s="34"/>
    </row>
    <row r="982">
      <c r="Q982" s="34"/>
      <c r="R982" s="34"/>
    </row>
    <row r="983">
      <c r="Q983" s="34"/>
      <c r="R983" s="34"/>
    </row>
    <row r="984">
      <c r="Q984" s="34"/>
      <c r="R984" s="34"/>
    </row>
    <row r="985">
      <c r="Q985" s="34"/>
      <c r="R985" s="34"/>
    </row>
    <row r="986">
      <c r="Q986" s="34"/>
      <c r="R986" s="34"/>
    </row>
    <row r="987">
      <c r="Q987" s="34"/>
      <c r="R987" s="34"/>
    </row>
  </sheetData>
  <mergeCells count="2">
    <mergeCell ref="A4:B5"/>
    <mergeCell ref="AQ4:AU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18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27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76" t="s">
        <v>208</v>
      </c>
      <c r="C6" s="27">
        <v>1.0</v>
      </c>
      <c r="G6" s="2">
        <v>2.0</v>
      </c>
      <c r="H6" s="28"/>
      <c r="L6" s="20"/>
      <c r="O6" s="2">
        <v>1.0</v>
      </c>
      <c r="P6" s="36"/>
      <c r="Q6" s="28"/>
      <c r="R6" s="28"/>
      <c r="U6" s="37"/>
      <c r="V6" s="28"/>
      <c r="Y6" s="20"/>
      <c r="Z6" s="38"/>
      <c r="AA6" s="23"/>
      <c r="AB6" s="23"/>
      <c r="AC6" s="24"/>
      <c r="AD6" s="28"/>
      <c r="AG6" s="20"/>
      <c r="AH6" s="27"/>
      <c r="AK6" s="20"/>
      <c r="AL6" s="28"/>
      <c r="AO6" s="20"/>
      <c r="AP6" s="36"/>
      <c r="AQ6" s="27">
        <v>1.0</v>
      </c>
      <c r="AU6" s="37">
        <v>3.0</v>
      </c>
    </row>
    <row r="7">
      <c r="A7" s="40">
        <v>2.0</v>
      </c>
      <c r="B7" s="77" t="s">
        <v>209</v>
      </c>
      <c r="C7" s="28"/>
      <c r="G7" s="2">
        <v>2.0</v>
      </c>
      <c r="H7" s="28"/>
      <c r="L7" s="20"/>
      <c r="O7" s="2">
        <v>1.0</v>
      </c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K7" s="20"/>
      <c r="AL7" s="28"/>
      <c r="AO7" s="20"/>
      <c r="AP7" s="36"/>
      <c r="AQ7" s="28"/>
      <c r="AU7" s="20"/>
    </row>
    <row r="8">
      <c r="A8" s="40">
        <v>3.0</v>
      </c>
      <c r="B8" s="77" t="s">
        <v>210</v>
      </c>
      <c r="C8" s="28"/>
      <c r="G8" s="2">
        <v>1.0</v>
      </c>
      <c r="H8" s="28"/>
      <c r="L8" s="20"/>
      <c r="O8" s="2">
        <v>1.0</v>
      </c>
      <c r="P8" s="36"/>
      <c r="Q8" s="28"/>
      <c r="R8" s="28"/>
      <c r="U8" s="20"/>
      <c r="V8" s="28"/>
      <c r="Y8" s="20"/>
      <c r="Z8" s="28"/>
      <c r="AC8" s="20"/>
      <c r="AD8" s="28"/>
      <c r="AG8" s="20"/>
      <c r="AH8" s="28"/>
      <c r="AK8" s="37"/>
      <c r="AL8" s="28"/>
      <c r="AO8" s="37"/>
      <c r="AP8" s="40"/>
      <c r="AQ8" s="28"/>
      <c r="AU8" s="37"/>
    </row>
    <row r="9">
      <c r="A9" s="40">
        <v>4.0</v>
      </c>
      <c r="B9" s="77" t="s">
        <v>211</v>
      </c>
      <c r="C9" s="27"/>
      <c r="G9" s="2">
        <v>1.0</v>
      </c>
      <c r="H9" s="28"/>
      <c r="L9" s="37"/>
      <c r="O9" s="2">
        <v>1.0</v>
      </c>
      <c r="P9" s="36"/>
      <c r="Q9" s="42"/>
      <c r="R9" s="42"/>
      <c r="U9" s="20"/>
      <c r="V9" s="28"/>
      <c r="Y9" s="20"/>
      <c r="Z9" s="28"/>
      <c r="AC9" s="20"/>
      <c r="AD9" s="28"/>
      <c r="AG9" s="20"/>
      <c r="AH9" s="28"/>
      <c r="AK9" s="20"/>
      <c r="AL9" s="28"/>
      <c r="AO9" s="37"/>
      <c r="AP9" s="36"/>
      <c r="AQ9" s="28"/>
      <c r="AU9" s="37"/>
    </row>
    <row r="10">
      <c r="A10" s="40">
        <v>5.0</v>
      </c>
      <c r="B10" s="77" t="s">
        <v>212</v>
      </c>
      <c r="C10" s="28"/>
      <c r="G10" s="2">
        <v>1.0</v>
      </c>
      <c r="H10" s="28"/>
      <c r="L10" s="20"/>
      <c r="O10" s="2">
        <v>1.0</v>
      </c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K10" s="37"/>
      <c r="AL10" s="28"/>
      <c r="AO10" s="20"/>
      <c r="AP10" s="40"/>
      <c r="AQ10" s="28"/>
      <c r="AU10" s="37"/>
    </row>
    <row r="11">
      <c r="A11" s="40">
        <v>6.0</v>
      </c>
      <c r="B11" s="77" t="s">
        <v>213</v>
      </c>
      <c r="C11" s="27"/>
      <c r="G11" s="2">
        <v>5.0</v>
      </c>
      <c r="H11" s="28"/>
      <c r="L11" s="20"/>
      <c r="O11" s="2">
        <v>1.0</v>
      </c>
      <c r="P11" s="36"/>
      <c r="Q11" s="42"/>
      <c r="R11" s="42"/>
      <c r="U11" s="20"/>
      <c r="V11" s="28"/>
      <c r="Y11" s="20"/>
      <c r="Z11" s="28"/>
      <c r="AC11" s="20"/>
      <c r="AD11" s="28"/>
      <c r="AG11" s="20"/>
      <c r="AH11" s="28"/>
      <c r="AK11" s="37">
        <v>1.0</v>
      </c>
      <c r="AL11" s="28"/>
      <c r="AO11" s="20"/>
      <c r="AP11" s="40"/>
      <c r="AQ11" s="28"/>
      <c r="AU11" s="37"/>
    </row>
    <row r="12">
      <c r="A12" s="40">
        <v>7.0</v>
      </c>
      <c r="B12" s="77" t="s">
        <v>214</v>
      </c>
      <c r="C12" s="28"/>
      <c r="G12" s="2">
        <v>1.0</v>
      </c>
      <c r="H12" s="27">
        <v>1.0</v>
      </c>
      <c r="I12" s="2">
        <v>1.0</v>
      </c>
      <c r="L12" s="20"/>
      <c r="O12" s="2">
        <v>1.0</v>
      </c>
      <c r="P12" s="36"/>
      <c r="Q12" s="42"/>
      <c r="R12" s="42"/>
      <c r="U12" s="20"/>
      <c r="V12" s="27"/>
      <c r="Y12" s="20"/>
      <c r="Z12" s="28"/>
      <c r="AC12" s="20"/>
      <c r="AD12" s="28"/>
      <c r="AG12" s="20"/>
      <c r="AH12" s="28"/>
      <c r="AK12" s="37"/>
      <c r="AL12" s="27"/>
      <c r="AO12" s="20"/>
      <c r="AP12" s="40"/>
      <c r="AQ12" s="28"/>
      <c r="AU12" s="37"/>
    </row>
    <row r="13">
      <c r="A13" s="40">
        <v>8.0</v>
      </c>
      <c r="B13" s="77" t="s">
        <v>215</v>
      </c>
      <c r="C13" s="28"/>
      <c r="D13" s="2">
        <v>1.0</v>
      </c>
      <c r="E13" s="2">
        <v>1.0</v>
      </c>
      <c r="G13" s="2">
        <v>3.0</v>
      </c>
      <c r="H13" s="28"/>
      <c r="L13" s="20"/>
      <c r="O13" s="2">
        <v>1.0</v>
      </c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/>
      <c r="AL13" s="28"/>
      <c r="AO13" s="20"/>
      <c r="AP13" s="40">
        <v>1.0</v>
      </c>
      <c r="AQ13" s="28"/>
      <c r="AU13" s="20"/>
    </row>
    <row r="14">
      <c r="A14" s="40">
        <v>9.0</v>
      </c>
      <c r="B14" s="77" t="s">
        <v>216</v>
      </c>
      <c r="C14" s="27">
        <v>2.0</v>
      </c>
      <c r="D14" s="2">
        <v>4.0</v>
      </c>
      <c r="E14" s="2">
        <v>1.0</v>
      </c>
      <c r="F14" s="2">
        <v>1.0</v>
      </c>
      <c r="G14" s="2">
        <v>6.0</v>
      </c>
      <c r="H14" s="28"/>
      <c r="L14" s="20"/>
      <c r="O14" s="2">
        <v>1.0</v>
      </c>
      <c r="P14" s="36"/>
      <c r="Q14" s="42"/>
      <c r="R14" s="42"/>
      <c r="U14" s="20"/>
      <c r="V14" s="27"/>
      <c r="Y14" s="20"/>
      <c r="Z14" s="28"/>
      <c r="AC14" s="37"/>
      <c r="AD14" s="28"/>
      <c r="AG14" s="20"/>
      <c r="AH14" s="28"/>
      <c r="AK14" s="20"/>
      <c r="AL14" s="28"/>
      <c r="AO14" s="37"/>
      <c r="AP14" s="40"/>
      <c r="AQ14" s="27">
        <v>3.0</v>
      </c>
      <c r="AU14" s="37">
        <v>1.0</v>
      </c>
    </row>
    <row r="15">
      <c r="A15" s="40">
        <v>10.0</v>
      </c>
      <c r="B15" s="77" t="s">
        <v>217</v>
      </c>
      <c r="C15" s="28"/>
      <c r="G15" s="2">
        <v>1.0</v>
      </c>
      <c r="H15" s="28"/>
      <c r="L15" s="20"/>
      <c r="O15" s="2">
        <v>1.0</v>
      </c>
      <c r="P15" s="36"/>
      <c r="Q15" s="42"/>
      <c r="R15" s="42"/>
      <c r="U15" s="20"/>
      <c r="V15" s="27"/>
      <c r="Y15" s="20"/>
      <c r="Z15" s="28"/>
      <c r="AC15" s="37"/>
      <c r="AD15" s="28"/>
      <c r="AG15" s="20"/>
      <c r="AH15" s="28"/>
      <c r="AK15" s="20"/>
      <c r="AL15" s="28"/>
      <c r="AO15" s="20"/>
      <c r="AP15" s="40"/>
      <c r="AQ15" s="28"/>
      <c r="AU15" s="37"/>
    </row>
    <row r="16">
      <c r="A16" s="40">
        <v>11.0</v>
      </c>
      <c r="B16" s="77" t="s">
        <v>218</v>
      </c>
      <c r="C16" s="27"/>
      <c r="G16" s="2">
        <v>1.0</v>
      </c>
      <c r="H16" s="28"/>
      <c r="L16" s="20"/>
      <c r="O16" s="2">
        <v>1.0</v>
      </c>
      <c r="P16" s="36"/>
      <c r="Q16" s="42"/>
      <c r="R16" s="42"/>
      <c r="U16" s="20"/>
      <c r="V16" s="28"/>
      <c r="Y16" s="20"/>
      <c r="Z16" s="28"/>
      <c r="AC16" s="20"/>
      <c r="AD16" s="28"/>
      <c r="AG16" s="20"/>
      <c r="AH16" s="28"/>
      <c r="AK16" s="20"/>
      <c r="AL16" s="28"/>
      <c r="AO16" s="20"/>
      <c r="AP16" s="40"/>
      <c r="AQ16" s="28"/>
      <c r="AU16" s="37"/>
    </row>
    <row r="17">
      <c r="A17" s="40">
        <v>12.0</v>
      </c>
      <c r="B17" s="77" t="s">
        <v>219</v>
      </c>
      <c r="C17" s="27"/>
      <c r="G17" s="2">
        <v>1.0</v>
      </c>
      <c r="H17" s="28"/>
      <c r="L17" s="37"/>
      <c r="O17" s="2">
        <v>1.0</v>
      </c>
      <c r="P17" s="36"/>
      <c r="Q17" s="42"/>
      <c r="R17" s="42"/>
      <c r="U17" s="20"/>
      <c r="V17" s="28"/>
      <c r="Y17" s="20"/>
      <c r="Z17" s="28"/>
      <c r="AC17" s="20"/>
      <c r="AD17" s="28"/>
      <c r="AG17" s="20"/>
      <c r="AH17" s="28"/>
      <c r="AK17" s="37">
        <v>1.0</v>
      </c>
      <c r="AL17" s="28"/>
      <c r="AO17" s="20"/>
      <c r="AP17" s="40"/>
      <c r="AQ17" s="28"/>
      <c r="AU17" s="37"/>
    </row>
    <row r="18">
      <c r="A18" s="40">
        <v>13.0</v>
      </c>
      <c r="B18" s="77" t="s">
        <v>220</v>
      </c>
      <c r="C18" s="28"/>
      <c r="G18" s="2">
        <v>1.0</v>
      </c>
      <c r="H18" s="28"/>
      <c r="L18" s="20"/>
      <c r="O18" s="2">
        <v>1.0</v>
      </c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20"/>
      <c r="AL18" s="28"/>
      <c r="AO18" s="20"/>
      <c r="AP18" s="36"/>
      <c r="AQ18" s="28"/>
      <c r="AU18" s="20"/>
    </row>
    <row r="19">
      <c r="A19" s="40">
        <v>14.0</v>
      </c>
      <c r="B19" s="77" t="s">
        <v>221</v>
      </c>
      <c r="C19" s="27"/>
      <c r="G19" s="2">
        <v>1.0</v>
      </c>
      <c r="H19" s="28"/>
      <c r="L19" s="37"/>
      <c r="O19" s="2">
        <v>1.0</v>
      </c>
      <c r="P19" s="36"/>
      <c r="Q19" s="28"/>
      <c r="R19" s="28"/>
      <c r="U19" s="20"/>
      <c r="V19" s="28"/>
      <c r="Y19" s="20"/>
      <c r="Z19" s="28"/>
      <c r="AC19" s="20"/>
      <c r="AD19" s="28"/>
      <c r="AG19" s="20"/>
      <c r="AH19" s="28"/>
      <c r="AK19" s="20"/>
      <c r="AL19" s="28"/>
      <c r="AO19" s="20"/>
      <c r="AP19" s="36"/>
      <c r="AQ19" s="28"/>
      <c r="AU19" s="37"/>
    </row>
    <row r="20">
      <c r="A20" s="40">
        <v>15.0</v>
      </c>
      <c r="B20" s="77" t="s">
        <v>222</v>
      </c>
      <c r="C20" s="27"/>
      <c r="G20" s="2">
        <v>1.0</v>
      </c>
      <c r="H20" s="28"/>
      <c r="L20" s="20"/>
      <c r="O20" s="2">
        <v>1.0</v>
      </c>
      <c r="P20" s="36"/>
      <c r="Q20" s="42"/>
      <c r="R20" s="42"/>
      <c r="U20" s="20"/>
      <c r="V20" s="28"/>
      <c r="Y20" s="20"/>
      <c r="Z20" s="28"/>
      <c r="AC20" s="20"/>
      <c r="AD20" s="28"/>
      <c r="AG20" s="20"/>
      <c r="AH20" s="28"/>
      <c r="AK20" s="20"/>
      <c r="AL20" s="28"/>
      <c r="AO20" s="37"/>
      <c r="AP20" s="40"/>
      <c r="AQ20" s="27"/>
      <c r="AU20" s="37"/>
    </row>
    <row r="21">
      <c r="A21" s="40">
        <v>16.0</v>
      </c>
      <c r="B21" s="77" t="s">
        <v>223</v>
      </c>
      <c r="C21" s="27"/>
      <c r="G21" s="2">
        <v>1.0</v>
      </c>
      <c r="H21" s="28"/>
      <c r="L21" s="20"/>
      <c r="O21" s="2">
        <v>1.0</v>
      </c>
      <c r="P21" s="36"/>
      <c r="Q21" s="28"/>
      <c r="R21" s="28"/>
      <c r="U21" s="20"/>
      <c r="V21" s="28"/>
      <c r="Y21" s="37"/>
      <c r="Z21" s="28"/>
      <c r="AC21" s="20"/>
      <c r="AD21" s="28"/>
      <c r="AG21" s="20"/>
      <c r="AH21" s="28"/>
      <c r="AK21" s="37"/>
      <c r="AL21" s="28"/>
      <c r="AO21" s="37"/>
      <c r="AP21" s="36"/>
      <c r="AQ21" s="28"/>
      <c r="AU21" s="20"/>
    </row>
    <row r="22">
      <c r="A22" s="40">
        <v>17.0</v>
      </c>
      <c r="B22" s="78" t="s">
        <v>224</v>
      </c>
      <c r="C22" s="28"/>
      <c r="G22" s="2">
        <v>1.0</v>
      </c>
      <c r="H22" s="28"/>
      <c r="L22" s="20"/>
      <c r="O22" s="2">
        <v>1.0</v>
      </c>
      <c r="P22" s="36"/>
      <c r="Q22" s="28"/>
      <c r="R22" s="28"/>
      <c r="U22" s="20"/>
      <c r="V22" s="28"/>
      <c r="Y22" s="37"/>
      <c r="Z22" s="28"/>
      <c r="AC22" s="20"/>
      <c r="AD22" s="28"/>
      <c r="AG22" s="20"/>
      <c r="AH22" s="28"/>
      <c r="AK22" s="37"/>
      <c r="AL22" s="28"/>
      <c r="AO22" s="20"/>
      <c r="AP22" s="36"/>
      <c r="AQ22" s="27">
        <v>1.0</v>
      </c>
      <c r="AU22" s="20"/>
    </row>
    <row r="23">
      <c r="B23" s="21" t="s">
        <v>6</v>
      </c>
      <c r="C23" s="23">
        <f t="shared" ref="C23:AU23" si="1">SUM(C6:C22)</f>
        <v>3</v>
      </c>
      <c r="D23" s="23">
        <f t="shared" si="1"/>
        <v>5</v>
      </c>
      <c r="E23" s="23">
        <f t="shared" si="1"/>
        <v>2</v>
      </c>
      <c r="F23" s="23">
        <f t="shared" si="1"/>
        <v>1</v>
      </c>
      <c r="G23" s="23">
        <f t="shared" si="1"/>
        <v>30</v>
      </c>
      <c r="H23" s="23">
        <f t="shared" si="1"/>
        <v>1</v>
      </c>
      <c r="I23" s="23">
        <f t="shared" si="1"/>
        <v>1</v>
      </c>
      <c r="J23" s="23">
        <f t="shared" si="1"/>
        <v>0</v>
      </c>
      <c r="K23" s="23">
        <f t="shared" si="1"/>
        <v>0</v>
      </c>
      <c r="L23" s="23">
        <f t="shared" si="1"/>
        <v>0</v>
      </c>
      <c r="M23" s="23">
        <f t="shared" si="1"/>
        <v>0</v>
      </c>
      <c r="N23" s="23">
        <f t="shared" si="1"/>
        <v>0</v>
      </c>
      <c r="O23" s="23">
        <f t="shared" si="1"/>
        <v>17</v>
      </c>
      <c r="P23" s="23">
        <f t="shared" si="1"/>
        <v>0</v>
      </c>
      <c r="Q23" s="23">
        <f t="shared" si="1"/>
        <v>0</v>
      </c>
      <c r="R23" s="23">
        <f t="shared" si="1"/>
        <v>0</v>
      </c>
      <c r="S23" s="23">
        <f t="shared" si="1"/>
        <v>0</v>
      </c>
      <c r="T23" s="23">
        <f t="shared" si="1"/>
        <v>0</v>
      </c>
      <c r="U23" s="23">
        <f t="shared" si="1"/>
        <v>0</v>
      </c>
      <c r="V23" s="23">
        <f t="shared" si="1"/>
        <v>0</v>
      </c>
      <c r="W23" s="23">
        <f t="shared" si="1"/>
        <v>0</v>
      </c>
      <c r="X23" s="23">
        <f t="shared" si="1"/>
        <v>0</v>
      </c>
      <c r="Y23" s="23">
        <f t="shared" si="1"/>
        <v>0</v>
      </c>
      <c r="Z23" s="23">
        <f t="shared" si="1"/>
        <v>0</v>
      </c>
      <c r="AA23" s="23">
        <f t="shared" si="1"/>
        <v>0</v>
      </c>
      <c r="AB23" s="23">
        <f t="shared" si="1"/>
        <v>0</v>
      </c>
      <c r="AC23" s="23">
        <f t="shared" si="1"/>
        <v>0</v>
      </c>
      <c r="AD23" s="23">
        <f t="shared" si="1"/>
        <v>0</v>
      </c>
      <c r="AE23" s="23">
        <f t="shared" si="1"/>
        <v>0</v>
      </c>
      <c r="AF23" s="23">
        <f t="shared" si="1"/>
        <v>0</v>
      </c>
      <c r="AG23" s="23">
        <f t="shared" si="1"/>
        <v>0</v>
      </c>
      <c r="AH23" s="23">
        <f t="shared" si="1"/>
        <v>0</v>
      </c>
      <c r="AI23" s="23">
        <f t="shared" si="1"/>
        <v>0</v>
      </c>
      <c r="AJ23" s="23">
        <f t="shared" si="1"/>
        <v>0</v>
      </c>
      <c r="AK23" s="23">
        <f t="shared" si="1"/>
        <v>2</v>
      </c>
      <c r="AL23" s="23">
        <f t="shared" si="1"/>
        <v>0</v>
      </c>
      <c r="AM23" s="23">
        <f t="shared" si="1"/>
        <v>0</v>
      </c>
      <c r="AN23" s="23">
        <f t="shared" si="1"/>
        <v>0</v>
      </c>
      <c r="AO23" s="23">
        <f t="shared" si="1"/>
        <v>0</v>
      </c>
      <c r="AP23" s="23">
        <f t="shared" si="1"/>
        <v>1</v>
      </c>
      <c r="AQ23" s="23">
        <f t="shared" si="1"/>
        <v>5</v>
      </c>
      <c r="AR23" s="23">
        <f t="shared" si="1"/>
        <v>0</v>
      </c>
      <c r="AS23" s="23">
        <f t="shared" si="1"/>
        <v>0</v>
      </c>
      <c r="AT23" s="23">
        <f t="shared" si="1"/>
        <v>0</v>
      </c>
      <c r="AU23" s="24">
        <f t="shared" si="1"/>
        <v>4</v>
      </c>
    </row>
    <row r="24">
      <c r="B24" s="2" t="s">
        <v>83</v>
      </c>
      <c r="C24">
        <f t="shared" ref="C24:AU24" si="2">C23/17</f>
        <v>0.1764705882</v>
      </c>
      <c r="D24">
        <f t="shared" si="2"/>
        <v>0.2941176471</v>
      </c>
      <c r="E24">
        <f t="shared" si="2"/>
        <v>0.1176470588</v>
      </c>
      <c r="F24">
        <f t="shared" si="2"/>
        <v>0.05882352941</v>
      </c>
      <c r="G24">
        <f t="shared" si="2"/>
        <v>1.764705882</v>
      </c>
      <c r="H24">
        <f t="shared" si="2"/>
        <v>0.05882352941</v>
      </c>
      <c r="I24">
        <f t="shared" si="2"/>
        <v>0.05882352941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1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2"/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  <c r="AG24">
        <f t="shared" si="2"/>
        <v>0</v>
      </c>
      <c r="AH24">
        <f t="shared" si="2"/>
        <v>0</v>
      </c>
      <c r="AI24">
        <f t="shared" si="2"/>
        <v>0</v>
      </c>
      <c r="AJ24">
        <f t="shared" si="2"/>
        <v>0</v>
      </c>
      <c r="AK24">
        <f t="shared" si="2"/>
        <v>0.1176470588</v>
      </c>
      <c r="AL24">
        <f t="shared" si="2"/>
        <v>0</v>
      </c>
      <c r="AM24">
        <f t="shared" si="2"/>
        <v>0</v>
      </c>
      <c r="AN24">
        <f t="shared" si="2"/>
        <v>0</v>
      </c>
      <c r="AO24">
        <f t="shared" si="2"/>
        <v>0</v>
      </c>
      <c r="AP24">
        <f t="shared" si="2"/>
        <v>0.05882352941</v>
      </c>
      <c r="AQ24">
        <f t="shared" si="2"/>
        <v>0.2941176471</v>
      </c>
      <c r="AR24">
        <f t="shared" si="2"/>
        <v>0</v>
      </c>
      <c r="AS24">
        <f t="shared" si="2"/>
        <v>0</v>
      </c>
      <c r="AT24">
        <f t="shared" si="2"/>
        <v>0</v>
      </c>
      <c r="AU24">
        <f t="shared" si="2"/>
        <v>0.2352941176</v>
      </c>
    </row>
    <row r="25">
      <c r="B25" s="59" t="s">
        <v>84</v>
      </c>
      <c r="C25">
        <f t="shared" ref="C25:AU25" si="3">COUNT(C6:C22)/17</f>
        <v>0.1176470588</v>
      </c>
      <c r="D25">
        <f t="shared" si="3"/>
        <v>0.1176470588</v>
      </c>
      <c r="E25">
        <f t="shared" si="3"/>
        <v>0.1176470588</v>
      </c>
      <c r="F25">
        <f t="shared" si="3"/>
        <v>0.05882352941</v>
      </c>
      <c r="G25">
        <f t="shared" si="3"/>
        <v>1</v>
      </c>
      <c r="H25">
        <f t="shared" si="3"/>
        <v>0.05882352941</v>
      </c>
      <c r="I25">
        <f t="shared" si="3"/>
        <v>0.05882352941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1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0.1176470588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0.05882352941</v>
      </c>
      <c r="AQ25">
        <f t="shared" si="3"/>
        <v>0.1764705882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0.1176470588</v>
      </c>
    </row>
    <row r="26">
      <c r="B26" s="6" t="s">
        <v>96</v>
      </c>
      <c r="C26" s="47">
        <f t="shared" ref="C26:AU26" si="4">PRODUCT(C24:C25)</f>
        <v>0.02076124567</v>
      </c>
      <c r="D26" s="47">
        <f t="shared" si="4"/>
        <v>0.03460207612</v>
      </c>
      <c r="E26" s="47">
        <f t="shared" si="4"/>
        <v>0.01384083045</v>
      </c>
      <c r="F26" s="47">
        <f t="shared" si="4"/>
        <v>0.003460207612</v>
      </c>
      <c r="G26" s="47">
        <f t="shared" si="4"/>
        <v>1.764705882</v>
      </c>
      <c r="H26" s="47">
        <f t="shared" si="4"/>
        <v>0.003460207612</v>
      </c>
      <c r="I26" s="47">
        <f t="shared" si="4"/>
        <v>0.003460207612</v>
      </c>
      <c r="J26" s="47">
        <f t="shared" si="4"/>
        <v>0</v>
      </c>
      <c r="K26" s="47">
        <f t="shared" si="4"/>
        <v>0</v>
      </c>
      <c r="L26" s="47">
        <f t="shared" si="4"/>
        <v>0</v>
      </c>
      <c r="M26" s="47">
        <f t="shared" si="4"/>
        <v>0</v>
      </c>
      <c r="N26" s="47">
        <f t="shared" si="4"/>
        <v>0</v>
      </c>
      <c r="O26" s="47">
        <f t="shared" si="4"/>
        <v>1</v>
      </c>
      <c r="P26" s="47">
        <f t="shared" si="4"/>
        <v>0</v>
      </c>
      <c r="Q26" s="47">
        <f t="shared" si="4"/>
        <v>0</v>
      </c>
      <c r="R26" s="47">
        <f t="shared" si="4"/>
        <v>0</v>
      </c>
      <c r="S26" s="47">
        <f t="shared" si="4"/>
        <v>0</v>
      </c>
      <c r="T26" s="47">
        <f t="shared" si="4"/>
        <v>0</v>
      </c>
      <c r="U26" s="47">
        <f t="shared" si="4"/>
        <v>0</v>
      </c>
      <c r="V26" s="47">
        <f t="shared" si="4"/>
        <v>0</v>
      </c>
      <c r="W26" s="47">
        <f t="shared" si="4"/>
        <v>0</v>
      </c>
      <c r="X26" s="47">
        <f t="shared" si="4"/>
        <v>0</v>
      </c>
      <c r="Y26" s="47">
        <f t="shared" si="4"/>
        <v>0</v>
      </c>
      <c r="Z26" s="47">
        <f t="shared" si="4"/>
        <v>0</v>
      </c>
      <c r="AA26" s="47">
        <f t="shared" si="4"/>
        <v>0</v>
      </c>
      <c r="AB26" s="47">
        <f t="shared" si="4"/>
        <v>0</v>
      </c>
      <c r="AC26" s="47">
        <f t="shared" si="4"/>
        <v>0</v>
      </c>
      <c r="AD26" s="47">
        <f t="shared" si="4"/>
        <v>0</v>
      </c>
      <c r="AE26" s="47">
        <f t="shared" si="4"/>
        <v>0</v>
      </c>
      <c r="AF26" s="47">
        <f t="shared" si="4"/>
        <v>0</v>
      </c>
      <c r="AG26" s="47">
        <f t="shared" si="4"/>
        <v>0</v>
      </c>
      <c r="AH26" s="47">
        <f t="shared" si="4"/>
        <v>0</v>
      </c>
      <c r="AI26" s="47">
        <f t="shared" si="4"/>
        <v>0</v>
      </c>
      <c r="AJ26" s="47">
        <f t="shared" si="4"/>
        <v>0</v>
      </c>
      <c r="AK26" s="47">
        <f t="shared" si="4"/>
        <v>0.01384083045</v>
      </c>
      <c r="AL26" s="47">
        <f t="shared" si="4"/>
        <v>0</v>
      </c>
      <c r="AM26" s="47">
        <f t="shared" si="4"/>
        <v>0</v>
      </c>
      <c r="AN26" s="47">
        <f t="shared" si="4"/>
        <v>0</v>
      </c>
      <c r="AO26" s="47">
        <f t="shared" si="4"/>
        <v>0</v>
      </c>
      <c r="AP26" s="47">
        <f t="shared" si="4"/>
        <v>0.003460207612</v>
      </c>
      <c r="AQ26" s="47">
        <f t="shared" si="4"/>
        <v>0.05190311419</v>
      </c>
      <c r="AR26" s="47">
        <f t="shared" si="4"/>
        <v>0</v>
      </c>
      <c r="AS26" s="47">
        <f t="shared" si="4"/>
        <v>0</v>
      </c>
      <c r="AT26" s="47">
        <f t="shared" si="4"/>
        <v>0</v>
      </c>
      <c r="AU26" s="47">
        <f t="shared" si="4"/>
        <v>0.0276816609</v>
      </c>
    </row>
    <row r="27">
      <c r="D27" s="2" t="s">
        <v>178</v>
      </c>
      <c r="Q27" s="34"/>
      <c r="R27" s="34"/>
    </row>
    <row r="28">
      <c r="B28" s="59" t="s">
        <v>111</v>
      </c>
      <c r="C28" s="2">
        <v>41.61</v>
      </c>
      <c r="D28">
        <f>MAX(C26:AU26)</f>
        <v>1.764705882</v>
      </c>
      <c r="Q28" s="34"/>
      <c r="R28" s="34"/>
    </row>
    <row r="29">
      <c r="B29" s="2" t="s">
        <v>112</v>
      </c>
      <c r="C29" s="2">
        <v>68.82</v>
      </c>
      <c r="D29">
        <f>MIN(C26:AU26)</f>
        <v>0</v>
      </c>
      <c r="Q29" s="34"/>
      <c r="R29" s="34"/>
    </row>
    <row r="30">
      <c r="C30" s="2">
        <v>3.0</v>
      </c>
      <c r="D30" s="2">
        <v>4.0</v>
      </c>
      <c r="E30" s="2">
        <v>3.0</v>
      </c>
      <c r="F30" s="2">
        <v>2.0</v>
      </c>
      <c r="G30" s="2">
        <v>1.0</v>
      </c>
      <c r="H30" s="2">
        <v>3.0</v>
      </c>
      <c r="I30" s="2">
        <v>4.0</v>
      </c>
      <c r="J30" s="2">
        <v>3.0</v>
      </c>
      <c r="K30" s="2">
        <v>2.0</v>
      </c>
      <c r="L30" s="2">
        <v>1.0</v>
      </c>
      <c r="M30" s="2">
        <v>3.0</v>
      </c>
      <c r="N30" s="2">
        <v>2.0</v>
      </c>
      <c r="O30" s="2">
        <v>1.0</v>
      </c>
      <c r="P30" s="2">
        <v>1.0</v>
      </c>
      <c r="Q30" s="41">
        <v>2.0</v>
      </c>
      <c r="R30" s="41">
        <v>6.0</v>
      </c>
      <c r="S30" s="2">
        <v>5.0</v>
      </c>
      <c r="T30" s="2">
        <v>4.0</v>
      </c>
      <c r="U30" s="2">
        <v>3.0</v>
      </c>
      <c r="V30" s="2">
        <v>7.0</v>
      </c>
      <c r="W30" s="2">
        <v>6.0</v>
      </c>
      <c r="X30" s="2">
        <v>5.0</v>
      </c>
      <c r="Y30" s="2">
        <v>4.0</v>
      </c>
      <c r="Z30" s="2">
        <v>8.0</v>
      </c>
      <c r="AA30" s="2">
        <v>7.0</v>
      </c>
      <c r="AB30" s="2">
        <v>6.0</v>
      </c>
      <c r="AC30" s="2">
        <v>5.0</v>
      </c>
      <c r="AD30" s="2">
        <v>9.0</v>
      </c>
      <c r="AE30" s="2">
        <v>8.0</v>
      </c>
      <c r="AF30" s="2">
        <v>7.0</v>
      </c>
      <c r="AG30" s="2">
        <v>6.0</v>
      </c>
      <c r="AH30" s="2">
        <v>6.0</v>
      </c>
      <c r="AI30" s="2">
        <v>5.0</v>
      </c>
      <c r="AJ30" s="2">
        <v>4.0</v>
      </c>
      <c r="AK30" s="2">
        <v>3.0</v>
      </c>
      <c r="AL30" s="2">
        <v>7.0</v>
      </c>
      <c r="AM30" s="2">
        <v>6.0</v>
      </c>
      <c r="AN30" s="2">
        <v>5.0</v>
      </c>
      <c r="AO30" s="2">
        <v>4.0</v>
      </c>
      <c r="AP30" s="2">
        <v>1.0</v>
      </c>
      <c r="AQ30" s="2">
        <v>3.0</v>
      </c>
      <c r="AR30" s="2">
        <v>4.0</v>
      </c>
      <c r="AS30" s="2">
        <v>3.0</v>
      </c>
      <c r="AT30" s="2">
        <v>2.0</v>
      </c>
      <c r="AU30" s="2">
        <v>1.0</v>
      </c>
    </row>
    <row r="31">
      <c r="C31">
        <f t="shared" ref="C31:AU31" si="5">PRODUCT(C26,C30)</f>
        <v>0.06228373702</v>
      </c>
      <c r="D31">
        <f t="shared" si="5"/>
        <v>0.1384083045</v>
      </c>
      <c r="E31">
        <f t="shared" si="5"/>
        <v>0.04152249135</v>
      </c>
      <c r="F31">
        <f t="shared" si="5"/>
        <v>0.006920415225</v>
      </c>
      <c r="G31">
        <f t="shared" si="5"/>
        <v>1.764705882</v>
      </c>
      <c r="H31">
        <f t="shared" si="5"/>
        <v>0.01038062284</v>
      </c>
      <c r="I31">
        <f t="shared" si="5"/>
        <v>0.01384083045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1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0.04152249135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>
        <f t="shared" si="5"/>
        <v>0.003460207612</v>
      </c>
      <c r="AQ31">
        <f t="shared" si="5"/>
        <v>0.1557093426</v>
      </c>
      <c r="AR31">
        <f t="shared" si="5"/>
        <v>0</v>
      </c>
      <c r="AS31">
        <f t="shared" si="5"/>
        <v>0</v>
      </c>
      <c r="AT31">
        <f t="shared" si="5"/>
        <v>0</v>
      </c>
      <c r="AU31">
        <f t="shared" si="5"/>
        <v>0.0276816609</v>
      </c>
    </row>
    <row r="32">
      <c r="B32" s="59"/>
      <c r="C32">
        <f>SUM(C31:AU31)</f>
        <v>3.266435986</v>
      </c>
      <c r="D32">
        <f>SUM(C31:G31)</f>
        <v>2.01384083</v>
      </c>
      <c r="Q32" s="34"/>
      <c r="R32" s="34"/>
    </row>
    <row r="33">
      <c r="C33">
        <f>DIVIDE(C32,C28)</f>
        <v>0.07850122533</v>
      </c>
      <c r="Q33" s="34"/>
      <c r="R33" s="34"/>
    </row>
    <row r="34">
      <c r="Q34" s="34"/>
      <c r="R34" s="34"/>
    </row>
    <row r="35">
      <c r="Q35" s="34"/>
      <c r="R35" s="34"/>
    </row>
    <row r="36">
      <c r="C36">
        <f>SUM(C31:G31)</f>
        <v>2.01384083</v>
      </c>
      <c r="D36">
        <f>SUM(H31:L31)</f>
        <v>0.02422145329</v>
      </c>
      <c r="E36">
        <f>SUM(M31:O31)</f>
        <v>1</v>
      </c>
      <c r="F36">
        <f>SUM(P31:AP31)</f>
        <v>0.04498269896</v>
      </c>
      <c r="G36">
        <f>SUM(AQ31:AU31)</f>
        <v>0.1833910035</v>
      </c>
      <c r="Q36" s="34"/>
      <c r="R36" s="34"/>
    </row>
    <row r="37">
      <c r="Q37" s="34"/>
      <c r="R37" s="34"/>
    </row>
    <row r="38">
      <c r="Q38" s="34"/>
      <c r="R38" s="34"/>
    </row>
    <row r="39">
      <c r="Q39" s="34"/>
      <c r="R39" s="34"/>
    </row>
    <row r="40">
      <c r="Q40" s="34"/>
      <c r="R40" s="34"/>
    </row>
    <row r="41">
      <c r="Q41" s="34"/>
      <c r="R41" s="34"/>
    </row>
    <row r="42">
      <c r="Q42" s="34"/>
      <c r="R42" s="34"/>
    </row>
    <row r="43">
      <c r="Q43" s="34"/>
      <c r="R43" s="34"/>
    </row>
    <row r="44">
      <c r="Q44" s="34"/>
      <c r="R44" s="34"/>
    </row>
    <row r="45">
      <c r="Q45" s="34"/>
      <c r="R45" s="34"/>
    </row>
    <row r="46">
      <c r="Q46" s="34"/>
      <c r="R46" s="34"/>
    </row>
    <row r="47">
      <c r="Q47" s="34"/>
      <c r="R47" s="34"/>
    </row>
    <row r="48">
      <c r="Q48" s="34"/>
      <c r="R48" s="34"/>
    </row>
    <row r="49">
      <c r="Q49" s="34"/>
      <c r="R49" s="34"/>
    </row>
    <row r="50">
      <c r="Q50" s="34"/>
      <c r="R50" s="34"/>
    </row>
    <row r="51">
      <c r="Q51" s="34"/>
      <c r="R51" s="34"/>
    </row>
    <row r="52">
      <c r="Q52" s="34"/>
      <c r="R52" s="34"/>
    </row>
    <row r="53">
      <c r="Q53" s="34"/>
      <c r="R53" s="34"/>
    </row>
    <row r="54">
      <c r="Q54" s="34"/>
      <c r="R54" s="34"/>
    </row>
    <row r="55">
      <c r="Q55" s="34"/>
      <c r="R55" s="34"/>
    </row>
    <row r="56">
      <c r="Q56" s="34"/>
      <c r="R56" s="34"/>
    </row>
    <row r="57">
      <c r="Q57" s="34"/>
      <c r="R57" s="34"/>
    </row>
    <row r="58"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  <row r="973">
      <c r="Q973" s="34"/>
      <c r="R973" s="34"/>
    </row>
    <row r="974">
      <c r="Q974" s="34"/>
      <c r="R974" s="34"/>
    </row>
    <row r="975">
      <c r="Q975" s="34"/>
      <c r="R975" s="34"/>
    </row>
  </sheetData>
  <mergeCells count="2">
    <mergeCell ref="A4:B5"/>
    <mergeCell ref="AQ4:AU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4"/>
      <c r="R1" s="34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21" t="s">
        <v>8</v>
      </c>
      <c r="Q2" s="63"/>
      <c r="R2" s="63"/>
      <c r="S2" s="63"/>
      <c r="T2" s="63"/>
      <c r="U2" s="63"/>
      <c r="V2" s="6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>
      <c r="C3" s="21" t="s">
        <v>9</v>
      </c>
      <c r="D3" s="63"/>
      <c r="E3" s="63"/>
      <c r="F3" s="63"/>
      <c r="G3" s="63"/>
      <c r="H3" s="21" t="s">
        <v>11</v>
      </c>
      <c r="I3" s="63"/>
      <c r="J3" s="63"/>
      <c r="K3" s="63"/>
      <c r="L3" s="64"/>
      <c r="M3" s="22" t="s">
        <v>12</v>
      </c>
      <c r="N3" s="63"/>
      <c r="O3" s="63"/>
      <c r="P3" s="56"/>
      <c r="Q3" s="65"/>
      <c r="R3" s="65" t="s">
        <v>13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20</v>
      </c>
      <c r="B4" s="24"/>
      <c r="C4" s="21" t="s">
        <v>16</v>
      </c>
      <c r="D4" s="22" t="s">
        <v>17</v>
      </c>
      <c r="E4" s="23"/>
      <c r="F4" s="23"/>
      <c r="G4" s="23"/>
      <c r="H4" s="21" t="s">
        <v>16</v>
      </c>
      <c r="I4" s="22" t="s">
        <v>17</v>
      </c>
      <c r="J4" s="23"/>
      <c r="K4" s="23"/>
      <c r="L4" s="24"/>
      <c r="M4" s="22" t="s">
        <v>110</v>
      </c>
      <c r="N4" s="22" t="s">
        <v>17</v>
      </c>
      <c r="O4" s="23"/>
      <c r="P4" s="25" t="s">
        <v>19</v>
      </c>
      <c r="Q4" s="21"/>
      <c r="R4" s="21" t="s">
        <v>21</v>
      </c>
      <c r="S4" s="23"/>
      <c r="T4" s="23"/>
      <c r="U4" s="24"/>
      <c r="V4" s="21" t="s">
        <v>22</v>
      </c>
      <c r="W4" s="23"/>
      <c r="X4" s="23"/>
      <c r="Y4" s="24"/>
      <c r="Z4" s="21" t="s">
        <v>23</v>
      </c>
      <c r="AA4" s="23"/>
      <c r="AB4" s="23"/>
      <c r="AC4" s="24"/>
      <c r="AD4" s="21" t="s">
        <v>24</v>
      </c>
      <c r="AE4" s="23"/>
      <c r="AF4" s="23"/>
      <c r="AG4" s="24"/>
      <c r="AH4" s="21" t="s">
        <v>25</v>
      </c>
      <c r="AI4" s="23"/>
      <c r="AJ4" s="23"/>
      <c r="AK4" s="24"/>
      <c r="AL4" s="21" t="s">
        <v>26</v>
      </c>
      <c r="AM4" s="23"/>
      <c r="AN4" s="23"/>
      <c r="AO4" s="24"/>
      <c r="AP4" s="21" t="s">
        <v>27</v>
      </c>
      <c r="AQ4" s="67" t="s">
        <v>14</v>
      </c>
      <c r="AR4" s="23"/>
      <c r="AS4" s="23"/>
      <c r="AT4" s="23"/>
      <c r="AU4" s="24"/>
    </row>
    <row r="5">
      <c r="A5" s="28"/>
      <c r="B5" s="20"/>
      <c r="C5" s="8"/>
      <c r="D5" s="29" t="s">
        <v>30</v>
      </c>
      <c r="E5" s="29" t="s">
        <v>31</v>
      </c>
      <c r="F5" s="29" t="s">
        <v>32</v>
      </c>
      <c r="G5" s="29" t="s">
        <v>33</v>
      </c>
      <c r="H5" s="8"/>
      <c r="I5" s="29" t="s">
        <v>30</v>
      </c>
      <c r="J5" s="29" t="s">
        <v>31</v>
      </c>
      <c r="K5" s="29" t="s">
        <v>32</v>
      </c>
      <c r="L5" s="10" t="s">
        <v>33</v>
      </c>
      <c r="M5" s="15"/>
      <c r="N5" s="29" t="s">
        <v>34</v>
      </c>
      <c r="O5" s="29" t="s">
        <v>35</v>
      </c>
      <c r="P5" s="6">
        <v>1.0</v>
      </c>
      <c r="Q5" s="14">
        <v>2.0</v>
      </c>
      <c r="R5" s="14" t="s">
        <v>30</v>
      </c>
      <c r="S5" s="29" t="s">
        <v>31</v>
      </c>
      <c r="T5" s="29" t="s">
        <v>32</v>
      </c>
      <c r="U5" s="10" t="s">
        <v>33</v>
      </c>
      <c r="V5" s="14" t="s">
        <v>30</v>
      </c>
      <c r="W5" s="29" t="s">
        <v>31</v>
      </c>
      <c r="X5" s="29" t="s">
        <v>32</v>
      </c>
      <c r="Y5" s="10" t="s">
        <v>33</v>
      </c>
      <c r="Z5" s="14" t="s">
        <v>30</v>
      </c>
      <c r="AA5" s="29" t="s">
        <v>31</v>
      </c>
      <c r="AB5" s="29" t="s">
        <v>32</v>
      </c>
      <c r="AC5" s="10" t="s">
        <v>33</v>
      </c>
      <c r="AD5" s="14" t="s">
        <v>30</v>
      </c>
      <c r="AE5" s="29" t="s">
        <v>31</v>
      </c>
      <c r="AF5" s="29" t="s">
        <v>32</v>
      </c>
      <c r="AG5" s="10" t="s">
        <v>33</v>
      </c>
      <c r="AH5" s="14" t="s">
        <v>30</v>
      </c>
      <c r="AI5" s="29" t="s">
        <v>31</v>
      </c>
      <c r="AJ5" s="29" t="s">
        <v>32</v>
      </c>
      <c r="AK5" s="10" t="s">
        <v>33</v>
      </c>
      <c r="AL5" s="30" t="s">
        <v>30</v>
      </c>
      <c r="AM5" s="31" t="s">
        <v>31</v>
      </c>
      <c r="AN5" s="31" t="s">
        <v>32</v>
      </c>
      <c r="AO5" s="32" t="s">
        <v>33</v>
      </c>
      <c r="AP5" s="6"/>
      <c r="AQ5" s="14" t="s">
        <v>16</v>
      </c>
      <c r="AR5" s="29" t="s">
        <v>30</v>
      </c>
      <c r="AS5" s="29" t="s">
        <v>31</v>
      </c>
      <c r="AT5" s="29" t="s">
        <v>32</v>
      </c>
      <c r="AU5" s="10" t="s">
        <v>33</v>
      </c>
      <c r="AV5" s="2"/>
      <c r="AW5" s="2"/>
      <c r="AX5" s="2"/>
      <c r="AY5" s="2"/>
      <c r="AZ5" s="2"/>
      <c r="BA5" s="2"/>
      <c r="BB5" s="2"/>
      <c r="BC5" s="2"/>
    </row>
    <row r="6">
      <c r="A6" s="25">
        <v>1.0</v>
      </c>
      <c r="B6" s="76" t="s">
        <v>225</v>
      </c>
      <c r="C6" s="27"/>
      <c r="D6" s="2">
        <v>1.0</v>
      </c>
      <c r="G6" s="2">
        <v>2.0</v>
      </c>
      <c r="H6" s="28"/>
      <c r="L6" s="37">
        <v>1.0</v>
      </c>
      <c r="M6" s="2">
        <v>1.0</v>
      </c>
      <c r="O6" s="2">
        <v>1.0</v>
      </c>
      <c r="P6" s="36"/>
      <c r="Q6" s="28"/>
      <c r="R6" s="28"/>
      <c r="U6" s="37"/>
      <c r="V6" s="28"/>
      <c r="Y6" s="20"/>
      <c r="Z6" s="38"/>
      <c r="AA6" s="23"/>
      <c r="AB6" s="23"/>
      <c r="AC6" s="24"/>
      <c r="AD6" s="28"/>
      <c r="AG6" s="20"/>
      <c r="AH6" s="27"/>
      <c r="AK6" s="20"/>
      <c r="AL6" s="28"/>
      <c r="AO6" s="20"/>
      <c r="AP6" s="36"/>
      <c r="AQ6" s="27">
        <v>3.0</v>
      </c>
      <c r="AR6" s="2">
        <v>1.0</v>
      </c>
      <c r="AS6" s="2">
        <v>2.0</v>
      </c>
      <c r="AU6" s="37">
        <v>5.0</v>
      </c>
    </row>
    <row r="7">
      <c r="A7" s="40">
        <v>2.0</v>
      </c>
      <c r="B7" s="77" t="s">
        <v>226</v>
      </c>
      <c r="C7" s="28"/>
      <c r="G7" s="2">
        <v>2.0</v>
      </c>
      <c r="H7" s="28"/>
      <c r="L7" s="37">
        <v>2.0</v>
      </c>
      <c r="N7" s="2">
        <v>1.0</v>
      </c>
      <c r="O7" s="2">
        <v>2.0</v>
      </c>
      <c r="P7" s="36"/>
      <c r="Q7" s="28"/>
      <c r="R7" s="28"/>
      <c r="U7" s="20"/>
      <c r="V7" s="28"/>
      <c r="Y7" s="20"/>
      <c r="Z7" s="28"/>
      <c r="AC7" s="20"/>
      <c r="AD7" s="28"/>
      <c r="AG7" s="20"/>
      <c r="AH7" s="28"/>
      <c r="AI7" s="2">
        <v>2.0</v>
      </c>
      <c r="AK7" s="20"/>
      <c r="AL7" s="28"/>
      <c r="AO7" s="20"/>
      <c r="AP7" s="36"/>
      <c r="AQ7" s="27">
        <v>1.0</v>
      </c>
      <c r="AR7" s="2">
        <v>1.0</v>
      </c>
      <c r="AU7" s="37">
        <v>4.0</v>
      </c>
    </row>
    <row r="8">
      <c r="A8" s="40">
        <v>3.0</v>
      </c>
      <c r="B8" s="77" t="s">
        <v>227</v>
      </c>
      <c r="C8" s="28"/>
      <c r="D8" s="2">
        <v>2.0</v>
      </c>
      <c r="G8" s="2">
        <v>2.0</v>
      </c>
      <c r="H8" s="28"/>
      <c r="L8" s="37">
        <v>1.0</v>
      </c>
      <c r="O8" s="2">
        <v>1.0</v>
      </c>
      <c r="P8" s="36"/>
      <c r="Q8" s="28"/>
      <c r="R8" s="28"/>
      <c r="U8" s="20"/>
      <c r="V8" s="28"/>
      <c r="Y8" s="20"/>
      <c r="Z8" s="28"/>
      <c r="AC8" s="20"/>
      <c r="AD8" s="28"/>
      <c r="AG8" s="20"/>
      <c r="AH8" s="28"/>
      <c r="AI8" s="2">
        <v>1.0</v>
      </c>
      <c r="AK8" s="37"/>
      <c r="AL8" s="28"/>
      <c r="AO8" s="37">
        <v>1.0</v>
      </c>
      <c r="AP8" s="40"/>
      <c r="AQ8" s="27">
        <v>1.0</v>
      </c>
      <c r="AU8" s="37">
        <v>5.0</v>
      </c>
    </row>
    <row r="9">
      <c r="A9" s="40">
        <v>4.0</v>
      </c>
      <c r="B9" s="77" t="s">
        <v>228</v>
      </c>
      <c r="C9" s="27"/>
      <c r="H9" s="28"/>
      <c r="L9" s="37">
        <v>1.0</v>
      </c>
      <c r="O9" s="2">
        <v>1.0</v>
      </c>
      <c r="P9" s="36"/>
      <c r="Q9" s="42"/>
      <c r="R9" s="42"/>
      <c r="U9" s="20"/>
      <c r="V9" s="28"/>
      <c r="W9" s="2">
        <v>1.0</v>
      </c>
      <c r="Y9" s="20"/>
      <c r="Z9" s="28"/>
      <c r="AA9" s="2">
        <v>2.0</v>
      </c>
      <c r="AC9" s="20"/>
      <c r="AD9" s="28"/>
      <c r="AG9" s="20"/>
      <c r="AH9" s="28"/>
      <c r="AK9" s="20"/>
      <c r="AL9" s="28"/>
      <c r="AO9" s="37"/>
      <c r="AP9" s="36"/>
      <c r="AQ9" s="28"/>
      <c r="AU9" s="37">
        <v>4.0</v>
      </c>
    </row>
    <row r="10">
      <c r="A10" s="40">
        <v>5.0</v>
      </c>
      <c r="B10" s="77" t="s">
        <v>65</v>
      </c>
      <c r="C10" s="28"/>
      <c r="H10" s="28"/>
      <c r="L10" s="37">
        <v>1.0</v>
      </c>
      <c r="N10" s="2">
        <v>1.0</v>
      </c>
      <c r="O10" s="2">
        <v>3.0</v>
      </c>
      <c r="P10" s="36"/>
      <c r="Q10" s="42"/>
      <c r="R10" s="27"/>
      <c r="U10" s="20"/>
      <c r="V10" s="27"/>
      <c r="Y10" s="20"/>
      <c r="Z10" s="28"/>
      <c r="AC10" s="20"/>
      <c r="AD10" s="28"/>
      <c r="AG10" s="20"/>
      <c r="AH10" s="28"/>
      <c r="AK10" s="37"/>
      <c r="AL10" s="28"/>
      <c r="AO10" s="20"/>
      <c r="AP10" s="40"/>
      <c r="AQ10" s="28"/>
      <c r="AU10" s="37">
        <v>2.0</v>
      </c>
    </row>
    <row r="11">
      <c r="A11" s="40">
        <v>6.0</v>
      </c>
      <c r="B11" s="77" t="s">
        <v>229</v>
      </c>
      <c r="C11" s="27"/>
      <c r="H11" s="28"/>
      <c r="L11" s="37">
        <v>1.0</v>
      </c>
      <c r="N11" s="2">
        <v>1.0</v>
      </c>
      <c r="O11" s="2">
        <v>2.0</v>
      </c>
      <c r="P11" s="36"/>
      <c r="Q11" s="42"/>
      <c r="R11" s="42"/>
      <c r="U11" s="20"/>
      <c r="V11" s="28"/>
      <c r="Y11" s="20"/>
      <c r="Z11" s="28"/>
      <c r="AA11" s="2">
        <v>1.0</v>
      </c>
      <c r="AB11" s="2">
        <v>1.0</v>
      </c>
      <c r="AC11" s="20"/>
      <c r="AD11" s="28"/>
      <c r="AG11" s="20"/>
      <c r="AH11" s="28"/>
      <c r="AK11" s="37"/>
      <c r="AL11" s="28"/>
      <c r="AO11" s="20"/>
      <c r="AP11" s="40"/>
      <c r="AQ11" s="28"/>
      <c r="AU11" s="37">
        <v>2.0</v>
      </c>
    </row>
    <row r="12">
      <c r="A12" s="40">
        <v>7.0</v>
      </c>
      <c r="B12" s="77" t="s">
        <v>230</v>
      </c>
      <c r="C12" s="28"/>
      <c r="H12" s="27"/>
      <c r="L12" s="37">
        <v>1.0</v>
      </c>
      <c r="O12" s="2">
        <v>1.0</v>
      </c>
      <c r="P12" s="36"/>
      <c r="Q12" s="42"/>
      <c r="R12" s="42"/>
      <c r="U12" s="20"/>
      <c r="V12" s="27"/>
      <c r="Y12" s="20"/>
      <c r="Z12" s="28"/>
      <c r="AC12" s="20"/>
      <c r="AD12" s="28"/>
      <c r="AG12" s="20"/>
      <c r="AH12" s="28"/>
      <c r="AK12" s="37"/>
      <c r="AL12" s="27"/>
      <c r="AO12" s="20"/>
      <c r="AP12" s="40"/>
      <c r="AQ12" s="28"/>
      <c r="AU12" s="37">
        <v>3.0</v>
      </c>
    </row>
    <row r="13">
      <c r="A13" s="40">
        <v>8.0</v>
      </c>
      <c r="B13" s="77" t="s">
        <v>231</v>
      </c>
      <c r="C13" s="28"/>
      <c r="H13" s="28"/>
      <c r="L13" s="37">
        <v>1.0</v>
      </c>
      <c r="O13" s="2">
        <v>2.0</v>
      </c>
      <c r="P13" s="36"/>
      <c r="Q13" s="42"/>
      <c r="R13" s="42"/>
      <c r="U13" s="20"/>
      <c r="V13" s="28"/>
      <c r="Y13" s="20"/>
      <c r="Z13" s="28"/>
      <c r="AC13" s="20"/>
      <c r="AD13" s="28"/>
      <c r="AG13" s="20"/>
      <c r="AH13" s="28"/>
      <c r="AK13" s="37"/>
      <c r="AL13" s="27">
        <v>1.0</v>
      </c>
      <c r="AM13" s="2">
        <v>1.0</v>
      </c>
      <c r="AO13" s="20"/>
      <c r="AP13" s="40"/>
      <c r="AQ13" s="27">
        <v>2.0</v>
      </c>
      <c r="AR13" s="2">
        <v>3.0</v>
      </c>
      <c r="AS13" s="2">
        <v>1.0</v>
      </c>
      <c r="AU13" s="37">
        <v>3.0</v>
      </c>
    </row>
    <row r="14">
      <c r="A14" s="40">
        <v>9.0</v>
      </c>
      <c r="B14" s="77" t="s">
        <v>232</v>
      </c>
      <c r="C14" s="27"/>
      <c r="H14" s="28"/>
      <c r="L14" s="37">
        <v>1.0</v>
      </c>
      <c r="O14" s="2">
        <v>2.0</v>
      </c>
      <c r="P14" s="36"/>
      <c r="Q14" s="42"/>
      <c r="R14" s="42"/>
      <c r="U14" s="20"/>
      <c r="V14" s="27"/>
      <c r="Y14" s="20"/>
      <c r="Z14" s="28"/>
      <c r="AC14" s="37"/>
      <c r="AD14" s="28"/>
      <c r="AE14" s="2">
        <v>1.0</v>
      </c>
      <c r="AG14" s="20"/>
      <c r="AH14" s="28"/>
      <c r="AK14" s="20"/>
      <c r="AL14" s="28"/>
      <c r="AO14" s="37"/>
      <c r="AP14" s="40"/>
      <c r="AQ14" s="27"/>
      <c r="AU14" s="37">
        <v>1.0</v>
      </c>
    </row>
    <row r="15">
      <c r="A15" s="40">
        <v>10.0</v>
      </c>
      <c r="B15" s="77" t="s">
        <v>233</v>
      </c>
      <c r="C15" s="28"/>
      <c r="H15" s="28"/>
      <c r="L15" s="37">
        <v>1.0</v>
      </c>
      <c r="O15" s="2">
        <v>3.0</v>
      </c>
      <c r="P15" s="36"/>
      <c r="Q15" s="42"/>
      <c r="R15" s="42"/>
      <c r="U15" s="20"/>
      <c r="V15" s="27"/>
      <c r="Y15" s="20"/>
      <c r="Z15" s="28"/>
      <c r="AC15" s="37"/>
      <c r="AD15" s="28"/>
      <c r="AG15" s="20"/>
      <c r="AH15" s="28"/>
      <c r="AK15" s="20"/>
      <c r="AL15" s="28"/>
      <c r="AO15" s="20"/>
      <c r="AP15" s="40"/>
      <c r="AQ15" s="28"/>
      <c r="AU15" s="37">
        <v>1.0</v>
      </c>
    </row>
    <row r="16">
      <c r="A16" s="40">
        <v>11.0</v>
      </c>
      <c r="B16" s="77" t="s">
        <v>234</v>
      </c>
      <c r="C16" s="27"/>
      <c r="G16" s="2">
        <v>2.0</v>
      </c>
      <c r="H16" s="27">
        <v>1.0</v>
      </c>
      <c r="I16" s="2">
        <v>1.0</v>
      </c>
      <c r="J16" s="2">
        <v>4.0</v>
      </c>
      <c r="L16" s="37">
        <v>3.0</v>
      </c>
      <c r="N16" s="2">
        <v>1.0</v>
      </c>
      <c r="O16" s="2">
        <v>3.0</v>
      </c>
      <c r="P16" s="36"/>
      <c r="Q16" s="42"/>
      <c r="R16" s="42"/>
      <c r="U16" s="20"/>
      <c r="V16" s="28"/>
      <c r="Y16" s="20"/>
      <c r="Z16" s="28"/>
      <c r="AC16" s="20"/>
      <c r="AD16" s="28"/>
      <c r="AG16" s="20"/>
      <c r="AH16" s="28"/>
      <c r="AK16" s="37"/>
      <c r="AL16" s="28"/>
      <c r="AM16" s="2">
        <v>1.0</v>
      </c>
      <c r="AO16" s="20"/>
      <c r="AP16" s="40"/>
      <c r="AQ16" s="27">
        <v>6.0</v>
      </c>
      <c r="AR16" s="2">
        <v>1.0</v>
      </c>
      <c r="AU16" s="37">
        <v>1.0</v>
      </c>
    </row>
    <row r="17">
      <c r="A17" s="40">
        <v>12.0</v>
      </c>
      <c r="B17" s="77" t="s">
        <v>235</v>
      </c>
      <c r="C17" s="27"/>
      <c r="G17" s="2">
        <v>3.0</v>
      </c>
      <c r="H17" s="27">
        <v>1.0</v>
      </c>
      <c r="I17" s="2">
        <v>3.0</v>
      </c>
      <c r="J17" s="2">
        <v>3.0</v>
      </c>
      <c r="K17" s="2">
        <v>1.0</v>
      </c>
      <c r="L17" s="37">
        <v>2.0</v>
      </c>
      <c r="N17" s="2">
        <v>1.0</v>
      </c>
      <c r="O17" s="2">
        <v>2.0</v>
      </c>
      <c r="P17" s="36"/>
      <c r="Q17" s="42"/>
      <c r="R17" s="42"/>
      <c r="U17" s="20"/>
      <c r="V17" s="28"/>
      <c r="Y17" s="20"/>
      <c r="Z17" s="28"/>
      <c r="AC17" s="20"/>
      <c r="AD17" s="28"/>
      <c r="AG17" s="20"/>
      <c r="AH17" s="28"/>
      <c r="AI17" s="2">
        <v>1.0</v>
      </c>
      <c r="AK17" s="37">
        <v>1.0</v>
      </c>
      <c r="AL17" s="28"/>
      <c r="AO17" s="20"/>
      <c r="AP17" s="40">
        <v>1.0</v>
      </c>
      <c r="AQ17" s="27">
        <v>1.0</v>
      </c>
      <c r="AU17" s="37">
        <v>1.0</v>
      </c>
    </row>
    <row r="18">
      <c r="A18" s="40">
        <v>13.0</v>
      </c>
      <c r="B18" s="77" t="s">
        <v>236</v>
      </c>
      <c r="C18" s="28"/>
      <c r="E18" s="2">
        <v>1.0</v>
      </c>
      <c r="G18" s="2">
        <v>1.0</v>
      </c>
      <c r="H18" s="27">
        <v>1.0</v>
      </c>
      <c r="I18" s="2">
        <v>1.0</v>
      </c>
      <c r="J18" s="2">
        <v>1.0</v>
      </c>
      <c r="K18" s="2">
        <v>2.0</v>
      </c>
      <c r="L18" s="37">
        <v>1.0</v>
      </c>
      <c r="O18" s="2">
        <v>2.0</v>
      </c>
      <c r="P18" s="36"/>
      <c r="Q18" s="28"/>
      <c r="R18" s="28"/>
      <c r="U18" s="20"/>
      <c r="V18" s="28"/>
      <c r="Y18" s="20"/>
      <c r="Z18" s="28"/>
      <c r="AC18" s="20"/>
      <c r="AD18" s="28"/>
      <c r="AG18" s="20"/>
      <c r="AH18" s="28"/>
      <c r="AK18" s="20"/>
      <c r="AL18" s="28"/>
      <c r="AO18" s="20"/>
      <c r="AP18" s="36"/>
      <c r="AQ18" s="27">
        <v>1.0</v>
      </c>
      <c r="AU18" s="37">
        <v>1.0</v>
      </c>
    </row>
    <row r="19">
      <c r="A19" s="40">
        <v>14.0</v>
      </c>
      <c r="B19" s="77" t="s">
        <v>205</v>
      </c>
      <c r="C19" s="27"/>
      <c r="H19" s="28"/>
      <c r="L19" s="37">
        <v>1.0</v>
      </c>
      <c r="O19" s="2">
        <v>2.0</v>
      </c>
      <c r="P19" s="36"/>
      <c r="Q19" s="28"/>
      <c r="R19" s="28"/>
      <c r="U19" s="20"/>
      <c r="V19" s="28"/>
      <c r="Y19" s="20"/>
      <c r="Z19" s="28"/>
      <c r="AC19" s="20"/>
      <c r="AD19" s="28"/>
      <c r="AG19" s="20"/>
      <c r="AH19" s="28"/>
      <c r="AK19" s="20"/>
      <c r="AL19" s="28"/>
      <c r="AO19" s="20"/>
      <c r="AP19" s="36"/>
      <c r="AQ19" s="28"/>
      <c r="AU19" s="37">
        <v>1.0</v>
      </c>
    </row>
    <row r="20">
      <c r="A20" s="40">
        <v>15.0</v>
      </c>
      <c r="B20" s="77" t="s">
        <v>237</v>
      </c>
      <c r="C20" s="27"/>
      <c r="H20" s="28"/>
      <c r="L20" s="37">
        <v>1.0</v>
      </c>
      <c r="O20" s="2">
        <v>5.0</v>
      </c>
      <c r="P20" s="36"/>
      <c r="Q20" s="42"/>
      <c r="R20" s="42"/>
      <c r="U20" s="20"/>
      <c r="V20" s="28"/>
      <c r="Y20" s="20"/>
      <c r="Z20" s="28"/>
      <c r="AC20" s="20"/>
      <c r="AD20" s="28"/>
      <c r="AG20" s="20"/>
      <c r="AH20" s="28"/>
      <c r="AK20" s="20"/>
      <c r="AL20" s="28"/>
      <c r="AO20" s="37"/>
      <c r="AP20" s="40"/>
      <c r="AQ20" s="27">
        <v>2.0</v>
      </c>
      <c r="AU20" s="37">
        <v>2.0</v>
      </c>
    </row>
    <row r="21">
      <c r="A21" s="40">
        <v>16.0</v>
      </c>
      <c r="B21" s="21" t="s">
        <v>6</v>
      </c>
      <c r="C21" s="23">
        <f t="shared" ref="C21:AU21" si="1">SUM(C6:C20)</f>
        <v>0</v>
      </c>
      <c r="D21" s="23">
        <f t="shared" si="1"/>
        <v>3</v>
      </c>
      <c r="E21" s="23">
        <f t="shared" si="1"/>
        <v>1</v>
      </c>
      <c r="F21" s="23">
        <f t="shared" si="1"/>
        <v>0</v>
      </c>
      <c r="G21" s="23">
        <f t="shared" si="1"/>
        <v>12</v>
      </c>
      <c r="H21" s="23">
        <f t="shared" si="1"/>
        <v>3</v>
      </c>
      <c r="I21" s="23">
        <f t="shared" si="1"/>
        <v>5</v>
      </c>
      <c r="J21" s="23">
        <f t="shared" si="1"/>
        <v>8</v>
      </c>
      <c r="K21" s="23">
        <f t="shared" si="1"/>
        <v>3</v>
      </c>
      <c r="L21" s="23">
        <f t="shared" si="1"/>
        <v>19</v>
      </c>
      <c r="M21" s="23">
        <f t="shared" si="1"/>
        <v>1</v>
      </c>
      <c r="N21" s="23">
        <f t="shared" si="1"/>
        <v>5</v>
      </c>
      <c r="O21" s="23">
        <f t="shared" si="1"/>
        <v>32</v>
      </c>
      <c r="P21" s="23">
        <f t="shared" si="1"/>
        <v>0</v>
      </c>
      <c r="Q21" s="23">
        <f t="shared" si="1"/>
        <v>0</v>
      </c>
      <c r="R21" s="23">
        <f t="shared" si="1"/>
        <v>0</v>
      </c>
      <c r="S21" s="23">
        <f t="shared" si="1"/>
        <v>0</v>
      </c>
      <c r="T21" s="23">
        <f t="shared" si="1"/>
        <v>0</v>
      </c>
      <c r="U21" s="23">
        <f t="shared" si="1"/>
        <v>0</v>
      </c>
      <c r="V21" s="23">
        <f t="shared" si="1"/>
        <v>0</v>
      </c>
      <c r="W21" s="23">
        <f t="shared" si="1"/>
        <v>1</v>
      </c>
      <c r="X21" s="23">
        <f t="shared" si="1"/>
        <v>0</v>
      </c>
      <c r="Y21" s="23">
        <f t="shared" si="1"/>
        <v>0</v>
      </c>
      <c r="Z21" s="23">
        <f t="shared" si="1"/>
        <v>0</v>
      </c>
      <c r="AA21" s="23">
        <f t="shared" si="1"/>
        <v>3</v>
      </c>
      <c r="AB21" s="23">
        <f t="shared" si="1"/>
        <v>1</v>
      </c>
      <c r="AC21" s="23">
        <f t="shared" si="1"/>
        <v>0</v>
      </c>
      <c r="AD21" s="23">
        <f t="shared" si="1"/>
        <v>0</v>
      </c>
      <c r="AE21" s="23">
        <f t="shared" si="1"/>
        <v>1</v>
      </c>
      <c r="AF21" s="23">
        <f t="shared" si="1"/>
        <v>0</v>
      </c>
      <c r="AG21" s="23">
        <f t="shared" si="1"/>
        <v>0</v>
      </c>
      <c r="AH21" s="23">
        <f t="shared" si="1"/>
        <v>0</v>
      </c>
      <c r="AI21" s="23">
        <f t="shared" si="1"/>
        <v>4</v>
      </c>
      <c r="AJ21" s="23">
        <f t="shared" si="1"/>
        <v>0</v>
      </c>
      <c r="AK21" s="23">
        <f t="shared" si="1"/>
        <v>1</v>
      </c>
      <c r="AL21" s="23">
        <f t="shared" si="1"/>
        <v>1</v>
      </c>
      <c r="AM21" s="23">
        <f t="shared" si="1"/>
        <v>2</v>
      </c>
      <c r="AN21" s="23">
        <f t="shared" si="1"/>
        <v>0</v>
      </c>
      <c r="AO21" s="23">
        <f t="shared" si="1"/>
        <v>1</v>
      </c>
      <c r="AP21" s="23">
        <f t="shared" si="1"/>
        <v>1</v>
      </c>
      <c r="AQ21" s="23">
        <f t="shared" si="1"/>
        <v>17</v>
      </c>
      <c r="AR21" s="23">
        <f t="shared" si="1"/>
        <v>6</v>
      </c>
      <c r="AS21" s="23">
        <f t="shared" si="1"/>
        <v>3</v>
      </c>
      <c r="AT21" s="23">
        <f t="shared" si="1"/>
        <v>0</v>
      </c>
      <c r="AU21" s="24">
        <f t="shared" si="1"/>
        <v>36</v>
      </c>
    </row>
    <row r="22">
      <c r="A22" s="40">
        <v>17.0</v>
      </c>
      <c r="B22" s="2" t="s">
        <v>83</v>
      </c>
      <c r="C22">
        <f>C21/39</f>
        <v>0</v>
      </c>
      <c r="D22">
        <f t="shared" ref="D22:AU22" si="2">D21/15</f>
        <v>0.2</v>
      </c>
      <c r="E22">
        <f t="shared" si="2"/>
        <v>0.06666666667</v>
      </c>
      <c r="F22">
        <f t="shared" si="2"/>
        <v>0</v>
      </c>
      <c r="G22">
        <f t="shared" si="2"/>
        <v>0.8</v>
      </c>
      <c r="H22">
        <f t="shared" si="2"/>
        <v>0.2</v>
      </c>
      <c r="I22">
        <f t="shared" si="2"/>
        <v>0.3333333333</v>
      </c>
      <c r="J22">
        <f t="shared" si="2"/>
        <v>0.5333333333</v>
      </c>
      <c r="K22">
        <f t="shared" si="2"/>
        <v>0.2</v>
      </c>
      <c r="L22">
        <f t="shared" si="2"/>
        <v>1.266666667</v>
      </c>
      <c r="M22">
        <f t="shared" si="2"/>
        <v>0.06666666667</v>
      </c>
      <c r="N22">
        <f t="shared" si="2"/>
        <v>0.3333333333</v>
      </c>
      <c r="O22">
        <f t="shared" si="2"/>
        <v>2.133333333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0.06666666667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0.2</v>
      </c>
      <c r="AB22">
        <f t="shared" si="2"/>
        <v>0.06666666667</v>
      </c>
      <c r="AC22">
        <f t="shared" si="2"/>
        <v>0</v>
      </c>
      <c r="AD22">
        <f t="shared" si="2"/>
        <v>0</v>
      </c>
      <c r="AE22">
        <f t="shared" si="2"/>
        <v>0.06666666667</v>
      </c>
      <c r="AF22">
        <f t="shared" si="2"/>
        <v>0</v>
      </c>
      <c r="AG22">
        <f t="shared" si="2"/>
        <v>0</v>
      </c>
      <c r="AH22">
        <f t="shared" si="2"/>
        <v>0</v>
      </c>
      <c r="AI22">
        <f t="shared" si="2"/>
        <v>0.2666666667</v>
      </c>
      <c r="AJ22">
        <f t="shared" si="2"/>
        <v>0</v>
      </c>
      <c r="AK22">
        <f t="shared" si="2"/>
        <v>0.06666666667</v>
      </c>
      <c r="AL22">
        <f t="shared" si="2"/>
        <v>0.06666666667</v>
      </c>
      <c r="AM22">
        <f t="shared" si="2"/>
        <v>0.1333333333</v>
      </c>
      <c r="AN22">
        <f t="shared" si="2"/>
        <v>0</v>
      </c>
      <c r="AO22">
        <f t="shared" si="2"/>
        <v>0.06666666667</v>
      </c>
      <c r="AP22">
        <f t="shared" si="2"/>
        <v>0.06666666667</v>
      </c>
      <c r="AQ22">
        <f t="shared" si="2"/>
        <v>1.133333333</v>
      </c>
      <c r="AR22">
        <f t="shared" si="2"/>
        <v>0.4</v>
      </c>
      <c r="AS22">
        <f t="shared" si="2"/>
        <v>0.2</v>
      </c>
      <c r="AT22">
        <f t="shared" si="2"/>
        <v>0</v>
      </c>
      <c r="AU22">
        <f t="shared" si="2"/>
        <v>2.4</v>
      </c>
    </row>
    <row r="23">
      <c r="B23" s="59" t="s">
        <v>84</v>
      </c>
      <c r="C23">
        <f>COUNT(C6:C20)/39</f>
        <v>0</v>
      </c>
      <c r="D23">
        <f t="shared" ref="D23:AU23" si="3">COUNT(D6:D20)/15</f>
        <v>0.1333333333</v>
      </c>
      <c r="E23">
        <f t="shared" si="3"/>
        <v>0.06666666667</v>
      </c>
      <c r="F23">
        <f t="shared" si="3"/>
        <v>0</v>
      </c>
      <c r="G23">
        <f t="shared" si="3"/>
        <v>0.4</v>
      </c>
      <c r="H23">
        <f t="shared" si="3"/>
        <v>0.2</v>
      </c>
      <c r="I23">
        <f t="shared" si="3"/>
        <v>0.2</v>
      </c>
      <c r="J23">
        <f t="shared" si="3"/>
        <v>0.2</v>
      </c>
      <c r="K23">
        <f t="shared" si="3"/>
        <v>0.1333333333</v>
      </c>
      <c r="L23">
        <f t="shared" si="3"/>
        <v>1</v>
      </c>
      <c r="M23">
        <f t="shared" si="3"/>
        <v>0.06666666667</v>
      </c>
      <c r="N23">
        <f t="shared" si="3"/>
        <v>0.3333333333</v>
      </c>
      <c r="O23">
        <f t="shared" si="3"/>
        <v>1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0.06666666667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0.1333333333</v>
      </c>
      <c r="AB23">
        <f t="shared" si="3"/>
        <v>0.06666666667</v>
      </c>
      <c r="AC23">
        <f t="shared" si="3"/>
        <v>0</v>
      </c>
      <c r="AD23">
        <f t="shared" si="3"/>
        <v>0</v>
      </c>
      <c r="AE23">
        <f t="shared" si="3"/>
        <v>0.06666666667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0.2</v>
      </c>
      <c r="AJ23">
        <f t="shared" si="3"/>
        <v>0</v>
      </c>
      <c r="AK23">
        <f t="shared" si="3"/>
        <v>0.06666666667</v>
      </c>
      <c r="AL23">
        <f t="shared" si="3"/>
        <v>0.06666666667</v>
      </c>
      <c r="AM23">
        <f t="shared" si="3"/>
        <v>0.1333333333</v>
      </c>
      <c r="AN23">
        <f t="shared" si="3"/>
        <v>0</v>
      </c>
      <c r="AO23">
        <f t="shared" si="3"/>
        <v>0.06666666667</v>
      </c>
      <c r="AP23">
        <f t="shared" si="3"/>
        <v>0.06666666667</v>
      </c>
      <c r="AQ23">
        <f t="shared" si="3"/>
        <v>0.5333333333</v>
      </c>
      <c r="AR23">
        <f t="shared" si="3"/>
        <v>0.2666666667</v>
      </c>
      <c r="AS23">
        <f t="shared" si="3"/>
        <v>0.1333333333</v>
      </c>
      <c r="AT23">
        <f t="shared" si="3"/>
        <v>0</v>
      </c>
      <c r="AU23">
        <f t="shared" si="3"/>
        <v>1</v>
      </c>
    </row>
    <row r="24">
      <c r="B24" s="6" t="s">
        <v>96</v>
      </c>
      <c r="C24" s="47">
        <f t="shared" ref="C24:AU24" si="4">PRODUCT(C22:C23)</f>
        <v>0</v>
      </c>
      <c r="D24" s="47">
        <f t="shared" si="4"/>
        <v>0.02666666667</v>
      </c>
      <c r="E24" s="47">
        <f t="shared" si="4"/>
        <v>0.004444444444</v>
      </c>
      <c r="F24" s="47">
        <f t="shared" si="4"/>
        <v>0</v>
      </c>
      <c r="G24" s="47">
        <f t="shared" si="4"/>
        <v>0.32</v>
      </c>
      <c r="H24" s="47">
        <f t="shared" si="4"/>
        <v>0.04</v>
      </c>
      <c r="I24" s="47">
        <f t="shared" si="4"/>
        <v>0.06666666667</v>
      </c>
      <c r="J24" s="47">
        <f t="shared" si="4"/>
        <v>0.1066666667</v>
      </c>
      <c r="K24" s="47">
        <f t="shared" si="4"/>
        <v>0.02666666667</v>
      </c>
      <c r="L24" s="47">
        <f t="shared" si="4"/>
        <v>1.266666667</v>
      </c>
      <c r="M24" s="47">
        <f t="shared" si="4"/>
        <v>0.004444444444</v>
      </c>
      <c r="N24" s="47">
        <f t="shared" si="4"/>
        <v>0.1111111111</v>
      </c>
      <c r="O24" s="47">
        <f t="shared" si="4"/>
        <v>2.133333333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0.004444444444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0.02666666667</v>
      </c>
      <c r="AB24" s="47">
        <f t="shared" si="4"/>
        <v>0.004444444444</v>
      </c>
      <c r="AC24" s="47">
        <f t="shared" si="4"/>
        <v>0</v>
      </c>
      <c r="AD24" s="47">
        <f t="shared" si="4"/>
        <v>0</v>
      </c>
      <c r="AE24" s="47">
        <f t="shared" si="4"/>
        <v>0.004444444444</v>
      </c>
      <c r="AF24" s="47">
        <f t="shared" si="4"/>
        <v>0</v>
      </c>
      <c r="AG24" s="47">
        <f t="shared" si="4"/>
        <v>0</v>
      </c>
      <c r="AH24" s="47">
        <f t="shared" si="4"/>
        <v>0</v>
      </c>
      <c r="AI24" s="47">
        <f t="shared" si="4"/>
        <v>0.05333333333</v>
      </c>
      <c r="AJ24" s="47">
        <f t="shared" si="4"/>
        <v>0</v>
      </c>
      <c r="AK24" s="47">
        <f t="shared" si="4"/>
        <v>0.004444444444</v>
      </c>
      <c r="AL24" s="47">
        <f t="shared" si="4"/>
        <v>0.004444444444</v>
      </c>
      <c r="AM24" s="47">
        <f t="shared" si="4"/>
        <v>0.01777777778</v>
      </c>
      <c r="AN24" s="47">
        <f t="shared" si="4"/>
        <v>0</v>
      </c>
      <c r="AO24" s="47">
        <f t="shared" si="4"/>
        <v>0.004444444444</v>
      </c>
      <c r="AP24" s="47">
        <f t="shared" si="4"/>
        <v>0.004444444444</v>
      </c>
      <c r="AQ24" s="47">
        <f t="shared" si="4"/>
        <v>0.6044444444</v>
      </c>
      <c r="AR24" s="47">
        <f t="shared" si="4"/>
        <v>0.1066666667</v>
      </c>
      <c r="AS24" s="47">
        <f t="shared" si="4"/>
        <v>0.02666666667</v>
      </c>
      <c r="AT24" s="47">
        <f t="shared" si="4"/>
        <v>0</v>
      </c>
      <c r="AU24" s="47">
        <f t="shared" si="4"/>
        <v>2.4</v>
      </c>
    </row>
    <row r="25">
      <c r="D25" s="2" t="s">
        <v>178</v>
      </c>
      <c r="Q25" s="34"/>
      <c r="R25" s="34"/>
    </row>
    <row r="26">
      <c r="B26" s="59" t="s">
        <v>111</v>
      </c>
      <c r="C26" s="2">
        <v>41.61</v>
      </c>
      <c r="D26">
        <f>MAX(C24:AU24)</f>
        <v>2.4</v>
      </c>
      <c r="Q26" s="34"/>
      <c r="R26" s="34"/>
    </row>
    <row r="27">
      <c r="B27" s="2" t="s">
        <v>112</v>
      </c>
      <c r="C27" s="2">
        <v>72.4</v>
      </c>
      <c r="D27">
        <f>MIN(C24:AU24)</f>
        <v>0</v>
      </c>
      <c r="Q27" s="34"/>
      <c r="R27" s="34"/>
    </row>
    <row r="28">
      <c r="C28" s="2">
        <v>3.0</v>
      </c>
      <c r="D28" s="2">
        <v>4.0</v>
      </c>
      <c r="E28" s="2">
        <v>3.0</v>
      </c>
      <c r="F28" s="2">
        <v>2.0</v>
      </c>
      <c r="G28" s="2">
        <v>1.0</v>
      </c>
      <c r="H28" s="2">
        <v>3.0</v>
      </c>
      <c r="I28" s="2">
        <v>4.0</v>
      </c>
      <c r="J28" s="2">
        <v>3.0</v>
      </c>
      <c r="K28" s="2">
        <v>2.0</v>
      </c>
      <c r="L28" s="2">
        <v>1.0</v>
      </c>
      <c r="M28" s="2">
        <v>3.0</v>
      </c>
      <c r="N28" s="2">
        <v>2.0</v>
      </c>
      <c r="O28" s="2">
        <v>1.0</v>
      </c>
      <c r="P28" s="2">
        <v>1.0</v>
      </c>
      <c r="Q28" s="41">
        <v>2.0</v>
      </c>
      <c r="R28" s="41">
        <v>6.0</v>
      </c>
      <c r="S28" s="2">
        <v>5.0</v>
      </c>
      <c r="T28" s="2">
        <v>4.0</v>
      </c>
      <c r="U28" s="2">
        <v>3.0</v>
      </c>
      <c r="V28" s="2">
        <v>7.0</v>
      </c>
      <c r="W28" s="2">
        <v>6.0</v>
      </c>
      <c r="X28" s="2">
        <v>5.0</v>
      </c>
      <c r="Y28" s="2">
        <v>4.0</v>
      </c>
      <c r="Z28" s="2">
        <v>8.0</v>
      </c>
      <c r="AA28" s="2">
        <v>7.0</v>
      </c>
      <c r="AB28" s="2">
        <v>6.0</v>
      </c>
      <c r="AC28" s="2">
        <v>5.0</v>
      </c>
      <c r="AD28" s="2">
        <v>9.0</v>
      </c>
      <c r="AE28" s="2">
        <v>8.0</v>
      </c>
      <c r="AF28" s="2">
        <v>7.0</v>
      </c>
      <c r="AG28" s="2">
        <v>6.0</v>
      </c>
      <c r="AH28" s="2">
        <v>6.0</v>
      </c>
      <c r="AI28" s="2">
        <v>5.0</v>
      </c>
      <c r="AJ28" s="2">
        <v>4.0</v>
      </c>
      <c r="AK28" s="2">
        <v>3.0</v>
      </c>
      <c r="AL28" s="2">
        <v>7.0</v>
      </c>
      <c r="AM28" s="2">
        <v>6.0</v>
      </c>
      <c r="AN28" s="2">
        <v>5.0</v>
      </c>
      <c r="AO28" s="2">
        <v>4.0</v>
      </c>
      <c r="AP28" s="2">
        <v>1.0</v>
      </c>
      <c r="AQ28" s="2">
        <v>3.0</v>
      </c>
      <c r="AR28" s="2">
        <v>4.0</v>
      </c>
      <c r="AS28" s="2">
        <v>3.0</v>
      </c>
      <c r="AT28" s="2">
        <v>2.0</v>
      </c>
      <c r="AU28" s="2">
        <v>1.0</v>
      </c>
    </row>
    <row r="29">
      <c r="C29">
        <f t="shared" ref="C29:AU29" si="5">PRODUCT(C24,C28)</f>
        <v>0</v>
      </c>
      <c r="D29">
        <f t="shared" si="5"/>
        <v>0.1066666667</v>
      </c>
      <c r="E29">
        <f t="shared" si="5"/>
        <v>0.01333333333</v>
      </c>
      <c r="F29">
        <f t="shared" si="5"/>
        <v>0</v>
      </c>
      <c r="G29">
        <f t="shared" si="5"/>
        <v>0.32</v>
      </c>
      <c r="H29">
        <f t="shared" si="5"/>
        <v>0.12</v>
      </c>
      <c r="I29">
        <f t="shared" si="5"/>
        <v>0.2666666667</v>
      </c>
      <c r="J29">
        <f t="shared" si="5"/>
        <v>0.32</v>
      </c>
      <c r="K29">
        <f t="shared" si="5"/>
        <v>0.05333333333</v>
      </c>
      <c r="L29">
        <f t="shared" si="5"/>
        <v>1.266666667</v>
      </c>
      <c r="M29">
        <f t="shared" si="5"/>
        <v>0.01333333333</v>
      </c>
      <c r="N29">
        <f t="shared" si="5"/>
        <v>0.2222222222</v>
      </c>
      <c r="O29">
        <f t="shared" si="5"/>
        <v>2.133333333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0.02666666667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0.1866666667</v>
      </c>
      <c r="AB29">
        <f t="shared" si="5"/>
        <v>0.02666666667</v>
      </c>
      <c r="AC29">
        <f t="shared" si="5"/>
        <v>0</v>
      </c>
      <c r="AD29">
        <f t="shared" si="5"/>
        <v>0</v>
      </c>
      <c r="AE29">
        <f t="shared" si="5"/>
        <v>0.03555555556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0.2666666667</v>
      </c>
      <c r="AJ29">
        <f t="shared" si="5"/>
        <v>0</v>
      </c>
      <c r="AK29">
        <f t="shared" si="5"/>
        <v>0.01333333333</v>
      </c>
      <c r="AL29">
        <f t="shared" si="5"/>
        <v>0.03111111111</v>
      </c>
      <c r="AM29">
        <f t="shared" si="5"/>
        <v>0.1066666667</v>
      </c>
      <c r="AN29">
        <f t="shared" si="5"/>
        <v>0</v>
      </c>
      <c r="AO29">
        <f t="shared" si="5"/>
        <v>0.01777777778</v>
      </c>
      <c r="AP29">
        <f t="shared" si="5"/>
        <v>0.004444444444</v>
      </c>
      <c r="AQ29">
        <f t="shared" si="5"/>
        <v>1.813333333</v>
      </c>
      <c r="AR29">
        <f t="shared" si="5"/>
        <v>0.4266666667</v>
      </c>
      <c r="AS29">
        <f t="shared" si="5"/>
        <v>0.08</v>
      </c>
      <c r="AT29">
        <f t="shared" si="5"/>
        <v>0</v>
      </c>
      <c r="AU29">
        <f t="shared" si="5"/>
        <v>2.4</v>
      </c>
    </row>
    <row r="30">
      <c r="B30" s="59"/>
      <c r="C30">
        <f>SUM(C29:AU29)</f>
        <v>10.27111111</v>
      </c>
      <c r="D30">
        <f>SUM(C29:G29)</f>
        <v>0.44</v>
      </c>
      <c r="Q30" s="34"/>
      <c r="R30" s="34"/>
    </row>
    <row r="31">
      <c r="C31">
        <f>DIVIDE(C30,C26)</f>
        <v>0.2468423723</v>
      </c>
      <c r="Q31" s="34"/>
      <c r="R31" s="34"/>
    </row>
    <row r="32">
      <c r="Q32" s="34"/>
      <c r="R32" s="34"/>
    </row>
    <row r="33">
      <c r="Q33" s="34"/>
      <c r="R33" s="34"/>
    </row>
    <row r="34">
      <c r="C34">
        <f>SUM(C29:G29)</f>
        <v>0.44</v>
      </c>
      <c r="D34">
        <f>SUM(H29:L29)</f>
        <v>2.026666667</v>
      </c>
      <c r="E34">
        <f>SUM(M29:O29)</f>
        <v>2.368888889</v>
      </c>
      <c r="F34">
        <f>SUM(P29:AP29)</f>
        <v>0.7155555556</v>
      </c>
      <c r="G34">
        <f>SUM(AQ29:AU29)</f>
        <v>4.72</v>
      </c>
      <c r="Q34" s="34"/>
      <c r="R34" s="34"/>
    </row>
    <row r="35">
      <c r="Q35" s="34"/>
      <c r="R35" s="34"/>
    </row>
    <row r="36">
      <c r="Q36" s="34"/>
      <c r="R36" s="34"/>
    </row>
    <row r="37">
      <c r="Q37" s="34"/>
      <c r="R37" s="34"/>
    </row>
    <row r="38">
      <c r="Q38" s="34"/>
      <c r="R38" s="34"/>
    </row>
    <row r="39">
      <c r="Q39" s="34"/>
      <c r="R39" s="34"/>
    </row>
    <row r="40">
      <c r="Q40" s="34"/>
      <c r="R40" s="34"/>
    </row>
    <row r="41">
      <c r="Q41" s="34"/>
      <c r="R41" s="34"/>
    </row>
    <row r="42">
      <c r="Q42" s="34"/>
      <c r="R42" s="34"/>
    </row>
    <row r="43">
      <c r="Q43" s="34"/>
      <c r="R43" s="34"/>
    </row>
    <row r="44">
      <c r="Q44" s="34"/>
      <c r="R44" s="34"/>
    </row>
    <row r="45">
      <c r="Q45" s="34"/>
      <c r="R45" s="34"/>
    </row>
    <row r="46">
      <c r="Q46" s="34"/>
      <c r="R46" s="34"/>
    </row>
    <row r="47">
      <c r="Q47" s="34"/>
      <c r="R47" s="34"/>
    </row>
    <row r="48">
      <c r="Q48" s="34"/>
      <c r="R48" s="34"/>
    </row>
    <row r="49">
      <c r="Q49" s="34"/>
      <c r="R49" s="34"/>
    </row>
    <row r="50">
      <c r="Q50" s="34"/>
      <c r="R50" s="34"/>
    </row>
    <row r="51">
      <c r="Q51" s="34"/>
      <c r="R51" s="34"/>
    </row>
    <row r="52">
      <c r="Q52" s="34"/>
      <c r="R52" s="34"/>
    </row>
    <row r="53">
      <c r="Q53" s="34"/>
      <c r="R53" s="34"/>
    </row>
    <row r="54">
      <c r="Q54" s="34"/>
      <c r="R54" s="34"/>
    </row>
    <row r="55">
      <c r="Q55" s="34"/>
      <c r="R55" s="34"/>
    </row>
    <row r="56">
      <c r="Q56" s="34"/>
      <c r="R56" s="34"/>
    </row>
    <row r="57">
      <c r="Q57" s="34"/>
      <c r="R57" s="34"/>
    </row>
    <row r="58">
      <c r="Q58" s="34"/>
      <c r="R58" s="34"/>
    </row>
    <row r="59">
      <c r="Q59" s="34"/>
      <c r="R59" s="34"/>
    </row>
    <row r="60">
      <c r="Q60" s="34"/>
      <c r="R60" s="34"/>
    </row>
    <row r="61">
      <c r="Q61" s="34"/>
      <c r="R61" s="34"/>
    </row>
    <row r="62">
      <c r="Q62" s="34"/>
      <c r="R62" s="34"/>
    </row>
    <row r="63">
      <c r="Q63" s="34"/>
      <c r="R63" s="34"/>
    </row>
    <row r="64">
      <c r="Q64" s="34"/>
      <c r="R64" s="34"/>
    </row>
    <row r="65">
      <c r="Q65" s="34"/>
      <c r="R65" s="34"/>
    </row>
    <row r="66">
      <c r="Q66" s="34"/>
      <c r="R66" s="34"/>
    </row>
    <row r="67">
      <c r="Q67" s="34"/>
      <c r="R67" s="34"/>
    </row>
    <row r="68">
      <c r="Q68" s="34"/>
      <c r="R68" s="34"/>
    </row>
    <row r="69">
      <c r="Q69" s="34"/>
      <c r="R69" s="34"/>
    </row>
    <row r="70">
      <c r="Q70" s="34"/>
      <c r="R70" s="34"/>
    </row>
    <row r="71">
      <c r="Q71" s="34"/>
      <c r="R71" s="34"/>
    </row>
    <row r="72">
      <c r="Q72" s="34"/>
      <c r="R72" s="34"/>
    </row>
    <row r="73">
      <c r="Q73" s="34"/>
      <c r="R73" s="34"/>
    </row>
    <row r="74">
      <c r="Q74" s="34"/>
      <c r="R74" s="34"/>
    </row>
    <row r="75">
      <c r="Q75" s="34"/>
      <c r="R75" s="34"/>
    </row>
    <row r="76">
      <c r="Q76" s="34"/>
      <c r="R76" s="34"/>
    </row>
    <row r="77">
      <c r="Q77" s="34"/>
      <c r="R77" s="34"/>
    </row>
    <row r="78">
      <c r="Q78" s="34"/>
      <c r="R78" s="34"/>
    </row>
    <row r="79">
      <c r="Q79" s="34"/>
      <c r="R79" s="34"/>
    </row>
    <row r="80">
      <c r="Q80" s="34"/>
      <c r="R80" s="34"/>
    </row>
    <row r="81">
      <c r="Q81" s="34"/>
      <c r="R81" s="34"/>
    </row>
    <row r="82">
      <c r="Q82" s="34"/>
      <c r="R82" s="34"/>
    </row>
    <row r="83">
      <c r="Q83" s="34"/>
      <c r="R83" s="34"/>
    </row>
    <row r="84">
      <c r="Q84" s="34"/>
      <c r="R84" s="34"/>
    </row>
    <row r="85">
      <c r="Q85" s="34"/>
      <c r="R85" s="34"/>
    </row>
    <row r="86">
      <c r="Q86" s="34"/>
      <c r="R86" s="34"/>
    </row>
    <row r="87">
      <c r="Q87" s="34"/>
      <c r="R87" s="34"/>
    </row>
    <row r="88">
      <c r="Q88" s="34"/>
      <c r="R88" s="34"/>
    </row>
    <row r="89">
      <c r="Q89" s="34"/>
      <c r="R89" s="34"/>
    </row>
    <row r="90">
      <c r="Q90" s="34"/>
      <c r="R90" s="34"/>
    </row>
    <row r="91">
      <c r="Q91" s="34"/>
      <c r="R91" s="34"/>
    </row>
    <row r="92">
      <c r="Q92" s="34"/>
      <c r="R92" s="34"/>
    </row>
    <row r="93">
      <c r="Q93" s="34"/>
      <c r="R93" s="34"/>
    </row>
    <row r="94">
      <c r="Q94" s="34"/>
      <c r="R94" s="34"/>
    </row>
    <row r="95">
      <c r="Q95" s="34"/>
      <c r="R95" s="34"/>
    </row>
    <row r="96">
      <c r="Q96" s="34"/>
      <c r="R96" s="34"/>
    </row>
    <row r="97">
      <c r="Q97" s="34"/>
      <c r="R97" s="34"/>
    </row>
    <row r="98">
      <c r="Q98" s="34"/>
      <c r="R98" s="34"/>
    </row>
    <row r="99">
      <c r="Q99" s="34"/>
      <c r="R99" s="34"/>
    </row>
    <row r="100">
      <c r="Q100" s="34"/>
      <c r="R100" s="34"/>
    </row>
    <row r="101">
      <c r="Q101" s="34"/>
      <c r="R101" s="34"/>
    </row>
    <row r="102">
      <c r="Q102" s="34"/>
      <c r="R102" s="34"/>
    </row>
    <row r="103">
      <c r="Q103" s="34"/>
      <c r="R103" s="34"/>
    </row>
    <row r="104">
      <c r="Q104" s="34"/>
      <c r="R104" s="34"/>
    </row>
    <row r="105">
      <c r="Q105" s="34"/>
      <c r="R105" s="34"/>
    </row>
    <row r="106">
      <c r="Q106" s="34"/>
      <c r="R106" s="34"/>
    </row>
    <row r="107">
      <c r="Q107" s="34"/>
      <c r="R107" s="34"/>
    </row>
    <row r="108">
      <c r="Q108" s="34"/>
      <c r="R108" s="34"/>
    </row>
    <row r="109">
      <c r="Q109" s="34"/>
      <c r="R109" s="34"/>
    </row>
    <row r="110">
      <c r="Q110" s="34"/>
      <c r="R110" s="34"/>
    </row>
    <row r="111">
      <c r="Q111" s="34"/>
      <c r="R111" s="34"/>
    </row>
    <row r="112">
      <c r="Q112" s="34"/>
      <c r="R112" s="34"/>
    </row>
    <row r="113">
      <c r="Q113" s="34"/>
      <c r="R113" s="34"/>
    </row>
    <row r="114">
      <c r="Q114" s="34"/>
      <c r="R114" s="34"/>
    </row>
    <row r="115">
      <c r="Q115" s="34"/>
      <c r="R115" s="34"/>
    </row>
    <row r="116">
      <c r="Q116" s="34"/>
      <c r="R116" s="34"/>
    </row>
    <row r="117">
      <c r="Q117" s="34"/>
      <c r="R117" s="34"/>
    </row>
    <row r="118">
      <c r="Q118" s="34"/>
      <c r="R118" s="34"/>
    </row>
    <row r="119">
      <c r="Q119" s="34"/>
      <c r="R119" s="34"/>
    </row>
    <row r="120">
      <c r="Q120" s="34"/>
      <c r="R120" s="34"/>
    </row>
    <row r="121">
      <c r="Q121" s="34"/>
      <c r="R121" s="34"/>
    </row>
    <row r="122">
      <c r="Q122" s="34"/>
      <c r="R122" s="34"/>
    </row>
    <row r="123">
      <c r="Q123" s="34"/>
      <c r="R123" s="34"/>
    </row>
    <row r="124">
      <c r="Q124" s="34"/>
      <c r="R124" s="34"/>
    </row>
    <row r="125">
      <c r="Q125" s="34"/>
      <c r="R125" s="34"/>
    </row>
    <row r="126">
      <c r="Q126" s="34"/>
      <c r="R126" s="34"/>
    </row>
    <row r="127">
      <c r="Q127" s="34"/>
      <c r="R127" s="34"/>
    </row>
    <row r="128">
      <c r="Q128" s="34"/>
      <c r="R128" s="34"/>
    </row>
    <row r="129">
      <c r="Q129" s="34"/>
      <c r="R129" s="34"/>
    </row>
    <row r="130">
      <c r="Q130" s="34"/>
      <c r="R130" s="34"/>
    </row>
    <row r="131">
      <c r="Q131" s="34"/>
      <c r="R131" s="34"/>
    </row>
    <row r="132">
      <c r="Q132" s="34"/>
      <c r="R132" s="34"/>
    </row>
    <row r="133">
      <c r="Q133" s="34"/>
      <c r="R133" s="34"/>
    </row>
    <row r="134">
      <c r="Q134" s="34"/>
      <c r="R134" s="34"/>
    </row>
    <row r="135">
      <c r="Q135" s="34"/>
      <c r="R135" s="34"/>
    </row>
    <row r="136">
      <c r="Q136" s="34"/>
      <c r="R136" s="34"/>
    </row>
    <row r="137">
      <c r="Q137" s="34"/>
      <c r="R137" s="34"/>
    </row>
    <row r="138">
      <c r="Q138" s="34"/>
      <c r="R138" s="34"/>
    </row>
    <row r="139">
      <c r="Q139" s="34"/>
      <c r="R139" s="34"/>
    </row>
    <row r="140">
      <c r="Q140" s="34"/>
      <c r="R140" s="34"/>
    </row>
    <row r="141">
      <c r="Q141" s="34"/>
      <c r="R141" s="34"/>
    </row>
    <row r="142">
      <c r="Q142" s="34"/>
      <c r="R142" s="34"/>
    </row>
    <row r="143">
      <c r="Q143" s="34"/>
      <c r="R143" s="34"/>
    </row>
    <row r="144">
      <c r="Q144" s="34"/>
      <c r="R144" s="34"/>
    </row>
    <row r="145">
      <c r="Q145" s="34"/>
      <c r="R145" s="34"/>
    </row>
    <row r="146">
      <c r="Q146" s="34"/>
      <c r="R146" s="34"/>
    </row>
    <row r="147">
      <c r="Q147" s="34"/>
      <c r="R147" s="34"/>
    </row>
    <row r="148">
      <c r="Q148" s="34"/>
      <c r="R148" s="34"/>
    </row>
    <row r="149">
      <c r="Q149" s="34"/>
      <c r="R149" s="34"/>
    </row>
    <row r="150">
      <c r="Q150" s="34"/>
      <c r="R150" s="34"/>
    </row>
    <row r="151">
      <c r="Q151" s="34"/>
      <c r="R151" s="34"/>
    </row>
    <row r="152">
      <c r="Q152" s="34"/>
      <c r="R152" s="34"/>
    </row>
    <row r="153">
      <c r="Q153" s="34"/>
      <c r="R153" s="34"/>
    </row>
    <row r="154">
      <c r="Q154" s="34"/>
      <c r="R154" s="34"/>
    </row>
    <row r="155">
      <c r="Q155" s="34"/>
      <c r="R155" s="34"/>
    </row>
    <row r="156">
      <c r="Q156" s="34"/>
      <c r="R156" s="34"/>
    </row>
    <row r="157">
      <c r="Q157" s="34"/>
      <c r="R157" s="34"/>
    </row>
    <row r="158">
      <c r="Q158" s="34"/>
      <c r="R158" s="34"/>
    </row>
    <row r="159">
      <c r="Q159" s="34"/>
      <c r="R159" s="34"/>
    </row>
    <row r="160">
      <c r="Q160" s="34"/>
      <c r="R160" s="34"/>
    </row>
    <row r="161">
      <c r="Q161" s="34"/>
      <c r="R161" s="34"/>
    </row>
    <row r="162">
      <c r="Q162" s="34"/>
      <c r="R162" s="34"/>
    </row>
    <row r="163">
      <c r="Q163" s="34"/>
      <c r="R163" s="34"/>
    </row>
    <row r="164">
      <c r="Q164" s="34"/>
      <c r="R164" s="34"/>
    </row>
    <row r="165">
      <c r="Q165" s="34"/>
      <c r="R165" s="34"/>
    </row>
    <row r="166">
      <c r="Q166" s="34"/>
      <c r="R166" s="34"/>
    </row>
    <row r="167">
      <c r="Q167" s="34"/>
      <c r="R167" s="34"/>
    </row>
    <row r="168">
      <c r="Q168" s="34"/>
      <c r="R168" s="34"/>
    </row>
    <row r="169">
      <c r="Q169" s="34"/>
      <c r="R169" s="34"/>
    </row>
    <row r="170">
      <c r="Q170" s="34"/>
      <c r="R170" s="34"/>
    </row>
    <row r="171">
      <c r="Q171" s="34"/>
      <c r="R171" s="34"/>
    </row>
    <row r="172">
      <c r="Q172" s="34"/>
      <c r="R172" s="34"/>
    </row>
    <row r="173">
      <c r="Q173" s="34"/>
      <c r="R173" s="34"/>
    </row>
    <row r="174">
      <c r="Q174" s="34"/>
      <c r="R174" s="34"/>
    </row>
    <row r="175">
      <c r="Q175" s="34"/>
      <c r="R175" s="34"/>
    </row>
    <row r="176">
      <c r="Q176" s="34"/>
      <c r="R176" s="34"/>
    </row>
    <row r="177">
      <c r="Q177" s="34"/>
      <c r="R177" s="34"/>
    </row>
    <row r="178">
      <c r="Q178" s="34"/>
      <c r="R178" s="34"/>
    </row>
    <row r="179">
      <c r="Q179" s="34"/>
      <c r="R179" s="34"/>
    </row>
    <row r="180">
      <c r="Q180" s="34"/>
      <c r="R180" s="34"/>
    </row>
    <row r="181">
      <c r="Q181" s="34"/>
      <c r="R181" s="34"/>
    </row>
    <row r="182">
      <c r="Q182" s="34"/>
      <c r="R182" s="34"/>
    </row>
    <row r="183">
      <c r="Q183" s="34"/>
      <c r="R183" s="34"/>
    </row>
    <row r="184">
      <c r="Q184" s="34"/>
      <c r="R184" s="34"/>
    </row>
    <row r="185">
      <c r="Q185" s="34"/>
      <c r="R185" s="34"/>
    </row>
    <row r="186">
      <c r="Q186" s="34"/>
      <c r="R186" s="34"/>
    </row>
    <row r="187">
      <c r="Q187" s="34"/>
      <c r="R187" s="34"/>
    </row>
    <row r="188">
      <c r="Q188" s="34"/>
      <c r="R188" s="34"/>
    </row>
    <row r="189">
      <c r="Q189" s="34"/>
      <c r="R189" s="34"/>
    </row>
    <row r="190">
      <c r="Q190" s="34"/>
      <c r="R190" s="34"/>
    </row>
    <row r="191">
      <c r="Q191" s="34"/>
      <c r="R191" s="34"/>
    </row>
    <row r="192">
      <c r="Q192" s="34"/>
      <c r="R192" s="34"/>
    </row>
    <row r="193">
      <c r="Q193" s="34"/>
      <c r="R193" s="34"/>
    </row>
    <row r="194">
      <c r="Q194" s="34"/>
      <c r="R194" s="34"/>
    </row>
    <row r="195">
      <c r="Q195" s="34"/>
      <c r="R195" s="34"/>
    </row>
    <row r="196">
      <c r="Q196" s="34"/>
      <c r="R196" s="34"/>
    </row>
    <row r="197">
      <c r="Q197" s="34"/>
      <c r="R197" s="34"/>
    </row>
    <row r="198">
      <c r="Q198" s="34"/>
      <c r="R198" s="34"/>
    </row>
    <row r="199">
      <c r="Q199" s="34"/>
      <c r="R199" s="34"/>
    </row>
    <row r="200">
      <c r="Q200" s="34"/>
      <c r="R200" s="34"/>
    </row>
    <row r="201">
      <c r="Q201" s="34"/>
      <c r="R201" s="34"/>
    </row>
    <row r="202">
      <c r="Q202" s="34"/>
      <c r="R202" s="34"/>
    </row>
    <row r="203">
      <c r="Q203" s="34"/>
      <c r="R203" s="34"/>
    </row>
    <row r="204">
      <c r="Q204" s="34"/>
      <c r="R204" s="34"/>
    </row>
    <row r="205">
      <c r="Q205" s="34"/>
      <c r="R205" s="34"/>
    </row>
    <row r="206">
      <c r="Q206" s="34"/>
      <c r="R206" s="34"/>
    </row>
    <row r="207">
      <c r="Q207" s="34"/>
      <c r="R207" s="34"/>
    </row>
    <row r="208">
      <c r="Q208" s="34"/>
      <c r="R208" s="34"/>
    </row>
    <row r="209">
      <c r="Q209" s="34"/>
      <c r="R209" s="34"/>
    </row>
    <row r="210">
      <c r="Q210" s="34"/>
      <c r="R210" s="34"/>
    </row>
    <row r="211">
      <c r="Q211" s="34"/>
      <c r="R211" s="34"/>
    </row>
    <row r="212">
      <c r="Q212" s="34"/>
      <c r="R212" s="34"/>
    </row>
    <row r="213">
      <c r="Q213" s="34"/>
      <c r="R213" s="34"/>
    </row>
    <row r="214">
      <c r="Q214" s="34"/>
      <c r="R214" s="34"/>
    </row>
    <row r="215">
      <c r="Q215" s="34"/>
      <c r="R215" s="34"/>
    </row>
    <row r="216">
      <c r="Q216" s="34"/>
      <c r="R216" s="34"/>
    </row>
    <row r="217">
      <c r="Q217" s="34"/>
      <c r="R217" s="34"/>
    </row>
    <row r="218">
      <c r="Q218" s="34"/>
      <c r="R218" s="34"/>
    </row>
    <row r="219">
      <c r="Q219" s="34"/>
      <c r="R219" s="34"/>
    </row>
    <row r="220">
      <c r="Q220" s="34"/>
      <c r="R220" s="34"/>
    </row>
    <row r="221">
      <c r="Q221" s="34"/>
      <c r="R221" s="34"/>
    </row>
    <row r="222">
      <c r="Q222" s="34"/>
      <c r="R222" s="34"/>
    </row>
    <row r="223">
      <c r="Q223" s="34"/>
      <c r="R223" s="34"/>
    </row>
    <row r="224">
      <c r="Q224" s="34"/>
      <c r="R224" s="34"/>
    </row>
    <row r="225">
      <c r="Q225" s="34"/>
      <c r="R225" s="34"/>
    </row>
    <row r="226">
      <c r="Q226" s="34"/>
      <c r="R226" s="34"/>
    </row>
    <row r="227">
      <c r="Q227" s="34"/>
      <c r="R227" s="34"/>
    </row>
    <row r="228">
      <c r="Q228" s="34"/>
      <c r="R228" s="34"/>
    </row>
    <row r="229">
      <c r="Q229" s="34"/>
      <c r="R229" s="34"/>
    </row>
    <row r="230">
      <c r="Q230" s="34"/>
      <c r="R230" s="34"/>
    </row>
    <row r="231">
      <c r="Q231" s="34"/>
      <c r="R231" s="34"/>
    </row>
    <row r="232">
      <c r="Q232" s="34"/>
      <c r="R232" s="34"/>
    </row>
    <row r="233">
      <c r="Q233" s="34"/>
      <c r="R233" s="34"/>
    </row>
    <row r="234">
      <c r="Q234" s="34"/>
      <c r="R234" s="34"/>
    </row>
    <row r="235">
      <c r="Q235" s="34"/>
      <c r="R235" s="34"/>
    </row>
    <row r="236">
      <c r="Q236" s="34"/>
      <c r="R236" s="34"/>
    </row>
    <row r="237">
      <c r="Q237" s="34"/>
      <c r="R237" s="34"/>
    </row>
    <row r="238">
      <c r="Q238" s="34"/>
      <c r="R238" s="34"/>
    </row>
    <row r="239">
      <c r="Q239" s="34"/>
      <c r="R239" s="34"/>
    </row>
    <row r="240">
      <c r="Q240" s="34"/>
      <c r="R240" s="34"/>
    </row>
    <row r="241">
      <c r="Q241" s="34"/>
      <c r="R241" s="34"/>
    </row>
    <row r="242">
      <c r="Q242" s="34"/>
      <c r="R242" s="34"/>
    </row>
    <row r="243">
      <c r="Q243" s="34"/>
      <c r="R243" s="34"/>
    </row>
    <row r="244">
      <c r="Q244" s="34"/>
      <c r="R244" s="34"/>
    </row>
    <row r="245">
      <c r="Q245" s="34"/>
      <c r="R245" s="34"/>
    </row>
    <row r="246">
      <c r="Q246" s="34"/>
      <c r="R246" s="34"/>
    </row>
    <row r="247">
      <c r="Q247" s="34"/>
      <c r="R247" s="34"/>
    </row>
    <row r="248">
      <c r="Q248" s="34"/>
      <c r="R248" s="34"/>
    </row>
    <row r="249">
      <c r="Q249" s="34"/>
      <c r="R249" s="34"/>
    </row>
    <row r="250">
      <c r="Q250" s="34"/>
      <c r="R250" s="34"/>
    </row>
    <row r="251">
      <c r="Q251" s="34"/>
      <c r="R251" s="34"/>
    </row>
    <row r="252">
      <c r="Q252" s="34"/>
      <c r="R252" s="34"/>
    </row>
    <row r="253">
      <c r="Q253" s="34"/>
      <c r="R253" s="34"/>
    </row>
    <row r="254">
      <c r="Q254" s="34"/>
      <c r="R254" s="34"/>
    </row>
    <row r="255">
      <c r="Q255" s="34"/>
      <c r="R255" s="34"/>
    </row>
    <row r="256">
      <c r="Q256" s="34"/>
      <c r="R256" s="34"/>
    </row>
    <row r="257">
      <c r="Q257" s="34"/>
      <c r="R257" s="34"/>
    </row>
    <row r="258">
      <c r="Q258" s="34"/>
      <c r="R258" s="34"/>
    </row>
    <row r="259">
      <c r="Q259" s="34"/>
      <c r="R259" s="34"/>
    </row>
    <row r="260">
      <c r="Q260" s="34"/>
      <c r="R260" s="34"/>
    </row>
    <row r="261">
      <c r="Q261" s="34"/>
      <c r="R261" s="34"/>
    </row>
    <row r="262">
      <c r="Q262" s="34"/>
      <c r="R262" s="34"/>
    </row>
    <row r="263">
      <c r="Q263" s="34"/>
      <c r="R263" s="34"/>
    </row>
    <row r="264">
      <c r="Q264" s="34"/>
      <c r="R264" s="34"/>
    </row>
    <row r="265">
      <c r="Q265" s="34"/>
      <c r="R265" s="34"/>
    </row>
    <row r="266">
      <c r="Q266" s="34"/>
      <c r="R266" s="34"/>
    </row>
    <row r="267">
      <c r="Q267" s="34"/>
      <c r="R267" s="34"/>
    </row>
    <row r="268">
      <c r="Q268" s="34"/>
      <c r="R268" s="34"/>
    </row>
    <row r="269">
      <c r="Q269" s="34"/>
      <c r="R269" s="34"/>
    </row>
    <row r="270">
      <c r="Q270" s="34"/>
      <c r="R270" s="34"/>
    </row>
    <row r="271">
      <c r="Q271" s="34"/>
      <c r="R271" s="34"/>
    </row>
    <row r="272">
      <c r="Q272" s="34"/>
      <c r="R272" s="34"/>
    </row>
    <row r="273">
      <c r="Q273" s="34"/>
      <c r="R273" s="34"/>
    </row>
    <row r="274">
      <c r="Q274" s="34"/>
      <c r="R274" s="34"/>
    </row>
    <row r="275">
      <c r="Q275" s="34"/>
      <c r="R275" s="34"/>
    </row>
    <row r="276">
      <c r="Q276" s="34"/>
      <c r="R276" s="34"/>
    </row>
    <row r="277">
      <c r="Q277" s="34"/>
      <c r="R277" s="34"/>
    </row>
    <row r="278">
      <c r="Q278" s="34"/>
      <c r="R278" s="34"/>
    </row>
    <row r="279">
      <c r="Q279" s="34"/>
      <c r="R279" s="34"/>
    </row>
    <row r="280">
      <c r="Q280" s="34"/>
      <c r="R280" s="34"/>
    </row>
    <row r="281">
      <c r="Q281" s="34"/>
      <c r="R281" s="34"/>
    </row>
    <row r="282">
      <c r="Q282" s="34"/>
      <c r="R282" s="34"/>
    </row>
    <row r="283">
      <c r="Q283" s="34"/>
      <c r="R283" s="34"/>
    </row>
    <row r="284">
      <c r="Q284" s="34"/>
      <c r="R284" s="34"/>
    </row>
    <row r="285">
      <c r="Q285" s="34"/>
      <c r="R285" s="34"/>
    </row>
    <row r="286">
      <c r="Q286" s="34"/>
      <c r="R286" s="34"/>
    </row>
    <row r="287">
      <c r="Q287" s="34"/>
      <c r="R287" s="34"/>
    </row>
    <row r="288">
      <c r="Q288" s="34"/>
      <c r="R288" s="34"/>
    </row>
    <row r="289">
      <c r="Q289" s="34"/>
      <c r="R289" s="34"/>
    </row>
    <row r="290">
      <c r="Q290" s="34"/>
      <c r="R290" s="34"/>
    </row>
    <row r="291">
      <c r="Q291" s="34"/>
      <c r="R291" s="34"/>
    </row>
    <row r="292">
      <c r="Q292" s="34"/>
      <c r="R292" s="34"/>
    </row>
    <row r="293">
      <c r="Q293" s="34"/>
      <c r="R293" s="34"/>
    </row>
    <row r="294">
      <c r="Q294" s="34"/>
      <c r="R294" s="34"/>
    </row>
    <row r="295">
      <c r="Q295" s="34"/>
      <c r="R295" s="34"/>
    </row>
    <row r="296">
      <c r="Q296" s="34"/>
      <c r="R296" s="34"/>
    </row>
    <row r="297">
      <c r="Q297" s="34"/>
      <c r="R297" s="34"/>
    </row>
    <row r="298">
      <c r="Q298" s="34"/>
      <c r="R298" s="34"/>
    </row>
    <row r="299">
      <c r="Q299" s="34"/>
      <c r="R299" s="34"/>
    </row>
    <row r="300">
      <c r="Q300" s="34"/>
      <c r="R300" s="34"/>
    </row>
    <row r="301">
      <c r="Q301" s="34"/>
      <c r="R301" s="34"/>
    </row>
    <row r="302">
      <c r="Q302" s="34"/>
      <c r="R302" s="34"/>
    </row>
    <row r="303">
      <c r="Q303" s="34"/>
      <c r="R303" s="34"/>
    </row>
    <row r="304">
      <c r="Q304" s="34"/>
      <c r="R304" s="34"/>
    </row>
    <row r="305">
      <c r="Q305" s="34"/>
      <c r="R305" s="34"/>
    </row>
    <row r="306">
      <c r="Q306" s="34"/>
      <c r="R306" s="34"/>
    </row>
    <row r="307">
      <c r="Q307" s="34"/>
      <c r="R307" s="34"/>
    </row>
    <row r="308">
      <c r="Q308" s="34"/>
      <c r="R308" s="34"/>
    </row>
    <row r="309">
      <c r="Q309" s="34"/>
      <c r="R309" s="34"/>
    </row>
    <row r="310">
      <c r="Q310" s="34"/>
      <c r="R310" s="34"/>
    </row>
    <row r="311">
      <c r="Q311" s="34"/>
      <c r="R311" s="34"/>
    </row>
    <row r="312">
      <c r="Q312" s="34"/>
      <c r="R312" s="34"/>
    </row>
    <row r="313">
      <c r="Q313" s="34"/>
      <c r="R313" s="34"/>
    </row>
    <row r="314">
      <c r="Q314" s="34"/>
      <c r="R314" s="34"/>
    </row>
    <row r="315">
      <c r="Q315" s="34"/>
      <c r="R315" s="34"/>
    </row>
    <row r="316">
      <c r="Q316" s="34"/>
      <c r="R316" s="34"/>
    </row>
    <row r="317">
      <c r="Q317" s="34"/>
      <c r="R317" s="34"/>
    </row>
    <row r="318">
      <c r="Q318" s="34"/>
      <c r="R318" s="34"/>
    </row>
    <row r="319">
      <c r="Q319" s="34"/>
      <c r="R319" s="34"/>
    </row>
    <row r="320">
      <c r="Q320" s="34"/>
      <c r="R320" s="34"/>
    </row>
    <row r="321">
      <c r="Q321" s="34"/>
      <c r="R321" s="34"/>
    </row>
    <row r="322">
      <c r="Q322" s="34"/>
      <c r="R322" s="34"/>
    </row>
    <row r="323">
      <c r="Q323" s="34"/>
      <c r="R323" s="34"/>
    </row>
    <row r="324">
      <c r="Q324" s="34"/>
      <c r="R324" s="34"/>
    </row>
    <row r="325">
      <c r="Q325" s="34"/>
      <c r="R325" s="34"/>
    </row>
    <row r="326">
      <c r="Q326" s="34"/>
      <c r="R326" s="34"/>
    </row>
    <row r="327">
      <c r="Q327" s="34"/>
      <c r="R327" s="34"/>
    </row>
    <row r="328">
      <c r="Q328" s="34"/>
      <c r="R328" s="34"/>
    </row>
    <row r="329">
      <c r="Q329" s="34"/>
      <c r="R329" s="34"/>
    </row>
    <row r="330">
      <c r="Q330" s="34"/>
      <c r="R330" s="34"/>
    </row>
    <row r="331">
      <c r="Q331" s="34"/>
      <c r="R331" s="34"/>
    </row>
    <row r="332">
      <c r="Q332" s="34"/>
      <c r="R332" s="34"/>
    </row>
    <row r="333">
      <c r="Q333" s="34"/>
      <c r="R333" s="34"/>
    </row>
    <row r="334">
      <c r="Q334" s="34"/>
      <c r="R334" s="34"/>
    </row>
    <row r="335">
      <c r="Q335" s="34"/>
      <c r="R335" s="34"/>
    </row>
    <row r="336">
      <c r="Q336" s="34"/>
      <c r="R336" s="34"/>
    </row>
    <row r="337">
      <c r="Q337" s="34"/>
      <c r="R337" s="34"/>
    </row>
    <row r="338">
      <c r="Q338" s="34"/>
      <c r="R338" s="34"/>
    </row>
    <row r="339">
      <c r="Q339" s="34"/>
      <c r="R339" s="34"/>
    </row>
    <row r="340">
      <c r="Q340" s="34"/>
      <c r="R340" s="34"/>
    </row>
    <row r="341">
      <c r="Q341" s="34"/>
      <c r="R341" s="34"/>
    </row>
    <row r="342">
      <c r="Q342" s="34"/>
      <c r="R342" s="34"/>
    </row>
    <row r="343">
      <c r="Q343" s="34"/>
      <c r="R343" s="34"/>
    </row>
    <row r="344">
      <c r="Q344" s="34"/>
      <c r="R344" s="34"/>
    </row>
    <row r="345">
      <c r="Q345" s="34"/>
      <c r="R345" s="34"/>
    </row>
    <row r="346">
      <c r="Q346" s="34"/>
      <c r="R346" s="34"/>
    </row>
    <row r="347">
      <c r="Q347" s="34"/>
      <c r="R347" s="34"/>
    </row>
    <row r="348">
      <c r="Q348" s="34"/>
      <c r="R348" s="34"/>
    </row>
    <row r="349">
      <c r="Q349" s="34"/>
      <c r="R349" s="34"/>
    </row>
    <row r="350">
      <c r="Q350" s="34"/>
      <c r="R350" s="34"/>
    </row>
    <row r="351">
      <c r="Q351" s="34"/>
      <c r="R351" s="34"/>
    </row>
    <row r="352">
      <c r="Q352" s="34"/>
      <c r="R352" s="34"/>
    </row>
    <row r="353">
      <c r="Q353" s="34"/>
      <c r="R353" s="34"/>
    </row>
    <row r="354">
      <c r="Q354" s="34"/>
      <c r="R354" s="34"/>
    </row>
    <row r="355">
      <c r="Q355" s="34"/>
      <c r="R355" s="34"/>
    </row>
    <row r="356">
      <c r="Q356" s="34"/>
      <c r="R356" s="34"/>
    </row>
    <row r="357">
      <c r="Q357" s="34"/>
      <c r="R357" s="34"/>
    </row>
    <row r="358">
      <c r="Q358" s="34"/>
      <c r="R358" s="34"/>
    </row>
    <row r="359">
      <c r="Q359" s="34"/>
      <c r="R359" s="34"/>
    </row>
    <row r="360">
      <c r="Q360" s="34"/>
      <c r="R360" s="34"/>
    </row>
    <row r="361">
      <c r="Q361" s="34"/>
      <c r="R361" s="34"/>
    </row>
    <row r="362">
      <c r="Q362" s="34"/>
      <c r="R362" s="34"/>
    </row>
    <row r="363">
      <c r="Q363" s="34"/>
      <c r="R363" s="34"/>
    </row>
    <row r="364">
      <c r="Q364" s="34"/>
      <c r="R364" s="34"/>
    </row>
    <row r="365">
      <c r="Q365" s="34"/>
      <c r="R365" s="34"/>
    </row>
    <row r="366">
      <c r="Q366" s="34"/>
      <c r="R366" s="34"/>
    </row>
    <row r="367">
      <c r="Q367" s="34"/>
      <c r="R367" s="34"/>
    </row>
    <row r="368">
      <c r="Q368" s="34"/>
      <c r="R368" s="34"/>
    </row>
    <row r="369">
      <c r="Q369" s="34"/>
      <c r="R369" s="34"/>
    </row>
    <row r="370">
      <c r="Q370" s="34"/>
      <c r="R370" s="34"/>
    </row>
    <row r="371">
      <c r="Q371" s="34"/>
      <c r="R371" s="34"/>
    </row>
    <row r="372">
      <c r="Q372" s="34"/>
      <c r="R372" s="34"/>
    </row>
    <row r="373">
      <c r="Q373" s="34"/>
      <c r="R373" s="34"/>
    </row>
    <row r="374">
      <c r="Q374" s="34"/>
      <c r="R374" s="34"/>
    </row>
    <row r="375">
      <c r="Q375" s="34"/>
      <c r="R375" s="34"/>
    </row>
    <row r="376">
      <c r="Q376" s="34"/>
      <c r="R376" s="34"/>
    </row>
    <row r="377">
      <c r="Q377" s="34"/>
      <c r="R377" s="34"/>
    </row>
    <row r="378">
      <c r="Q378" s="34"/>
      <c r="R378" s="34"/>
    </row>
    <row r="379">
      <c r="Q379" s="34"/>
      <c r="R379" s="34"/>
    </row>
    <row r="380">
      <c r="Q380" s="34"/>
      <c r="R380" s="34"/>
    </row>
    <row r="381">
      <c r="Q381" s="34"/>
      <c r="R381" s="34"/>
    </row>
    <row r="382">
      <c r="Q382" s="34"/>
      <c r="R382" s="34"/>
    </row>
    <row r="383">
      <c r="Q383" s="34"/>
      <c r="R383" s="34"/>
    </row>
    <row r="384">
      <c r="Q384" s="34"/>
      <c r="R384" s="34"/>
    </row>
    <row r="385">
      <c r="Q385" s="34"/>
      <c r="R385" s="34"/>
    </row>
    <row r="386">
      <c r="Q386" s="34"/>
      <c r="R386" s="34"/>
    </row>
    <row r="387">
      <c r="Q387" s="34"/>
      <c r="R387" s="34"/>
    </row>
    <row r="388">
      <c r="Q388" s="34"/>
      <c r="R388" s="34"/>
    </row>
    <row r="389">
      <c r="Q389" s="34"/>
      <c r="R389" s="34"/>
    </row>
    <row r="390">
      <c r="Q390" s="34"/>
      <c r="R390" s="34"/>
    </row>
    <row r="391">
      <c r="Q391" s="34"/>
      <c r="R391" s="34"/>
    </row>
    <row r="392">
      <c r="Q392" s="34"/>
      <c r="R392" s="34"/>
    </row>
    <row r="393">
      <c r="Q393" s="34"/>
      <c r="R393" s="34"/>
    </row>
    <row r="394">
      <c r="Q394" s="34"/>
      <c r="R394" s="34"/>
    </row>
    <row r="395">
      <c r="Q395" s="34"/>
      <c r="R395" s="34"/>
    </row>
    <row r="396">
      <c r="Q396" s="34"/>
      <c r="R396" s="34"/>
    </row>
    <row r="397">
      <c r="Q397" s="34"/>
      <c r="R397" s="34"/>
    </row>
    <row r="398">
      <c r="Q398" s="34"/>
      <c r="R398" s="34"/>
    </row>
    <row r="399">
      <c r="Q399" s="34"/>
      <c r="R399" s="34"/>
    </row>
    <row r="400">
      <c r="Q400" s="34"/>
      <c r="R400" s="34"/>
    </row>
    <row r="401">
      <c r="Q401" s="34"/>
      <c r="R401" s="34"/>
    </row>
    <row r="402">
      <c r="Q402" s="34"/>
      <c r="R402" s="34"/>
    </row>
    <row r="403">
      <c r="Q403" s="34"/>
      <c r="R403" s="34"/>
    </row>
    <row r="404">
      <c r="Q404" s="34"/>
      <c r="R404" s="34"/>
    </row>
    <row r="405">
      <c r="Q405" s="34"/>
      <c r="R405" s="34"/>
    </row>
    <row r="406">
      <c r="Q406" s="34"/>
      <c r="R406" s="34"/>
    </row>
    <row r="407">
      <c r="Q407" s="34"/>
      <c r="R407" s="34"/>
    </row>
    <row r="408">
      <c r="Q408" s="34"/>
      <c r="R408" s="34"/>
    </row>
    <row r="409">
      <c r="Q409" s="34"/>
      <c r="R409" s="34"/>
    </row>
    <row r="410">
      <c r="Q410" s="34"/>
      <c r="R410" s="34"/>
    </row>
    <row r="411">
      <c r="Q411" s="34"/>
      <c r="R411" s="34"/>
    </row>
    <row r="412">
      <c r="Q412" s="34"/>
      <c r="R412" s="34"/>
    </row>
    <row r="413">
      <c r="Q413" s="34"/>
      <c r="R413" s="34"/>
    </row>
    <row r="414">
      <c r="Q414" s="34"/>
      <c r="R414" s="34"/>
    </row>
    <row r="415">
      <c r="Q415" s="34"/>
      <c r="R415" s="34"/>
    </row>
    <row r="416">
      <c r="Q416" s="34"/>
      <c r="R416" s="34"/>
    </row>
    <row r="417">
      <c r="Q417" s="34"/>
      <c r="R417" s="34"/>
    </row>
    <row r="418">
      <c r="Q418" s="34"/>
      <c r="R418" s="34"/>
    </row>
    <row r="419">
      <c r="Q419" s="34"/>
      <c r="R419" s="34"/>
    </row>
    <row r="420">
      <c r="Q420" s="34"/>
      <c r="R420" s="34"/>
    </row>
    <row r="421">
      <c r="Q421" s="34"/>
      <c r="R421" s="34"/>
    </row>
    <row r="422">
      <c r="Q422" s="34"/>
      <c r="R422" s="34"/>
    </row>
    <row r="423">
      <c r="Q423" s="34"/>
      <c r="R423" s="34"/>
    </row>
    <row r="424">
      <c r="Q424" s="34"/>
      <c r="R424" s="34"/>
    </row>
    <row r="425">
      <c r="Q425" s="34"/>
      <c r="R425" s="34"/>
    </row>
    <row r="426">
      <c r="Q426" s="34"/>
      <c r="R426" s="34"/>
    </row>
    <row r="427">
      <c r="Q427" s="34"/>
      <c r="R427" s="34"/>
    </row>
    <row r="428">
      <c r="Q428" s="34"/>
      <c r="R428" s="34"/>
    </row>
    <row r="429">
      <c r="Q429" s="34"/>
      <c r="R429" s="34"/>
    </row>
    <row r="430">
      <c r="Q430" s="34"/>
      <c r="R430" s="34"/>
    </row>
    <row r="431">
      <c r="Q431" s="34"/>
      <c r="R431" s="34"/>
    </row>
    <row r="432">
      <c r="Q432" s="34"/>
      <c r="R432" s="34"/>
    </row>
    <row r="433">
      <c r="Q433" s="34"/>
      <c r="R433" s="34"/>
    </row>
    <row r="434">
      <c r="Q434" s="34"/>
      <c r="R434" s="34"/>
    </row>
    <row r="435">
      <c r="Q435" s="34"/>
      <c r="R435" s="34"/>
    </row>
    <row r="436">
      <c r="Q436" s="34"/>
      <c r="R436" s="34"/>
    </row>
    <row r="437">
      <c r="Q437" s="34"/>
      <c r="R437" s="34"/>
    </row>
    <row r="438">
      <c r="Q438" s="34"/>
      <c r="R438" s="34"/>
    </row>
    <row r="439">
      <c r="Q439" s="34"/>
      <c r="R439" s="34"/>
    </row>
    <row r="440">
      <c r="Q440" s="34"/>
      <c r="R440" s="34"/>
    </row>
    <row r="441">
      <c r="Q441" s="34"/>
      <c r="R441" s="34"/>
    </row>
    <row r="442">
      <c r="Q442" s="34"/>
      <c r="R442" s="34"/>
    </row>
    <row r="443">
      <c r="Q443" s="34"/>
      <c r="R443" s="34"/>
    </row>
    <row r="444">
      <c r="Q444" s="34"/>
      <c r="R444" s="34"/>
    </row>
    <row r="445">
      <c r="Q445" s="34"/>
      <c r="R445" s="34"/>
    </row>
    <row r="446">
      <c r="Q446" s="34"/>
      <c r="R446" s="34"/>
    </row>
    <row r="447">
      <c r="Q447" s="34"/>
      <c r="R447" s="34"/>
    </row>
    <row r="448">
      <c r="Q448" s="34"/>
      <c r="R448" s="34"/>
    </row>
    <row r="449">
      <c r="Q449" s="34"/>
      <c r="R449" s="34"/>
    </row>
    <row r="450">
      <c r="Q450" s="34"/>
      <c r="R450" s="34"/>
    </row>
    <row r="451">
      <c r="Q451" s="34"/>
      <c r="R451" s="34"/>
    </row>
    <row r="452">
      <c r="Q452" s="34"/>
      <c r="R452" s="34"/>
    </row>
    <row r="453">
      <c r="Q453" s="34"/>
      <c r="R453" s="34"/>
    </row>
    <row r="454">
      <c r="Q454" s="34"/>
      <c r="R454" s="34"/>
    </row>
    <row r="455">
      <c r="Q455" s="34"/>
      <c r="R455" s="34"/>
    </row>
    <row r="456">
      <c r="Q456" s="34"/>
      <c r="R456" s="34"/>
    </row>
    <row r="457">
      <c r="Q457" s="34"/>
      <c r="R457" s="34"/>
    </row>
    <row r="458">
      <c r="Q458" s="34"/>
      <c r="R458" s="34"/>
    </row>
    <row r="459">
      <c r="Q459" s="34"/>
      <c r="R459" s="34"/>
    </row>
    <row r="460">
      <c r="Q460" s="34"/>
      <c r="R460" s="34"/>
    </row>
    <row r="461">
      <c r="Q461" s="34"/>
      <c r="R461" s="34"/>
    </row>
    <row r="462">
      <c r="Q462" s="34"/>
      <c r="R462" s="34"/>
    </row>
    <row r="463">
      <c r="Q463" s="34"/>
      <c r="R463" s="34"/>
    </row>
    <row r="464">
      <c r="Q464" s="34"/>
      <c r="R464" s="34"/>
    </row>
    <row r="465">
      <c r="Q465" s="34"/>
      <c r="R465" s="34"/>
    </row>
    <row r="466">
      <c r="Q466" s="34"/>
      <c r="R466" s="34"/>
    </row>
    <row r="467">
      <c r="Q467" s="34"/>
      <c r="R467" s="34"/>
    </row>
    <row r="468">
      <c r="Q468" s="34"/>
      <c r="R468" s="34"/>
    </row>
    <row r="469">
      <c r="Q469" s="34"/>
      <c r="R469" s="34"/>
    </row>
    <row r="470">
      <c r="Q470" s="34"/>
      <c r="R470" s="34"/>
    </row>
    <row r="471">
      <c r="Q471" s="34"/>
      <c r="R471" s="34"/>
    </row>
    <row r="472">
      <c r="Q472" s="34"/>
      <c r="R472" s="34"/>
    </row>
    <row r="473">
      <c r="Q473" s="34"/>
      <c r="R473" s="34"/>
    </row>
    <row r="474">
      <c r="Q474" s="34"/>
      <c r="R474" s="34"/>
    </row>
    <row r="475">
      <c r="Q475" s="34"/>
      <c r="R475" s="34"/>
    </row>
    <row r="476">
      <c r="Q476" s="34"/>
      <c r="R476" s="34"/>
    </row>
    <row r="477">
      <c r="Q477" s="34"/>
      <c r="R477" s="34"/>
    </row>
    <row r="478">
      <c r="Q478" s="34"/>
      <c r="R478" s="34"/>
    </row>
    <row r="479">
      <c r="Q479" s="34"/>
      <c r="R479" s="34"/>
    </row>
    <row r="480">
      <c r="Q480" s="34"/>
      <c r="R480" s="34"/>
    </row>
    <row r="481">
      <c r="Q481" s="34"/>
      <c r="R481" s="34"/>
    </row>
    <row r="482">
      <c r="Q482" s="34"/>
      <c r="R482" s="34"/>
    </row>
    <row r="483">
      <c r="Q483" s="34"/>
      <c r="R483" s="34"/>
    </row>
    <row r="484">
      <c r="Q484" s="34"/>
      <c r="R484" s="34"/>
    </row>
    <row r="485">
      <c r="Q485" s="34"/>
      <c r="R485" s="34"/>
    </row>
    <row r="486">
      <c r="Q486" s="34"/>
      <c r="R486" s="34"/>
    </row>
    <row r="487">
      <c r="Q487" s="34"/>
      <c r="R487" s="34"/>
    </row>
    <row r="488">
      <c r="Q488" s="34"/>
      <c r="R488" s="34"/>
    </row>
    <row r="489">
      <c r="Q489" s="34"/>
      <c r="R489" s="34"/>
    </row>
    <row r="490">
      <c r="Q490" s="34"/>
      <c r="R490" s="34"/>
    </row>
    <row r="491">
      <c r="Q491" s="34"/>
      <c r="R491" s="34"/>
    </row>
    <row r="492">
      <c r="Q492" s="34"/>
      <c r="R492" s="34"/>
    </row>
    <row r="493">
      <c r="Q493" s="34"/>
      <c r="R493" s="34"/>
    </row>
    <row r="494">
      <c r="Q494" s="34"/>
      <c r="R494" s="34"/>
    </row>
    <row r="495">
      <c r="Q495" s="34"/>
      <c r="R495" s="34"/>
    </row>
    <row r="496">
      <c r="Q496" s="34"/>
      <c r="R496" s="34"/>
    </row>
    <row r="497">
      <c r="Q497" s="34"/>
      <c r="R497" s="34"/>
    </row>
    <row r="498">
      <c r="Q498" s="34"/>
      <c r="R498" s="34"/>
    </row>
    <row r="499">
      <c r="Q499" s="34"/>
      <c r="R499" s="34"/>
    </row>
    <row r="500">
      <c r="Q500" s="34"/>
      <c r="R500" s="34"/>
    </row>
    <row r="501">
      <c r="Q501" s="34"/>
      <c r="R501" s="34"/>
    </row>
    <row r="502">
      <c r="Q502" s="34"/>
      <c r="R502" s="34"/>
    </row>
    <row r="503">
      <c r="Q503" s="34"/>
      <c r="R503" s="34"/>
    </row>
    <row r="504">
      <c r="Q504" s="34"/>
      <c r="R504" s="34"/>
    </row>
    <row r="505">
      <c r="Q505" s="34"/>
      <c r="R505" s="34"/>
    </row>
    <row r="506">
      <c r="Q506" s="34"/>
      <c r="R506" s="34"/>
    </row>
    <row r="507">
      <c r="Q507" s="34"/>
      <c r="R507" s="34"/>
    </row>
    <row r="508">
      <c r="Q508" s="34"/>
      <c r="R508" s="34"/>
    </row>
    <row r="509">
      <c r="Q509" s="34"/>
      <c r="R509" s="34"/>
    </row>
    <row r="510">
      <c r="Q510" s="34"/>
      <c r="R510" s="34"/>
    </row>
    <row r="511">
      <c r="Q511" s="34"/>
      <c r="R511" s="34"/>
    </row>
    <row r="512">
      <c r="Q512" s="34"/>
      <c r="R512" s="34"/>
    </row>
    <row r="513">
      <c r="Q513" s="34"/>
      <c r="R513" s="34"/>
    </row>
    <row r="514">
      <c r="Q514" s="34"/>
      <c r="R514" s="34"/>
    </row>
    <row r="515">
      <c r="Q515" s="34"/>
      <c r="R515" s="34"/>
    </row>
    <row r="516">
      <c r="Q516" s="34"/>
      <c r="R516" s="34"/>
    </row>
    <row r="517">
      <c r="Q517" s="34"/>
      <c r="R517" s="34"/>
    </row>
    <row r="518">
      <c r="Q518" s="34"/>
      <c r="R518" s="34"/>
    </row>
    <row r="519">
      <c r="Q519" s="34"/>
      <c r="R519" s="34"/>
    </row>
    <row r="520">
      <c r="Q520" s="34"/>
      <c r="R520" s="34"/>
    </row>
    <row r="521">
      <c r="Q521" s="34"/>
      <c r="R521" s="34"/>
    </row>
    <row r="522">
      <c r="Q522" s="34"/>
      <c r="R522" s="34"/>
    </row>
    <row r="523">
      <c r="Q523" s="34"/>
      <c r="R523" s="34"/>
    </row>
    <row r="524">
      <c r="Q524" s="34"/>
      <c r="R524" s="34"/>
    </row>
    <row r="525">
      <c r="Q525" s="34"/>
      <c r="R525" s="34"/>
    </row>
    <row r="526">
      <c r="Q526" s="34"/>
      <c r="R526" s="34"/>
    </row>
    <row r="527">
      <c r="Q527" s="34"/>
      <c r="R527" s="34"/>
    </row>
    <row r="528">
      <c r="Q528" s="34"/>
      <c r="R528" s="34"/>
    </row>
    <row r="529">
      <c r="Q529" s="34"/>
      <c r="R529" s="34"/>
    </row>
    <row r="530">
      <c r="Q530" s="34"/>
      <c r="R530" s="34"/>
    </row>
    <row r="531">
      <c r="Q531" s="34"/>
      <c r="R531" s="34"/>
    </row>
    <row r="532">
      <c r="Q532" s="34"/>
      <c r="R532" s="34"/>
    </row>
    <row r="533">
      <c r="Q533" s="34"/>
      <c r="R533" s="34"/>
    </row>
    <row r="534">
      <c r="Q534" s="34"/>
      <c r="R534" s="34"/>
    </row>
    <row r="535">
      <c r="Q535" s="34"/>
      <c r="R535" s="34"/>
    </row>
    <row r="536">
      <c r="Q536" s="34"/>
      <c r="R536" s="34"/>
    </row>
    <row r="537">
      <c r="Q537" s="34"/>
      <c r="R537" s="34"/>
    </row>
    <row r="538">
      <c r="Q538" s="34"/>
      <c r="R538" s="34"/>
    </row>
    <row r="539">
      <c r="Q539" s="34"/>
      <c r="R539" s="34"/>
    </row>
    <row r="540">
      <c r="Q540" s="34"/>
      <c r="R540" s="34"/>
    </row>
    <row r="541">
      <c r="Q541" s="34"/>
      <c r="R541" s="34"/>
    </row>
    <row r="542">
      <c r="Q542" s="34"/>
      <c r="R542" s="34"/>
    </row>
    <row r="543">
      <c r="Q543" s="34"/>
      <c r="R543" s="34"/>
    </row>
    <row r="544">
      <c r="Q544" s="34"/>
      <c r="R544" s="34"/>
    </row>
    <row r="545">
      <c r="Q545" s="34"/>
      <c r="R545" s="34"/>
    </row>
    <row r="546">
      <c r="Q546" s="34"/>
      <c r="R546" s="34"/>
    </row>
    <row r="547">
      <c r="Q547" s="34"/>
      <c r="R547" s="34"/>
    </row>
    <row r="548">
      <c r="Q548" s="34"/>
      <c r="R548" s="34"/>
    </row>
    <row r="549">
      <c r="Q549" s="34"/>
      <c r="R549" s="34"/>
    </row>
    <row r="550">
      <c r="Q550" s="34"/>
      <c r="R550" s="34"/>
    </row>
    <row r="551">
      <c r="Q551" s="34"/>
      <c r="R551" s="34"/>
    </row>
    <row r="552">
      <c r="Q552" s="34"/>
      <c r="R552" s="34"/>
    </row>
    <row r="553">
      <c r="Q553" s="34"/>
      <c r="R553" s="34"/>
    </row>
    <row r="554">
      <c r="Q554" s="34"/>
      <c r="R554" s="34"/>
    </row>
    <row r="555">
      <c r="Q555" s="34"/>
      <c r="R555" s="34"/>
    </row>
    <row r="556">
      <c r="Q556" s="34"/>
      <c r="R556" s="34"/>
    </row>
    <row r="557">
      <c r="Q557" s="34"/>
      <c r="R557" s="34"/>
    </row>
    <row r="558">
      <c r="Q558" s="34"/>
      <c r="R558" s="34"/>
    </row>
    <row r="559">
      <c r="Q559" s="34"/>
      <c r="R559" s="34"/>
    </row>
    <row r="560">
      <c r="Q560" s="34"/>
      <c r="R560" s="34"/>
    </row>
    <row r="561">
      <c r="Q561" s="34"/>
      <c r="R561" s="34"/>
    </row>
    <row r="562">
      <c r="Q562" s="34"/>
      <c r="R562" s="34"/>
    </row>
    <row r="563">
      <c r="Q563" s="34"/>
      <c r="R563" s="34"/>
    </row>
    <row r="564">
      <c r="Q564" s="34"/>
      <c r="R564" s="34"/>
    </row>
    <row r="565">
      <c r="Q565" s="34"/>
      <c r="R565" s="34"/>
    </row>
    <row r="566">
      <c r="Q566" s="34"/>
      <c r="R566" s="34"/>
    </row>
    <row r="567">
      <c r="Q567" s="34"/>
      <c r="R567" s="34"/>
    </row>
    <row r="568">
      <c r="Q568" s="34"/>
      <c r="R568" s="34"/>
    </row>
    <row r="569">
      <c r="Q569" s="34"/>
      <c r="R569" s="34"/>
    </row>
    <row r="570">
      <c r="Q570" s="34"/>
      <c r="R570" s="34"/>
    </row>
    <row r="571">
      <c r="Q571" s="34"/>
      <c r="R571" s="34"/>
    </row>
    <row r="572">
      <c r="Q572" s="34"/>
      <c r="R572" s="34"/>
    </row>
    <row r="573">
      <c r="Q573" s="34"/>
      <c r="R573" s="34"/>
    </row>
    <row r="574">
      <c r="Q574" s="34"/>
      <c r="R574" s="34"/>
    </row>
    <row r="575">
      <c r="Q575" s="34"/>
      <c r="R575" s="34"/>
    </row>
    <row r="576">
      <c r="Q576" s="34"/>
      <c r="R576" s="34"/>
    </row>
    <row r="577">
      <c r="Q577" s="34"/>
      <c r="R577" s="34"/>
    </row>
    <row r="578">
      <c r="Q578" s="34"/>
      <c r="R578" s="34"/>
    </row>
    <row r="579">
      <c r="Q579" s="34"/>
      <c r="R579" s="34"/>
    </row>
    <row r="580">
      <c r="Q580" s="34"/>
      <c r="R580" s="34"/>
    </row>
    <row r="581">
      <c r="Q581" s="34"/>
      <c r="R581" s="34"/>
    </row>
    <row r="582">
      <c r="Q582" s="34"/>
      <c r="R582" s="34"/>
    </row>
    <row r="583">
      <c r="Q583" s="34"/>
      <c r="R583" s="34"/>
    </row>
    <row r="584">
      <c r="Q584" s="34"/>
      <c r="R584" s="34"/>
    </row>
    <row r="585">
      <c r="Q585" s="34"/>
      <c r="R585" s="34"/>
    </row>
    <row r="586">
      <c r="Q586" s="34"/>
      <c r="R586" s="34"/>
    </row>
    <row r="587">
      <c r="Q587" s="34"/>
      <c r="R587" s="34"/>
    </row>
    <row r="588">
      <c r="Q588" s="34"/>
      <c r="R588" s="34"/>
    </row>
    <row r="589">
      <c r="Q589" s="34"/>
      <c r="R589" s="34"/>
    </row>
    <row r="590">
      <c r="Q590" s="34"/>
      <c r="R590" s="34"/>
    </row>
    <row r="591">
      <c r="Q591" s="34"/>
      <c r="R591" s="34"/>
    </row>
    <row r="592">
      <c r="Q592" s="34"/>
      <c r="R592" s="34"/>
    </row>
    <row r="593">
      <c r="Q593" s="34"/>
      <c r="R593" s="34"/>
    </row>
    <row r="594">
      <c r="Q594" s="34"/>
      <c r="R594" s="34"/>
    </row>
    <row r="595">
      <c r="Q595" s="34"/>
      <c r="R595" s="34"/>
    </row>
    <row r="596">
      <c r="Q596" s="34"/>
      <c r="R596" s="34"/>
    </row>
    <row r="597">
      <c r="Q597" s="34"/>
      <c r="R597" s="34"/>
    </row>
    <row r="598">
      <c r="Q598" s="34"/>
      <c r="R598" s="34"/>
    </row>
    <row r="599">
      <c r="Q599" s="34"/>
      <c r="R599" s="34"/>
    </row>
    <row r="600">
      <c r="Q600" s="34"/>
      <c r="R600" s="34"/>
    </row>
    <row r="601">
      <c r="Q601" s="34"/>
      <c r="R601" s="34"/>
    </row>
    <row r="602">
      <c r="Q602" s="34"/>
      <c r="R602" s="34"/>
    </row>
    <row r="603">
      <c r="Q603" s="34"/>
      <c r="R603" s="34"/>
    </row>
    <row r="604">
      <c r="Q604" s="34"/>
      <c r="R604" s="34"/>
    </row>
    <row r="605">
      <c r="Q605" s="34"/>
      <c r="R605" s="34"/>
    </row>
    <row r="606">
      <c r="Q606" s="34"/>
      <c r="R606" s="34"/>
    </row>
    <row r="607">
      <c r="Q607" s="34"/>
      <c r="R607" s="34"/>
    </row>
    <row r="608">
      <c r="Q608" s="34"/>
      <c r="R608" s="34"/>
    </row>
    <row r="609">
      <c r="Q609" s="34"/>
      <c r="R609" s="34"/>
    </row>
    <row r="610">
      <c r="Q610" s="34"/>
      <c r="R610" s="34"/>
    </row>
    <row r="611">
      <c r="Q611" s="34"/>
      <c r="R611" s="34"/>
    </row>
    <row r="612">
      <c r="Q612" s="34"/>
      <c r="R612" s="34"/>
    </row>
    <row r="613">
      <c r="Q613" s="34"/>
      <c r="R613" s="34"/>
    </row>
    <row r="614">
      <c r="Q614" s="34"/>
      <c r="R614" s="34"/>
    </row>
    <row r="615">
      <c r="Q615" s="34"/>
      <c r="R615" s="34"/>
    </row>
    <row r="616">
      <c r="Q616" s="34"/>
      <c r="R616" s="34"/>
    </row>
    <row r="617">
      <c r="Q617" s="34"/>
      <c r="R617" s="34"/>
    </row>
    <row r="618">
      <c r="Q618" s="34"/>
      <c r="R618" s="34"/>
    </row>
    <row r="619">
      <c r="Q619" s="34"/>
      <c r="R619" s="34"/>
    </row>
    <row r="620">
      <c r="Q620" s="34"/>
      <c r="R620" s="34"/>
    </row>
    <row r="621">
      <c r="Q621" s="34"/>
      <c r="R621" s="34"/>
    </row>
    <row r="622">
      <c r="Q622" s="34"/>
      <c r="R622" s="34"/>
    </row>
    <row r="623">
      <c r="Q623" s="34"/>
      <c r="R623" s="34"/>
    </row>
    <row r="624">
      <c r="Q624" s="34"/>
      <c r="R624" s="34"/>
    </row>
    <row r="625">
      <c r="Q625" s="34"/>
      <c r="R625" s="34"/>
    </row>
    <row r="626">
      <c r="Q626" s="34"/>
      <c r="R626" s="34"/>
    </row>
    <row r="627">
      <c r="Q627" s="34"/>
      <c r="R627" s="34"/>
    </row>
    <row r="628">
      <c r="Q628" s="34"/>
      <c r="R628" s="34"/>
    </row>
    <row r="629">
      <c r="Q629" s="34"/>
      <c r="R629" s="34"/>
    </row>
    <row r="630">
      <c r="Q630" s="34"/>
      <c r="R630" s="34"/>
    </row>
    <row r="631">
      <c r="Q631" s="34"/>
      <c r="R631" s="34"/>
    </row>
    <row r="632">
      <c r="Q632" s="34"/>
      <c r="R632" s="34"/>
    </row>
    <row r="633">
      <c r="Q633" s="34"/>
      <c r="R633" s="34"/>
    </row>
    <row r="634">
      <c r="Q634" s="34"/>
      <c r="R634" s="34"/>
    </row>
    <row r="635">
      <c r="Q635" s="34"/>
      <c r="R635" s="34"/>
    </row>
    <row r="636">
      <c r="Q636" s="34"/>
      <c r="R636" s="34"/>
    </row>
    <row r="637">
      <c r="Q637" s="34"/>
      <c r="R637" s="34"/>
    </row>
    <row r="638">
      <c r="Q638" s="34"/>
      <c r="R638" s="34"/>
    </row>
    <row r="639">
      <c r="Q639" s="34"/>
      <c r="R639" s="34"/>
    </row>
    <row r="640">
      <c r="Q640" s="34"/>
      <c r="R640" s="34"/>
    </row>
    <row r="641">
      <c r="Q641" s="34"/>
      <c r="R641" s="34"/>
    </row>
    <row r="642">
      <c r="Q642" s="34"/>
      <c r="R642" s="34"/>
    </row>
    <row r="643">
      <c r="Q643" s="34"/>
      <c r="R643" s="34"/>
    </row>
    <row r="644">
      <c r="Q644" s="34"/>
      <c r="R644" s="34"/>
    </row>
    <row r="645">
      <c r="Q645" s="34"/>
      <c r="R645" s="34"/>
    </row>
    <row r="646">
      <c r="Q646" s="34"/>
      <c r="R646" s="34"/>
    </row>
    <row r="647">
      <c r="Q647" s="34"/>
      <c r="R647" s="34"/>
    </row>
    <row r="648">
      <c r="Q648" s="34"/>
      <c r="R648" s="34"/>
    </row>
    <row r="649">
      <c r="Q649" s="34"/>
      <c r="R649" s="34"/>
    </row>
    <row r="650">
      <c r="Q650" s="34"/>
      <c r="R650" s="34"/>
    </row>
    <row r="651">
      <c r="Q651" s="34"/>
      <c r="R651" s="34"/>
    </row>
    <row r="652">
      <c r="Q652" s="34"/>
      <c r="R652" s="34"/>
    </row>
    <row r="653">
      <c r="Q653" s="34"/>
      <c r="R653" s="34"/>
    </row>
    <row r="654">
      <c r="Q654" s="34"/>
      <c r="R654" s="34"/>
    </row>
    <row r="655">
      <c r="Q655" s="34"/>
      <c r="R655" s="34"/>
    </row>
    <row r="656">
      <c r="Q656" s="34"/>
      <c r="R656" s="34"/>
    </row>
    <row r="657">
      <c r="Q657" s="34"/>
      <c r="R657" s="34"/>
    </row>
    <row r="658">
      <c r="Q658" s="34"/>
      <c r="R658" s="34"/>
    </row>
    <row r="659">
      <c r="Q659" s="34"/>
      <c r="R659" s="34"/>
    </row>
    <row r="660">
      <c r="Q660" s="34"/>
      <c r="R660" s="34"/>
    </row>
    <row r="661">
      <c r="Q661" s="34"/>
      <c r="R661" s="34"/>
    </row>
    <row r="662">
      <c r="Q662" s="34"/>
      <c r="R662" s="34"/>
    </row>
    <row r="663">
      <c r="Q663" s="34"/>
      <c r="R663" s="34"/>
    </row>
    <row r="664">
      <c r="Q664" s="34"/>
      <c r="R664" s="34"/>
    </row>
    <row r="665">
      <c r="Q665" s="34"/>
      <c r="R665" s="34"/>
    </row>
    <row r="666">
      <c r="Q666" s="34"/>
      <c r="R666" s="34"/>
    </row>
    <row r="667">
      <c r="Q667" s="34"/>
      <c r="R667" s="34"/>
    </row>
    <row r="668">
      <c r="Q668" s="34"/>
      <c r="R668" s="34"/>
    </row>
    <row r="669">
      <c r="Q669" s="34"/>
      <c r="R669" s="34"/>
    </row>
    <row r="670">
      <c r="Q670" s="34"/>
      <c r="R670" s="34"/>
    </row>
    <row r="671">
      <c r="Q671" s="34"/>
      <c r="R671" s="34"/>
    </row>
    <row r="672">
      <c r="Q672" s="34"/>
      <c r="R672" s="34"/>
    </row>
    <row r="673">
      <c r="Q673" s="34"/>
      <c r="R673" s="34"/>
    </row>
    <row r="674">
      <c r="Q674" s="34"/>
      <c r="R674" s="34"/>
    </row>
    <row r="675">
      <c r="Q675" s="34"/>
      <c r="R675" s="34"/>
    </row>
    <row r="676">
      <c r="Q676" s="34"/>
      <c r="R676" s="34"/>
    </row>
    <row r="677">
      <c r="Q677" s="34"/>
      <c r="R677" s="34"/>
    </row>
    <row r="678">
      <c r="Q678" s="34"/>
      <c r="R678" s="34"/>
    </row>
    <row r="679">
      <c r="Q679" s="34"/>
      <c r="R679" s="34"/>
    </row>
    <row r="680">
      <c r="Q680" s="34"/>
      <c r="R680" s="34"/>
    </row>
    <row r="681">
      <c r="Q681" s="34"/>
      <c r="R681" s="34"/>
    </row>
    <row r="682">
      <c r="Q682" s="34"/>
      <c r="R682" s="34"/>
    </row>
    <row r="683">
      <c r="Q683" s="34"/>
      <c r="R683" s="34"/>
    </row>
    <row r="684">
      <c r="Q684" s="34"/>
      <c r="R684" s="34"/>
    </row>
    <row r="685">
      <c r="Q685" s="34"/>
      <c r="R685" s="34"/>
    </row>
    <row r="686">
      <c r="Q686" s="34"/>
      <c r="R686" s="34"/>
    </row>
    <row r="687">
      <c r="Q687" s="34"/>
      <c r="R687" s="34"/>
    </row>
    <row r="688">
      <c r="Q688" s="34"/>
      <c r="R688" s="34"/>
    </row>
    <row r="689">
      <c r="Q689" s="34"/>
      <c r="R689" s="34"/>
    </row>
    <row r="690">
      <c r="Q690" s="34"/>
      <c r="R690" s="34"/>
    </row>
    <row r="691">
      <c r="Q691" s="34"/>
      <c r="R691" s="34"/>
    </row>
    <row r="692">
      <c r="Q692" s="34"/>
      <c r="R692" s="34"/>
    </row>
    <row r="693">
      <c r="Q693" s="34"/>
      <c r="R693" s="34"/>
    </row>
    <row r="694">
      <c r="Q694" s="34"/>
      <c r="R694" s="34"/>
    </row>
    <row r="695">
      <c r="Q695" s="34"/>
      <c r="R695" s="34"/>
    </row>
    <row r="696">
      <c r="Q696" s="34"/>
      <c r="R696" s="34"/>
    </row>
    <row r="697">
      <c r="Q697" s="34"/>
      <c r="R697" s="34"/>
    </row>
    <row r="698">
      <c r="Q698" s="34"/>
      <c r="R698" s="34"/>
    </row>
    <row r="699">
      <c r="Q699" s="34"/>
      <c r="R699" s="34"/>
    </row>
    <row r="700">
      <c r="Q700" s="34"/>
      <c r="R700" s="34"/>
    </row>
    <row r="701">
      <c r="Q701" s="34"/>
      <c r="R701" s="34"/>
    </row>
    <row r="702">
      <c r="Q702" s="34"/>
      <c r="R702" s="34"/>
    </row>
    <row r="703">
      <c r="Q703" s="34"/>
      <c r="R703" s="34"/>
    </row>
    <row r="704">
      <c r="Q704" s="34"/>
      <c r="R704" s="34"/>
    </row>
    <row r="705">
      <c r="Q705" s="34"/>
      <c r="R705" s="34"/>
    </row>
    <row r="706">
      <c r="Q706" s="34"/>
      <c r="R706" s="34"/>
    </row>
    <row r="707">
      <c r="Q707" s="34"/>
      <c r="R707" s="34"/>
    </row>
    <row r="708">
      <c r="Q708" s="34"/>
      <c r="R708" s="34"/>
    </row>
    <row r="709">
      <c r="Q709" s="34"/>
      <c r="R709" s="34"/>
    </row>
    <row r="710">
      <c r="Q710" s="34"/>
      <c r="R710" s="34"/>
    </row>
    <row r="711">
      <c r="Q711" s="34"/>
      <c r="R711" s="34"/>
    </row>
    <row r="712">
      <c r="Q712" s="34"/>
      <c r="R712" s="34"/>
    </row>
    <row r="713">
      <c r="Q713" s="34"/>
      <c r="R713" s="34"/>
    </row>
    <row r="714">
      <c r="Q714" s="34"/>
      <c r="R714" s="34"/>
    </row>
    <row r="715">
      <c r="Q715" s="34"/>
      <c r="R715" s="34"/>
    </row>
    <row r="716">
      <c r="Q716" s="34"/>
      <c r="R716" s="34"/>
    </row>
    <row r="717">
      <c r="Q717" s="34"/>
      <c r="R717" s="34"/>
    </row>
    <row r="718">
      <c r="Q718" s="34"/>
      <c r="R718" s="34"/>
    </row>
    <row r="719">
      <c r="Q719" s="34"/>
      <c r="R719" s="34"/>
    </row>
    <row r="720">
      <c r="Q720" s="34"/>
      <c r="R720" s="34"/>
    </row>
    <row r="721">
      <c r="Q721" s="34"/>
      <c r="R721" s="34"/>
    </row>
    <row r="722">
      <c r="Q722" s="34"/>
      <c r="R722" s="34"/>
    </row>
    <row r="723">
      <c r="Q723" s="34"/>
      <c r="R723" s="34"/>
    </row>
    <row r="724">
      <c r="Q724" s="34"/>
      <c r="R724" s="34"/>
    </row>
    <row r="725">
      <c r="Q725" s="34"/>
      <c r="R725" s="34"/>
    </row>
    <row r="726">
      <c r="Q726" s="34"/>
      <c r="R726" s="34"/>
    </row>
    <row r="727">
      <c r="Q727" s="34"/>
      <c r="R727" s="34"/>
    </row>
    <row r="728">
      <c r="Q728" s="34"/>
      <c r="R728" s="34"/>
    </row>
    <row r="729">
      <c r="Q729" s="34"/>
      <c r="R729" s="34"/>
    </row>
    <row r="730">
      <c r="Q730" s="34"/>
      <c r="R730" s="34"/>
    </row>
    <row r="731">
      <c r="Q731" s="34"/>
      <c r="R731" s="34"/>
    </row>
    <row r="732">
      <c r="Q732" s="34"/>
      <c r="R732" s="34"/>
    </row>
    <row r="733">
      <c r="Q733" s="34"/>
      <c r="R733" s="34"/>
    </row>
    <row r="734">
      <c r="Q734" s="34"/>
      <c r="R734" s="34"/>
    </row>
    <row r="735">
      <c r="Q735" s="34"/>
      <c r="R735" s="34"/>
    </row>
    <row r="736">
      <c r="Q736" s="34"/>
      <c r="R736" s="34"/>
    </row>
    <row r="737">
      <c r="Q737" s="34"/>
      <c r="R737" s="34"/>
    </row>
    <row r="738">
      <c r="Q738" s="34"/>
      <c r="R738" s="34"/>
    </row>
    <row r="739">
      <c r="Q739" s="34"/>
      <c r="R739" s="34"/>
    </row>
    <row r="740">
      <c r="Q740" s="34"/>
      <c r="R740" s="34"/>
    </row>
    <row r="741">
      <c r="Q741" s="34"/>
      <c r="R741" s="34"/>
    </row>
    <row r="742">
      <c r="Q742" s="34"/>
      <c r="R742" s="34"/>
    </row>
    <row r="743">
      <c r="Q743" s="34"/>
      <c r="R743" s="34"/>
    </row>
    <row r="744">
      <c r="Q744" s="34"/>
      <c r="R744" s="34"/>
    </row>
    <row r="745">
      <c r="Q745" s="34"/>
      <c r="R745" s="34"/>
    </row>
    <row r="746">
      <c r="Q746" s="34"/>
      <c r="R746" s="34"/>
    </row>
    <row r="747">
      <c r="Q747" s="34"/>
      <c r="R747" s="34"/>
    </row>
    <row r="748">
      <c r="Q748" s="34"/>
      <c r="R748" s="34"/>
    </row>
    <row r="749">
      <c r="Q749" s="34"/>
      <c r="R749" s="34"/>
    </row>
    <row r="750">
      <c r="Q750" s="34"/>
      <c r="R750" s="34"/>
    </row>
    <row r="751">
      <c r="Q751" s="34"/>
      <c r="R751" s="34"/>
    </row>
    <row r="752">
      <c r="Q752" s="34"/>
      <c r="R752" s="34"/>
    </row>
    <row r="753">
      <c r="Q753" s="34"/>
      <c r="R753" s="34"/>
    </row>
    <row r="754">
      <c r="Q754" s="34"/>
      <c r="R754" s="34"/>
    </row>
    <row r="755">
      <c r="Q755" s="34"/>
      <c r="R755" s="34"/>
    </row>
    <row r="756">
      <c r="Q756" s="34"/>
      <c r="R756" s="34"/>
    </row>
    <row r="757">
      <c r="Q757" s="34"/>
      <c r="R757" s="34"/>
    </row>
    <row r="758">
      <c r="Q758" s="34"/>
      <c r="R758" s="34"/>
    </row>
    <row r="759">
      <c r="Q759" s="34"/>
      <c r="R759" s="34"/>
    </row>
    <row r="760">
      <c r="Q760" s="34"/>
      <c r="R760" s="34"/>
    </row>
    <row r="761">
      <c r="Q761" s="34"/>
      <c r="R761" s="34"/>
    </row>
    <row r="762">
      <c r="Q762" s="34"/>
      <c r="R762" s="34"/>
    </row>
    <row r="763">
      <c r="Q763" s="34"/>
      <c r="R763" s="34"/>
    </row>
    <row r="764">
      <c r="Q764" s="34"/>
      <c r="R764" s="34"/>
    </row>
    <row r="765">
      <c r="Q765" s="34"/>
      <c r="R765" s="34"/>
    </row>
    <row r="766">
      <c r="Q766" s="34"/>
      <c r="R766" s="34"/>
    </row>
    <row r="767">
      <c r="Q767" s="34"/>
      <c r="R767" s="34"/>
    </row>
    <row r="768">
      <c r="Q768" s="34"/>
      <c r="R768" s="34"/>
    </row>
    <row r="769">
      <c r="Q769" s="34"/>
      <c r="R769" s="34"/>
    </row>
    <row r="770">
      <c r="Q770" s="34"/>
      <c r="R770" s="34"/>
    </row>
    <row r="771">
      <c r="Q771" s="34"/>
      <c r="R771" s="34"/>
    </row>
    <row r="772">
      <c r="Q772" s="34"/>
      <c r="R772" s="34"/>
    </row>
    <row r="773">
      <c r="Q773" s="34"/>
      <c r="R773" s="34"/>
    </row>
    <row r="774">
      <c r="Q774" s="34"/>
      <c r="R774" s="34"/>
    </row>
    <row r="775">
      <c r="Q775" s="34"/>
      <c r="R775" s="34"/>
    </row>
    <row r="776">
      <c r="Q776" s="34"/>
      <c r="R776" s="34"/>
    </row>
    <row r="777">
      <c r="Q777" s="34"/>
      <c r="R777" s="34"/>
    </row>
    <row r="778">
      <c r="Q778" s="34"/>
      <c r="R778" s="34"/>
    </row>
    <row r="779">
      <c r="Q779" s="34"/>
      <c r="R779" s="34"/>
    </row>
    <row r="780">
      <c r="Q780" s="34"/>
      <c r="R780" s="34"/>
    </row>
    <row r="781">
      <c r="Q781" s="34"/>
      <c r="R781" s="34"/>
    </row>
    <row r="782">
      <c r="Q782" s="34"/>
      <c r="R782" s="34"/>
    </row>
    <row r="783">
      <c r="Q783" s="34"/>
      <c r="R783" s="34"/>
    </row>
    <row r="784">
      <c r="Q784" s="34"/>
      <c r="R784" s="34"/>
    </row>
    <row r="785">
      <c r="Q785" s="34"/>
      <c r="R785" s="34"/>
    </row>
    <row r="786">
      <c r="Q786" s="34"/>
      <c r="R786" s="34"/>
    </row>
    <row r="787">
      <c r="Q787" s="34"/>
      <c r="R787" s="34"/>
    </row>
    <row r="788">
      <c r="Q788" s="34"/>
      <c r="R788" s="34"/>
    </row>
    <row r="789">
      <c r="Q789" s="34"/>
      <c r="R789" s="34"/>
    </row>
    <row r="790">
      <c r="Q790" s="34"/>
      <c r="R790" s="34"/>
    </row>
    <row r="791">
      <c r="Q791" s="34"/>
      <c r="R791" s="34"/>
    </row>
    <row r="792">
      <c r="Q792" s="34"/>
      <c r="R792" s="34"/>
    </row>
    <row r="793">
      <c r="Q793" s="34"/>
      <c r="R793" s="34"/>
    </row>
    <row r="794">
      <c r="Q794" s="34"/>
      <c r="R794" s="34"/>
    </row>
    <row r="795">
      <c r="Q795" s="34"/>
      <c r="R795" s="34"/>
    </row>
    <row r="796">
      <c r="Q796" s="34"/>
      <c r="R796" s="34"/>
    </row>
    <row r="797">
      <c r="Q797" s="34"/>
      <c r="R797" s="34"/>
    </row>
    <row r="798">
      <c r="Q798" s="34"/>
      <c r="R798" s="34"/>
    </row>
    <row r="799">
      <c r="Q799" s="34"/>
      <c r="R799" s="34"/>
    </row>
    <row r="800">
      <c r="Q800" s="34"/>
      <c r="R800" s="34"/>
    </row>
    <row r="801">
      <c r="Q801" s="34"/>
      <c r="R801" s="34"/>
    </row>
    <row r="802">
      <c r="Q802" s="34"/>
      <c r="R802" s="34"/>
    </row>
    <row r="803">
      <c r="Q803" s="34"/>
      <c r="R803" s="34"/>
    </row>
    <row r="804">
      <c r="Q804" s="34"/>
      <c r="R804" s="34"/>
    </row>
    <row r="805">
      <c r="Q805" s="34"/>
      <c r="R805" s="34"/>
    </row>
    <row r="806">
      <c r="Q806" s="34"/>
      <c r="R806" s="34"/>
    </row>
    <row r="807">
      <c r="Q807" s="34"/>
      <c r="R807" s="34"/>
    </row>
    <row r="808">
      <c r="Q808" s="34"/>
      <c r="R808" s="34"/>
    </row>
    <row r="809">
      <c r="Q809" s="34"/>
      <c r="R809" s="34"/>
    </row>
    <row r="810">
      <c r="Q810" s="34"/>
      <c r="R810" s="34"/>
    </row>
    <row r="811">
      <c r="Q811" s="34"/>
      <c r="R811" s="34"/>
    </row>
    <row r="812">
      <c r="Q812" s="34"/>
      <c r="R812" s="34"/>
    </row>
    <row r="813">
      <c r="Q813" s="34"/>
      <c r="R813" s="34"/>
    </row>
    <row r="814">
      <c r="Q814" s="34"/>
      <c r="R814" s="34"/>
    </row>
    <row r="815">
      <c r="Q815" s="34"/>
      <c r="R815" s="34"/>
    </row>
    <row r="816">
      <c r="Q816" s="34"/>
      <c r="R816" s="34"/>
    </row>
    <row r="817">
      <c r="Q817" s="34"/>
      <c r="R817" s="34"/>
    </row>
    <row r="818">
      <c r="Q818" s="34"/>
      <c r="R818" s="34"/>
    </row>
    <row r="819">
      <c r="Q819" s="34"/>
      <c r="R819" s="34"/>
    </row>
    <row r="820">
      <c r="Q820" s="34"/>
      <c r="R820" s="34"/>
    </row>
    <row r="821">
      <c r="Q821" s="34"/>
      <c r="R821" s="34"/>
    </row>
    <row r="822">
      <c r="Q822" s="34"/>
      <c r="R822" s="34"/>
    </row>
    <row r="823">
      <c r="Q823" s="34"/>
      <c r="R823" s="34"/>
    </row>
    <row r="824">
      <c r="Q824" s="34"/>
      <c r="R824" s="34"/>
    </row>
    <row r="825">
      <c r="Q825" s="34"/>
      <c r="R825" s="34"/>
    </row>
    <row r="826">
      <c r="Q826" s="34"/>
      <c r="R826" s="34"/>
    </row>
    <row r="827">
      <c r="Q827" s="34"/>
      <c r="R827" s="34"/>
    </row>
    <row r="828">
      <c r="Q828" s="34"/>
      <c r="R828" s="34"/>
    </row>
    <row r="829">
      <c r="Q829" s="34"/>
      <c r="R829" s="34"/>
    </row>
    <row r="830">
      <c r="Q830" s="34"/>
      <c r="R830" s="34"/>
    </row>
    <row r="831">
      <c r="Q831" s="34"/>
      <c r="R831" s="34"/>
    </row>
    <row r="832">
      <c r="Q832" s="34"/>
      <c r="R832" s="34"/>
    </row>
    <row r="833">
      <c r="Q833" s="34"/>
      <c r="R833" s="34"/>
    </row>
    <row r="834">
      <c r="Q834" s="34"/>
      <c r="R834" s="34"/>
    </row>
    <row r="835">
      <c r="Q835" s="34"/>
      <c r="R835" s="34"/>
    </row>
    <row r="836">
      <c r="Q836" s="34"/>
      <c r="R836" s="34"/>
    </row>
    <row r="837">
      <c r="Q837" s="34"/>
      <c r="R837" s="34"/>
    </row>
    <row r="838">
      <c r="Q838" s="34"/>
      <c r="R838" s="34"/>
    </row>
    <row r="839">
      <c r="Q839" s="34"/>
      <c r="R839" s="34"/>
    </row>
    <row r="840">
      <c r="Q840" s="34"/>
      <c r="R840" s="34"/>
    </row>
    <row r="841">
      <c r="Q841" s="34"/>
      <c r="R841" s="34"/>
    </row>
    <row r="842">
      <c r="Q842" s="34"/>
      <c r="R842" s="34"/>
    </row>
    <row r="843">
      <c r="Q843" s="34"/>
      <c r="R843" s="34"/>
    </row>
    <row r="844">
      <c r="Q844" s="34"/>
      <c r="R844" s="34"/>
    </row>
    <row r="845">
      <c r="Q845" s="34"/>
      <c r="R845" s="34"/>
    </row>
    <row r="846">
      <c r="Q846" s="34"/>
      <c r="R846" s="34"/>
    </row>
    <row r="847">
      <c r="Q847" s="34"/>
      <c r="R847" s="34"/>
    </row>
    <row r="848">
      <c r="Q848" s="34"/>
      <c r="R848" s="34"/>
    </row>
    <row r="849">
      <c r="Q849" s="34"/>
      <c r="R849" s="34"/>
    </row>
    <row r="850">
      <c r="Q850" s="34"/>
      <c r="R850" s="34"/>
    </row>
    <row r="851">
      <c r="Q851" s="34"/>
      <c r="R851" s="34"/>
    </row>
    <row r="852">
      <c r="Q852" s="34"/>
      <c r="R852" s="34"/>
    </row>
    <row r="853">
      <c r="Q853" s="34"/>
      <c r="R853" s="34"/>
    </row>
    <row r="854">
      <c r="Q854" s="34"/>
      <c r="R854" s="34"/>
    </row>
    <row r="855">
      <c r="Q855" s="34"/>
      <c r="R855" s="34"/>
    </row>
    <row r="856">
      <c r="Q856" s="34"/>
      <c r="R856" s="34"/>
    </row>
    <row r="857">
      <c r="Q857" s="34"/>
      <c r="R857" s="34"/>
    </row>
    <row r="858">
      <c r="Q858" s="34"/>
      <c r="R858" s="34"/>
    </row>
    <row r="859">
      <c r="Q859" s="34"/>
      <c r="R859" s="34"/>
    </row>
    <row r="860">
      <c r="Q860" s="34"/>
      <c r="R860" s="34"/>
    </row>
    <row r="861">
      <c r="Q861" s="34"/>
      <c r="R861" s="34"/>
    </row>
    <row r="862">
      <c r="Q862" s="34"/>
      <c r="R862" s="34"/>
    </row>
    <row r="863">
      <c r="Q863" s="34"/>
      <c r="R863" s="34"/>
    </row>
    <row r="864">
      <c r="Q864" s="34"/>
      <c r="R864" s="34"/>
    </row>
    <row r="865">
      <c r="Q865" s="34"/>
      <c r="R865" s="34"/>
    </row>
    <row r="866">
      <c r="Q866" s="34"/>
      <c r="R866" s="34"/>
    </row>
    <row r="867">
      <c r="Q867" s="34"/>
      <c r="R867" s="34"/>
    </row>
    <row r="868">
      <c r="Q868" s="34"/>
      <c r="R868" s="34"/>
    </row>
    <row r="869">
      <c r="Q869" s="34"/>
      <c r="R869" s="34"/>
    </row>
    <row r="870">
      <c r="Q870" s="34"/>
      <c r="R870" s="34"/>
    </row>
    <row r="871">
      <c r="Q871" s="34"/>
      <c r="R871" s="34"/>
    </row>
    <row r="872">
      <c r="Q872" s="34"/>
      <c r="R872" s="34"/>
    </row>
    <row r="873">
      <c r="Q873" s="34"/>
      <c r="R873" s="34"/>
    </row>
    <row r="874">
      <c r="Q874" s="34"/>
      <c r="R874" s="34"/>
    </row>
    <row r="875">
      <c r="Q875" s="34"/>
      <c r="R875" s="34"/>
    </row>
    <row r="876">
      <c r="Q876" s="34"/>
      <c r="R876" s="34"/>
    </row>
    <row r="877">
      <c r="Q877" s="34"/>
      <c r="R877" s="34"/>
    </row>
    <row r="878">
      <c r="Q878" s="34"/>
      <c r="R878" s="34"/>
    </row>
    <row r="879">
      <c r="Q879" s="34"/>
      <c r="R879" s="34"/>
    </row>
    <row r="880">
      <c r="Q880" s="34"/>
      <c r="R880" s="34"/>
    </row>
    <row r="881">
      <c r="Q881" s="34"/>
      <c r="R881" s="34"/>
    </row>
    <row r="882">
      <c r="Q882" s="34"/>
      <c r="R882" s="34"/>
    </row>
    <row r="883">
      <c r="Q883" s="34"/>
      <c r="R883" s="34"/>
    </row>
    <row r="884">
      <c r="Q884" s="34"/>
      <c r="R884" s="34"/>
    </row>
    <row r="885">
      <c r="Q885" s="34"/>
      <c r="R885" s="34"/>
    </row>
    <row r="886">
      <c r="Q886" s="34"/>
      <c r="R886" s="34"/>
    </row>
    <row r="887">
      <c r="Q887" s="34"/>
      <c r="R887" s="34"/>
    </row>
    <row r="888">
      <c r="Q888" s="34"/>
      <c r="R888" s="34"/>
    </row>
    <row r="889">
      <c r="Q889" s="34"/>
      <c r="R889" s="34"/>
    </row>
    <row r="890">
      <c r="Q890" s="34"/>
      <c r="R890" s="34"/>
    </row>
    <row r="891">
      <c r="Q891" s="34"/>
      <c r="R891" s="34"/>
    </row>
    <row r="892">
      <c r="Q892" s="34"/>
      <c r="R892" s="34"/>
    </row>
    <row r="893">
      <c r="Q893" s="34"/>
      <c r="R893" s="34"/>
    </row>
    <row r="894">
      <c r="Q894" s="34"/>
      <c r="R894" s="34"/>
    </row>
    <row r="895">
      <c r="Q895" s="34"/>
      <c r="R895" s="34"/>
    </row>
    <row r="896">
      <c r="Q896" s="34"/>
      <c r="R896" s="34"/>
    </row>
    <row r="897">
      <c r="Q897" s="34"/>
      <c r="R897" s="34"/>
    </row>
    <row r="898">
      <c r="Q898" s="34"/>
      <c r="R898" s="34"/>
    </row>
    <row r="899">
      <c r="Q899" s="34"/>
      <c r="R899" s="34"/>
    </row>
    <row r="900">
      <c r="Q900" s="34"/>
      <c r="R900" s="34"/>
    </row>
    <row r="901">
      <c r="Q901" s="34"/>
      <c r="R901" s="34"/>
    </row>
    <row r="902">
      <c r="Q902" s="34"/>
      <c r="R902" s="34"/>
    </row>
    <row r="903">
      <c r="Q903" s="34"/>
      <c r="R903" s="34"/>
    </row>
    <row r="904">
      <c r="Q904" s="34"/>
      <c r="R904" s="34"/>
    </row>
    <row r="905">
      <c r="Q905" s="34"/>
      <c r="R905" s="34"/>
    </row>
    <row r="906">
      <c r="Q906" s="34"/>
      <c r="R906" s="34"/>
    </row>
    <row r="907">
      <c r="Q907" s="34"/>
      <c r="R907" s="34"/>
    </row>
    <row r="908">
      <c r="Q908" s="34"/>
      <c r="R908" s="34"/>
    </row>
    <row r="909">
      <c r="Q909" s="34"/>
      <c r="R909" s="34"/>
    </row>
    <row r="910">
      <c r="Q910" s="34"/>
      <c r="R910" s="34"/>
    </row>
    <row r="911">
      <c r="Q911" s="34"/>
      <c r="R911" s="34"/>
    </row>
    <row r="912">
      <c r="Q912" s="34"/>
      <c r="R912" s="34"/>
    </row>
    <row r="913">
      <c r="Q913" s="34"/>
      <c r="R913" s="34"/>
    </row>
    <row r="914">
      <c r="Q914" s="34"/>
      <c r="R914" s="34"/>
    </row>
    <row r="915">
      <c r="Q915" s="34"/>
      <c r="R915" s="34"/>
    </row>
    <row r="916">
      <c r="Q916" s="34"/>
      <c r="R916" s="34"/>
    </row>
    <row r="917">
      <c r="Q917" s="34"/>
      <c r="R917" s="34"/>
    </row>
    <row r="918">
      <c r="Q918" s="34"/>
      <c r="R918" s="34"/>
    </row>
    <row r="919">
      <c r="Q919" s="34"/>
      <c r="R919" s="34"/>
    </row>
    <row r="920">
      <c r="Q920" s="34"/>
      <c r="R920" s="34"/>
    </row>
    <row r="921">
      <c r="Q921" s="34"/>
      <c r="R921" s="34"/>
    </row>
    <row r="922">
      <c r="Q922" s="34"/>
      <c r="R922" s="34"/>
    </row>
    <row r="923">
      <c r="Q923" s="34"/>
      <c r="R923" s="34"/>
    </row>
    <row r="924">
      <c r="Q924" s="34"/>
      <c r="R924" s="34"/>
    </row>
    <row r="925">
      <c r="Q925" s="34"/>
      <c r="R925" s="34"/>
    </row>
    <row r="926">
      <c r="Q926" s="34"/>
      <c r="R926" s="34"/>
    </row>
    <row r="927">
      <c r="Q927" s="34"/>
      <c r="R927" s="34"/>
    </row>
    <row r="928">
      <c r="Q928" s="34"/>
      <c r="R928" s="34"/>
    </row>
    <row r="929">
      <c r="Q929" s="34"/>
      <c r="R929" s="34"/>
    </row>
    <row r="930">
      <c r="Q930" s="34"/>
      <c r="R930" s="34"/>
    </row>
    <row r="931">
      <c r="Q931" s="34"/>
      <c r="R931" s="34"/>
    </row>
    <row r="932">
      <c r="Q932" s="34"/>
      <c r="R932" s="34"/>
    </row>
    <row r="933">
      <c r="Q933" s="34"/>
      <c r="R933" s="34"/>
    </row>
    <row r="934">
      <c r="Q934" s="34"/>
      <c r="R934" s="34"/>
    </row>
    <row r="935">
      <c r="Q935" s="34"/>
      <c r="R935" s="34"/>
    </row>
    <row r="936">
      <c r="Q936" s="34"/>
      <c r="R936" s="34"/>
    </row>
    <row r="937">
      <c r="Q937" s="34"/>
      <c r="R937" s="34"/>
    </row>
    <row r="938">
      <c r="Q938" s="34"/>
      <c r="R938" s="34"/>
    </row>
    <row r="939">
      <c r="Q939" s="34"/>
      <c r="R939" s="34"/>
    </row>
    <row r="940">
      <c r="Q940" s="34"/>
      <c r="R940" s="34"/>
    </row>
    <row r="941">
      <c r="Q941" s="34"/>
      <c r="R941" s="34"/>
    </row>
    <row r="942">
      <c r="Q942" s="34"/>
      <c r="R942" s="34"/>
    </row>
    <row r="943">
      <c r="Q943" s="34"/>
      <c r="R943" s="34"/>
    </row>
    <row r="944">
      <c r="Q944" s="34"/>
      <c r="R944" s="34"/>
    </row>
    <row r="945">
      <c r="Q945" s="34"/>
      <c r="R945" s="34"/>
    </row>
    <row r="946">
      <c r="Q946" s="34"/>
      <c r="R946" s="34"/>
    </row>
    <row r="947">
      <c r="Q947" s="34"/>
      <c r="R947" s="34"/>
    </row>
    <row r="948">
      <c r="Q948" s="34"/>
      <c r="R948" s="34"/>
    </row>
    <row r="949">
      <c r="Q949" s="34"/>
      <c r="R949" s="34"/>
    </row>
    <row r="950">
      <c r="Q950" s="34"/>
      <c r="R950" s="34"/>
    </row>
    <row r="951">
      <c r="Q951" s="34"/>
      <c r="R951" s="34"/>
    </row>
    <row r="952">
      <c r="Q952" s="34"/>
      <c r="R952" s="34"/>
    </row>
    <row r="953">
      <c r="Q953" s="34"/>
      <c r="R953" s="34"/>
    </row>
    <row r="954">
      <c r="Q954" s="34"/>
      <c r="R954" s="34"/>
    </row>
    <row r="955">
      <c r="Q955" s="34"/>
      <c r="R955" s="34"/>
    </row>
    <row r="956">
      <c r="Q956" s="34"/>
      <c r="R956" s="34"/>
    </row>
    <row r="957">
      <c r="Q957" s="34"/>
      <c r="R957" s="34"/>
    </row>
    <row r="958">
      <c r="Q958" s="34"/>
      <c r="R958" s="34"/>
    </row>
    <row r="959">
      <c r="Q959" s="34"/>
      <c r="R959" s="34"/>
    </row>
    <row r="960">
      <c r="Q960" s="34"/>
      <c r="R960" s="34"/>
    </row>
    <row r="961">
      <c r="Q961" s="34"/>
      <c r="R961" s="34"/>
    </row>
    <row r="962">
      <c r="Q962" s="34"/>
      <c r="R962" s="34"/>
    </row>
    <row r="963">
      <c r="Q963" s="34"/>
      <c r="R963" s="34"/>
    </row>
    <row r="964">
      <c r="Q964" s="34"/>
      <c r="R964" s="34"/>
    </row>
    <row r="965">
      <c r="Q965" s="34"/>
      <c r="R965" s="34"/>
    </row>
    <row r="966">
      <c r="Q966" s="34"/>
      <c r="R966" s="34"/>
    </row>
    <row r="967">
      <c r="Q967" s="34"/>
      <c r="R967" s="34"/>
    </row>
    <row r="968">
      <c r="Q968" s="34"/>
      <c r="R968" s="34"/>
    </row>
    <row r="969">
      <c r="Q969" s="34"/>
      <c r="R969" s="34"/>
    </row>
    <row r="970">
      <c r="Q970" s="34"/>
      <c r="R970" s="34"/>
    </row>
    <row r="971">
      <c r="Q971" s="34"/>
      <c r="R971" s="34"/>
    </row>
    <row r="972">
      <c r="Q972" s="34"/>
      <c r="R972" s="34"/>
    </row>
    <row r="973">
      <c r="Q973" s="34"/>
      <c r="R973" s="34"/>
    </row>
  </sheetData>
  <mergeCells count="2">
    <mergeCell ref="A4:B5"/>
    <mergeCell ref="AQ4:AU4"/>
  </mergeCells>
  <drawing r:id="rId1"/>
</worksheet>
</file>