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mex\"/>
    </mc:Choice>
  </mc:AlternateContent>
  <xr:revisionPtr revIDLastSave="0" documentId="13_ncr:1_{53D561EF-0C3D-45FF-A6D5-F6D36B7AF99D}" xr6:coauthVersionLast="47" xr6:coauthVersionMax="47" xr10:uidLastSave="{00000000-0000-0000-0000-000000000000}"/>
  <bookViews>
    <workbookView xWindow="-108" yWindow="-108" windowWidth="23256" windowHeight="13176" activeTab="2" xr2:uid="{3C149484-8A63-4D47-9889-9B55E210EF14}"/>
  </bookViews>
  <sheets>
    <sheet name="Sheet1" sheetId="1" r:id="rId1"/>
    <sheet name="Mediciones 25-10" sheetId="2" r:id="rId2"/>
    <sheet name="Mediciones 2-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I12" i="3"/>
  <c r="N21" i="3"/>
  <c r="Q12" i="3"/>
  <c r="E21" i="3"/>
  <c r="E24" i="3" s="1"/>
  <c r="S12" i="3"/>
  <c r="I11" i="3"/>
  <c r="I10" i="3"/>
  <c r="I6" i="3"/>
  <c r="Q11" i="3"/>
  <c r="Q10" i="3"/>
  <c r="Q7" i="3"/>
  <c r="Q5" i="3"/>
  <c r="Q6" i="3"/>
  <c r="H13" i="2"/>
  <c r="H14" i="2"/>
  <c r="M14" i="2"/>
  <c r="L14" i="2"/>
  <c r="M13" i="2"/>
  <c r="L13" i="2" s="1"/>
  <c r="M7" i="2"/>
  <c r="M8" i="2"/>
  <c r="L8" i="2" s="1"/>
  <c r="M9" i="2"/>
  <c r="M10" i="2"/>
  <c r="L10" i="2" s="1"/>
  <c r="M11" i="2"/>
  <c r="L11" i="2" s="1"/>
  <c r="M12" i="2"/>
  <c r="L12" i="2"/>
  <c r="H19" i="2"/>
  <c r="H20" i="2"/>
  <c r="H22" i="2"/>
  <c r="H25" i="2"/>
  <c r="H23" i="2"/>
  <c r="H18" i="2"/>
  <c r="H21" i="2"/>
  <c r="H24" i="2"/>
  <c r="H6" i="2"/>
  <c r="L6" i="2"/>
  <c r="L7" i="2"/>
  <c r="L9" i="2"/>
  <c r="H7" i="2"/>
  <c r="H8" i="2"/>
</calcChain>
</file>

<file path=xl/sharedStrings.xml><?xml version="1.0" encoding="utf-8"?>
<sst xmlns="http://schemas.openxmlformats.org/spreadsheetml/2006/main" count="109" uniqueCount="58">
  <si>
    <t>Mediciones motores ITA</t>
  </si>
  <si>
    <t>Motor</t>
  </si>
  <si>
    <t>0 min</t>
  </si>
  <si>
    <t>5 min</t>
  </si>
  <si>
    <t>10 min</t>
  </si>
  <si>
    <t>P [W]</t>
  </si>
  <si>
    <t>I [A]</t>
  </si>
  <si>
    <t>T [C]</t>
  </si>
  <si>
    <t>MO 14 desde arg</t>
  </si>
  <si>
    <t>Inm. off</t>
  </si>
  <si>
    <t>Motor BW</t>
  </si>
  <si>
    <t>Escrito a mano</t>
  </si>
  <si>
    <t>Etiqueta grande</t>
  </si>
  <si>
    <t>Etiqueta chica</t>
  </si>
  <si>
    <t>Dejo de funcionar a los 3min</t>
  </si>
  <si>
    <t>No arranco</t>
  </si>
  <si>
    <t>Negro</t>
  </si>
  <si>
    <t>Lo paramos a los 30 seg, hace chispas en el conector</t>
  </si>
  <si>
    <t>Plastico</t>
  </si>
  <si>
    <t>PCB Arimex</t>
  </si>
  <si>
    <t>PCB BW</t>
  </si>
  <si>
    <t>Temp [°C]</t>
  </si>
  <si>
    <t>Pot [W]</t>
  </si>
  <si>
    <t>Duty [%]</t>
  </si>
  <si>
    <t>Rev [rpm]</t>
  </si>
  <si>
    <t>U3</t>
  </si>
  <si>
    <t>U4</t>
  </si>
  <si>
    <t>Todas las mediciones son luego de tener el motor 5min encendido</t>
  </si>
  <si>
    <t>Rev [Hz]</t>
  </si>
  <si>
    <t>Temp MAX [°C]</t>
  </si>
  <si>
    <t>I2 - 160/0.112</t>
  </si>
  <si>
    <t>I3 - 150/0.1</t>
  </si>
  <si>
    <t>I1 - 150/0.112</t>
  </si>
  <si>
    <t>Se quemo a los 4 min, pienso q se bloqueo el rotor y la electronica BW siguio entregando potencia</t>
  </si>
  <si>
    <t>Lo pare a los 3 min por temperatura y Claudio indico que no siga con la prueba</t>
  </si>
  <si>
    <t>I4 - 165/0.1</t>
  </si>
  <si>
    <t>Mediciones a duty cte 75%</t>
  </si>
  <si>
    <t>Adelanto [%]</t>
  </si>
  <si>
    <t>No tiene un buen indice de arranques</t>
  </si>
  <si>
    <t>I5 - 165/0.1</t>
  </si>
  <si>
    <t>.</t>
  </si>
  <si>
    <t>La termocupla no funcionaba en forma  confiable</t>
  </si>
  <si>
    <t>B1</t>
  </si>
  <si>
    <t>B2</t>
  </si>
  <si>
    <t>B3</t>
  </si>
  <si>
    <t>2 min</t>
  </si>
  <si>
    <t>N3 - 180/0.1</t>
  </si>
  <si>
    <t>N1 - 165/0.1</t>
  </si>
  <si>
    <t>R</t>
  </si>
  <si>
    <t>L</t>
  </si>
  <si>
    <t>3P</t>
  </si>
  <si>
    <t>N4 - 170/0.1</t>
  </si>
  <si>
    <t>diametro</t>
  </si>
  <si>
    <t>superficie</t>
  </si>
  <si>
    <t>A/mm²</t>
  </si>
  <si>
    <t>A</t>
  </si>
  <si>
    <t>mm</t>
  </si>
  <si>
    <t>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</si>
</sst>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" borderId="9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ill="1" applyBorder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0" xfId="0" applyBorder="1"/>
    <xf numFmtId="0" fontId="0" fillId="0" borderId="16" xfId="0" applyBorder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48FB-EC76-47CB-8DA4-A5EAA2B00624}">
  <dimension ref="A2:J12"/>
  <sheetViews>
    <sheetView topLeftCell="A3" workbookViewId="0">
      <selection activeCell="E25" sqref="E25"/>
    </sheetView>
  </sheetViews>
  <sheetFormatPr defaultRowHeight="14.4" x14ac:dyDescent="0.3"/>
  <cols>
    <col min="1" max="1" width="21" bestFit="1" customWidth="1"/>
    <col min="9" max="9" width="9.109375" customWidth="1"/>
  </cols>
  <sheetData>
    <row r="2" spans="1:10" x14ac:dyDescent="0.3">
      <c r="A2" t="s">
        <v>0</v>
      </c>
    </row>
    <row r="4" spans="1:10" x14ac:dyDescent="0.3">
      <c r="A4" t="s">
        <v>1</v>
      </c>
      <c r="B4" s="1" t="s">
        <v>2</v>
      </c>
      <c r="C4" s="33" t="s">
        <v>3</v>
      </c>
      <c r="D4" s="33"/>
      <c r="E4" s="33"/>
      <c r="F4" s="33" t="s">
        <v>4</v>
      </c>
      <c r="G4" s="33"/>
      <c r="H4" s="33"/>
      <c r="I4" s="1" t="s">
        <v>9</v>
      </c>
    </row>
    <row r="5" spans="1:10" x14ac:dyDescent="0.3">
      <c r="B5" s="1" t="s">
        <v>7</v>
      </c>
      <c r="C5" s="1" t="s">
        <v>5</v>
      </c>
      <c r="D5" s="1" t="s">
        <v>6</v>
      </c>
      <c r="E5" s="1" t="s">
        <v>7</v>
      </c>
      <c r="F5" s="1" t="s">
        <v>5</v>
      </c>
      <c r="G5" s="1" t="s">
        <v>6</v>
      </c>
      <c r="H5" s="1" t="s">
        <v>7</v>
      </c>
      <c r="I5" s="1" t="s">
        <v>7</v>
      </c>
    </row>
    <row r="6" spans="1:10" x14ac:dyDescent="0.3">
      <c r="A6" t="s">
        <v>10</v>
      </c>
      <c r="B6">
        <v>23</v>
      </c>
      <c r="C6" s="2">
        <v>89</v>
      </c>
      <c r="D6" s="2">
        <v>0.74</v>
      </c>
      <c r="E6" s="2">
        <v>35</v>
      </c>
      <c r="F6" s="2">
        <v>89</v>
      </c>
      <c r="G6" s="2">
        <v>0.74</v>
      </c>
      <c r="H6" s="2">
        <v>35</v>
      </c>
      <c r="I6" s="2">
        <v>40</v>
      </c>
    </row>
    <row r="7" spans="1:10" x14ac:dyDescent="0.3">
      <c r="A7" t="s">
        <v>8</v>
      </c>
      <c r="B7">
        <v>21</v>
      </c>
      <c r="C7">
        <v>105</v>
      </c>
      <c r="D7">
        <v>0.87</v>
      </c>
      <c r="E7">
        <v>38</v>
      </c>
      <c r="F7">
        <v>105</v>
      </c>
      <c r="G7">
        <v>0.87</v>
      </c>
      <c r="H7">
        <v>38</v>
      </c>
      <c r="I7">
        <v>93</v>
      </c>
    </row>
    <row r="8" spans="1:10" x14ac:dyDescent="0.3">
      <c r="A8" t="s">
        <v>11</v>
      </c>
      <c r="C8">
        <v>110</v>
      </c>
      <c r="D8">
        <v>0.9</v>
      </c>
      <c r="E8">
        <v>76</v>
      </c>
      <c r="I8">
        <v>119</v>
      </c>
    </row>
    <row r="9" spans="1:10" x14ac:dyDescent="0.3">
      <c r="A9" s="3" t="s">
        <v>12</v>
      </c>
      <c r="B9" s="3">
        <v>23</v>
      </c>
      <c r="C9" s="3"/>
      <c r="D9" s="3"/>
      <c r="E9" s="3"/>
      <c r="F9" s="3"/>
      <c r="G9" s="3"/>
      <c r="H9" s="3"/>
      <c r="I9" s="3"/>
      <c r="J9" t="s">
        <v>14</v>
      </c>
    </row>
    <row r="10" spans="1:10" x14ac:dyDescent="0.3">
      <c r="A10" s="3" t="s">
        <v>13</v>
      </c>
      <c r="B10" s="3"/>
      <c r="C10" s="3"/>
      <c r="D10" s="3"/>
      <c r="E10" s="3"/>
      <c r="F10" s="3"/>
      <c r="G10" s="3"/>
      <c r="H10" s="3"/>
      <c r="I10" s="3"/>
      <c r="J10" t="s">
        <v>15</v>
      </c>
    </row>
    <row r="11" spans="1:10" x14ac:dyDescent="0.3">
      <c r="A11" s="3" t="s">
        <v>16</v>
      </c>
      <c r="B11" s="3">
        <v>25</v>
      </c>
      <c r="C11" s="3"/>
      <c r="D11" s="3"/>
      <c r="E11" s="3"/>
      <c r="F11" s="3"/>
      <c r="G11" s="3"/>
      <c r="H11" s="3"/>
      <c r="I11" s="3">
        <v>55</v>
      </c>
      <c r="J11" t="s">
        <v>17</v>
      </c>
    </row>
    <row r="12" spans="1:10" x14ac:dyDescent="0.3">
      <c r="A12" s="3" t="s">
        <v>18</v>
      </c>
      <c r="B12" s="3"/>
      <c r="C12" s="3"/>
      <c r="D12" s="3"/>
      <c r="E12" s="3"/>
      <c r="F12" s="3"/>
      <c r="G12" s="3"/>
      <c r="H12" s="3"/>
      <c r="I12" s="3"/>
      <c r="J12" t="s">
        <v>15</v>
      </c>
    </row>
  </sheetData>
  <mergeCells count="2">
    <mergeCell ref="C4:E4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F985-CFBB-4EE2-B4FB-7A6F7F1D453C}">
  <dimension ref="A1:N25"/>
  <sheetViews>
    <sheetView workbookViewId="0">
      <selection activeCell="I4" sqref="B4:M14"/>
    </sheetView>
  </sheetViews>
  <sheetFormatPr defaultRowHeight="14.4" x14ac:dyDescent="0.3"/>
  <cols>
    <col min="2" max="3" width="12.21875" customWidth="1"/>
    <col min="4" max="4" width="13.44140625" bestFit="1" customWidth="1"/>
    <col min="5" max="13" width="12.21875" customWidth="1"/>
  </cols>
  <sheetData>
    <row r="1" spans="1:1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3">
      <c r="A2" s="4"/>
      <c r="B2" s="40" t="s">
        <v>27</v>
      </c>
      <c r="C2" s="40"/>
      <c r="D2" s="40"/>
      <c r="E2" s="40"/>
      <c r="F2" s="40"/>
      <c r="G2" s="40"/>
      <c r="H2" s="4"/>
      <c r="I2" s="4"/>
      <c r="J2" s="4"/>
      <c r="K2" s="4"/>
      <c r="L2" s="4"/>
      <c r="M2" s="4"/>
    </row>
    <row r="3" spans="1:1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3">
      <c r="A4" s="4"/>
      <c r="B4" s="4" t="s">
        <v>1</v>
      </c>
      <c r="C4" s="39" t="s">
        <v>19</v>
      </c>
      <c r="D4" s="37"/>
      <c r="E4" s="37"/>
      <c r="F4" s="37"/>
      <c r="G4" s="37"/>
      <c r="H4" s="38"/>
      <c r="I4" s="37" t="s">
        <v>20</v>
      </c>
      <c r="J4" s="37"/>
      <c r="K4" s="37"/>
      <c r="L4" s="37"/>
      <c r="M4" s="38"/>
    </row>
    <row r="5" spans="1:14" x14ac:dyDescent="0.3">
      <c r="A5" s="4"/>
      <c r="B5" s="4"/>
      <c r="C5" s="7" t="s">
        <v>21</v>
      </c>
      <c r="D5" s="5" t="s">
        <v>29</v>
      </c>
      <c r="E5" s="5" t="s">
        <v>22</v>
      </c>
      <c r="F5" s="5" t="s">
        <v>23</v>
      </c>
      <c r="G5" s="5" t="s">
        <v>28</v>
      </c>
      <c r="H5" s="6" t="s">
        <v>24</v>
      </c>
      <c r="I5" s="5" t="s">
        <v>21</v>
      </c>
      <c r="J5" s="5" t="s">
        <v>29</v>
      </c>
      <c r="K5" s="5" t="s">
        <v>22</v>
      </c>
      <c r="L5" s="5" t="s">
        <v>28</v>
      </c>
      <c r="M5" s="6" t="s">
        <v>24</v>
      </c>
    </row>
    <row r="6" spans="1:14" x14ac:dyDescent="0.3">
      <c r="A6" s="4"/>
      <c r="B6" s="8" t="s">
        <v>25</v>
      </c>
      <c r="C6" s="9"/>
      <c r="D6" s="8"/>
      <c r="E6" s="8"/>
      <c r="F6" s="8"/>
      <c r="G6" s="8"/>
      <c r="H6" s="10">
        <f>G6*60</f>
        <v>0</v>
      </c>
      <c r="I6" s="8">
        <v>27</v>
      </c>
      <c r="J6" s="8">
        <v>41</v>
      </c>
      <c r="K6" s="8">
        <v>84</v>
      </c>
      <c r="L6" s="8">
        <f t="shared" ref="L6:L14" si="0">M6/60</f>
        <v>1750</v>
      </c>
      <c r="M6" s="10">
        <v>105000</v>
      </c>
    </row>
    <row r="7" spans="1:14" x14ac:dyDescent="0.3">
      <c r="A7" s="4"/>
      <c r="B7" s="11" t="s">
        <v>26</v>
      </c>
      <c r="C7" s="9">
        <v>36</v>
      </c>
      <c r="D7" s="8">
        <v>52</v>
      </c>
      <c r="E7" s="8">
        <v>91</v>
      </c>
      <c r="F7" s="8">
        <v>75</v>
      </c>
      <c r="G7" s="8">
        <v>1798</v>
      </c>
      <c r="H7" s="13">
        <f>G7*60</f>
        <v>107880</v>
      </c>
      <c r="I7" s="11">
        <v>41</v>
      </c>
      <c r="J7" s="11">
        <v>62</v>
      </c>
      <c r="K7" s="11">
        <v>95</v>
      </c>
      <c r="L7" s="11">
        <f t="shared" si="0"/>
        <v>1750</v>
      </c>
      <c r="M7" s="13">
        <f t="shared" ref="M7:M11" si="1">$M$6</f>
        <v>105000</v>
      </c>
    </row>
    <row r="8" spans="1:14" x14ac:dyDescent="0.3">
      <c r="A8" s="4"/>
      <c r="B8" s="11" t="s">
        <v>32</v>
      </c>
      <c r="C8" s="12">
        <v>35</v>
      </c>
      <c r="D8" s="11">
        <v>114</v>
      </c>
      <c r="E8" s="11">
        <v>120</v>
      </c>
      <c r="F8" s="11">
        <v>70</v>
      </c>
      <c r="G8" s="11">
        <v>1760</v>
      </c>
      <c r="H8" s="13">
        <f>G8*60</f>
        <v>105600</v>
      </c>
      <c r="I8" s="11">
        <v>30</v>
      </c>
      <c r="J8" s="11">
        <v>80</v>
      </c>
      <c r="K8" s="11">
        <v>102</v>
      </c>
      <c r="L8" s="11">
        <f t="shared" si="0"/>
        <v>1750</v>
      </c>
      <c r="M8" s="13">
        <f t="shared" si="1"/>
        <v>105000</v>
      </c>
    </row>
    <row r="9" spans="1:14" x14ac:dyDescent="0.3">
      <c r="A9" s="4"/>
      <c r="B9" s="11" t="s">
        <v>30</v>
      </c>
      <c r="C9" s="34" t="s">
        <v>15</v>
      </c>
      <c r="D9" s="35"/>
      <c r="E9" s="35"/>
      <c r="F9" s="35"/>
      <c r="G9" s="35"/>
      <c r="H9" s="36"/>
      <c r="I9" s="14">
        <v>38</v>
      </c>
      <c r="J9" s="14">
        <v>120</v>
      </c>
      <c r="K9" s="14">
        <v>110</v>
      </c>
      <c r="L9" s="14">
        <f t="shared" si="0"/>
        <v>1750</v>
      </c>
      <c r="M9" s="15">
        <f t="shared" si="1"/>
        <v>105000</v>
      </c>
      <c r="N9" t="s">
        <v>33</v>
      </c>
    </row>
    <row r="10" spans="1:14" x14ac:dyDescent="0.3">
      <c r="A10" s="4"/>
      <c r="B10" s="11" t="s">
        <v>31</v>
      </c>
      <c r="C10" s="34" t="s">
        <v>15</v>
      </c>
      <c r="D10" s="35"/>
      <c r="E10" s="35"/>
      <c r="F10" s="35"/>
      <c r="G10" s="35"/>
      <c r="H10" s="36"/>
      <c r="I10" s="14">
        <v>62</v>
      </c>
      <c r="J10" s="14">
        <v>105</v>
      </c>
      <c r="K10" s="14">
        <v>113</v>
      </c>
      <c r="L10" s="14">
        <f t="shared" si="0"/>
        <v>1750</v>
      </c>
      <c r="M10" s="15">
        <f t="shared" si="1"/>
        <v>105000</v>
      </c>
      <c r="N10" t="s">
        <v>34</v>
      </c>
    </row>
    <row r="11" spans="1:14" x14ac:dyDescent="0.3">
      <c r="A11" s="4"/>
      <c r="B11" s="16" t="s">
        <v>35</v>
      </c>
      <c r="C11" s="34" t="s">
        <v>15</v>
      </c>
      <c r="D11" s="35"/>
      <c r="E11" s="35"/>
      <c r="F11" s="35"/>
      <c r="G11" s="35"/>
      <c r="H11" s="36"/>
      <c r="I11" s="11">
        <v>32</v>
      </c>
      <c r="J11" s="11">
        <v>54</v>
      </c>
      <c r="K11" s="11">
        <v>88</v>
      </c>
      <c r="L11" s="11">
        <f t="shared" si="0"/>
        <v>1750</v>
      </c>
      <c r="M11" s="13">
        <f t="shared" si="1"/>
        <v>105000</v>
      </c>
    </row>
    <row r="12" spans="1:14" x14ac:dyDescent="0.3">
      <c r="A12" s="4"/>
      <c r="B12" s="19" t="s">
        <v>39</v>
      </c>
      <c r="C12" s="12"/>
      <c r="D12" s="11"/>
      <c r="E12" s="11"/>
      <c r="F12" s="11"/>
      <c r="G12" s="11"/>
      <c r="H12" s="13"/>
      <c r="I12" s="11">
        <v>49</v>
      </c>
      <c r="J12" s="11">
        <v>67</v>
      </c>
      <c r="K12" s="11">
        <v>94</v>
      </c>
      <c r="L12" s="11">
        <f t="shared" si="0"/>
        <v>1750</v>
      </c>
      <c r="M12" s="13">
        <f>$M$6</f>
        <v>105000</v>
      </c>
    </row>
    <row r="13" spans="1:14" x14ac:dyDescent="0.3">
      <c r="B13" s="19" t="s">
        <v>39</v>
      </c>
      <c r="C13" s="12">
        <v>44</v>
      </c>
      <c r="D13" s="11">
        <v>88</v>
      </c>
      <c r="E13" s="11">
        <v>103</v>
      </c>
      <c r="F13" s="11">
        <v>65</v>
      </c>
      <c r="G13" s="11">
        <v>1718</v>
      </c>
      <c r="H13" s="13">
        <f>60*G13</f>
        <v>103080</v>
      </c>
      <c r="I13" s="11">
        <v>40</v>
      </c>
      <c r="J13" s="11">
        <v>65</v>
      </c>
      <c r="K13" s="11">
        <v>107</v>
      </c>
      <c r="L13" s="11">
        <f t="shared" si="0"/>
        <v>1750</v>
      </c>
      <c r="M13" s="13">
        <f>$M$6</f>
        <v>105000</v>
      </c>
    </row>
    <row r="14" spans="1:14" x14ac:dyDescent="0.3">
      <c r="B14" s="19" t="s">
        <v>39</v>
      </c>
      <c r="C14" s="20">
        <v>40</v>
      </c>
      <c r="D14" s="21">
        <v>90</v>
      </c>
      <c r="E14" s="21">
        <v>120</v>
      </c>
      <c r="F14" s="21">
        <v>75</v>
      </c>
      <c r="G14" s="21">
        <v>1754</v>
      </c>
      <c r="H14" s="22">
        <f>G14*60</f>
        <v>105240</v>
      </c>
      <c r="I14" s="17">
        <v>40</v>
      </c>
      <c r="J14" s="17">
        <v>64</v>
      </c>
      <c r="K14" s="17">
        <v>98</v>
      </c>
      <c r="L14" s="17">
        <f t="shared" si="0"/>
        <v>1750</v>
      </c>
      <c r="M14" s="18">
        <f>$M$6</f>
        <v>105000</v>
      </c>
      <c r="N14" t="s">
        <v>41</v>
      </c>
    </row>
    <row r="15" spans="1:14" x14ac:dyDescent="0.3">
      <c r="C15" t="s">
        <v>40</v>
      </c>
    </row>
    <row r="16" spans="1:14" x14ac:dyDescent="0.3">
      <c r="C16" t="s">
        <v>36</v>
      </c>
    </row>
    <row r="17" spans="2:9" x14ac:dyDescent="0.3">
      <c r="B17" t="s">
        <v>1</v>
      </c>
      <c r="C17" s="5" t="s">
        <v>37</v>
      </c>
      <c r="D17" s="7" t="s">
        <v>21</v>
      </c>
      <c r="E17" s="5" t="s">
        <v>29</v>
      </c>
      <c r="F17" s="5" t="s">
        <v>22</v>
      </c>
      <c r="G17" s="5" t="s">
        <v>28</v>
      </c>
      <c r="H17" s="6" t="s">
        <v>24</v>
      </c>
    </row>
    <row r="18" spans="2:9" x14ac:dyDescent="0.3">
      <c r="B18" t="s">
        <v>26</v>
      </c>
      <c r="C18">
        <v>27</v>
      </c>
      <c r="D18">
        <v>39</v>
      </c>
      <c r="E18">
        <v>54</v>
      </c>
      <c r="F18">
        <v>93</v>
      </c>
      <c r="G18">
        <v>1798</v>
      </c>
      <c r="H18">
        <f t="shared" ref="H18:H25" si="2">G18*60</f>
        <v>107880</v>
      </c>
    </row>
    <row r="19" spans="2:9" x14ac:dyDescent="0.3">
      <c r="B19" t="s">
        <v>26</v>
      </c>
      <c r="C19">
        <v>28</v>
      </c>
      <c r="H19">
        <f t="shared" si="2"/>
        <v>0</v>
      </c>
    </row>
    <row r="20" spans="2:9" x14ac:dyDescent="0.3">
      <c r="B20" t="s">
        <v>26</v>
      </c>
      <c r="C20">
        <v>29</v>
      </c>
      <c r="H20">
        <f t="shared" si="2"/>
        <v>0</v>
      </c>
    </row>
    <row r="21" spans="2:9" x14ac:dyDescent="0.3">
      <c r="B21" t="s">
        <v>26</v>
      </c>
      <c r="C21">
        <v>30</v>
      </c>
      <c r="D21">
        <v>36.6</v>
      </c>
      <c r="E21">
        <v>53</v>
      </c>
      <c r="F21">
        <v>90</v>
      </c>
      <c r="G21">
        <v>1798</v>
      </c>
      <c r="H21">
        <f t="shared" si="2"/>
        <v>107880</v>
      </c>
    </row>
    <row r="22" spans="2:9" x14ac:dyDescent="0.3">
      <c r="B22" t="s">
        <v>26</v>
      </c>
      <c r="C22">
        <v>31</v>
      </c>
      <c r="D22">
        <v>38</v>
      </c>
      <c r="E22">
        <v>53</v>
      </c>
      <c r="F22">
        <v>93</v>
      </c>
      <c r="G22">
        <v>1798</v>
      </c>
      <c r="H22">
        <f t="shared" si="2"/>
        <v>107880</v>
      </c>
    </row>
    <row r="23" spans="2:9" x14ac:dyDescent="0.3">
      <c r="B23" t="s">
        <v>26</v>
      </c>
      <c r="C23">
        <v>32</v>
      </c>
      <c r="D23">
        <v>38</v>
      </c>
      <c r="E23">
        <v>53</v>
      </c>
      <c r="F23">
        <v>91</v>
      </c>
      <c r="G23">
        <v>1792</v>
      </c>
      <c r="H23">
        <f t="shared" si="2"/>
        <v>107520</v>
      </c>
    </row>
    <row r="24" spans="2:9" x14ac:dyDescent="0.3">
      <c r="B24" t="s">
        <v>26</v>
      </c>
      <c r="C24">
        <v>33</v>
      </c>
      <c r="D24">
        <v>36</v>
      </c>
      <c r="E24">
        <v>52</v>
      </c>
      <c r="F24">
        <v>91</v>
      </c>
      <c r="G24">
        <v>1798</v>
      </c>
      <c r="H24">
        <f t="shared" si="2"/>
        <v>107880</v>
      </c>
    </row>
    <row r="25" spans="2:9" x14ac:dyDescent="0.3">
      <c r="B25" t="s">
        <v>26</v>
      </c>
      <c r="C25">
        <v>34</v>
      </c>
      <c r="D25">
        <v>38</v>
      </c>
      <c r="E25">
        <v>53</v>
      </c>
      <c r="F25">
        <v>89</v>
      </c>
      <c r="G25">
        <v>1786</v>
      </c>
      <c r="H25">
        <f t="shared" si="2"/>
        <v>107160</v>
      </c>
      <c r="I25" t="s">
        <v>38</v>
      </c>
    </row>
  </sheetData>
  <sortState xmlns:xlrd2="http://schemas.microsoft.com/office/spreadsheetml/2017/richdata2" ref="C19:I24">
    <sortCondition ref="C18:C24"/>
  </sortState>
  <mergeCells count="6">
    <mergeCell ref="C11:H11"/>
    <mergeCell ref="I4:M4"/>
    <mergeCell ref="C4:H4"/>
    <mergeCell ref="B2:G2"/>
    <mergeCell ref="C9:H9"/>
    <mergeCell ref="C10:H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5634-B068-4E96-84B1-399A22DD4947}">
  <sheetPr>
    <pageSetUpPr fitToPage="1"/>
  </sheetPr>
  <dimension ref="B3:T24"/>
  <sheetViews>
    <sheetView tabSelected="1" zoomScale="120" zoomScaleNormal="120" workbookViewId="0">
      <selection activeCell="J12" sqref="J11:M12"/>
    </sheetView>
  </sheetViews>
  <sheetFormatPr defaultRowHeight="14.4" x14ac:dyDescent="0.3"/>
  <cols>
    <col min="2" max="2" width="12.44140625" bestFit="1" customWidth="1"/>
    <col min="3" max="3" width="9.109375" bestFit="1" customWidth="1"/>
    <col min="4" max="4" width="13.44140625" bestFit="1" customWidth="1"/>
    <col min="5" max="5" width="7.33203125" bestFit="1" customWidth="1"/>
    <col min="7" max="7" width="8" bestFit="1" customWidth="1"/>
    <col min="8" max="8" width="7.77734375" bestFit="1" customWidth="1"/>
    <col min="9" max="9" width="9" bestFit="1" customWidth="1"/>
    <col min="10" max="10" width="9.109375" bestFit="1" customWidth="1"/>
    <col min="11" max="12" width="9.109375" hidden="1" customWidth="1"/>
    <col min="13" max="13" width="13.44140625" bestFit="1" customWidth="1"/>
    <col min="14" max="14" width="7.33203125" bestFit="1" customWidth="1"/>
    <col min="16" max="16" width="7.77734375" bestFit="1" customWidth="1"/>
    <col min="17" max="17" width="9" bestFit="1" customWidth="1"/>
  </cols>
  <sheetData>
    <row r="3" spans="2:20" x14ac:dyDescent="0.3">
      <c r="B3" s="4" t="s">
        <v>1</v>
      </c>
      <c r="C3" s="39" t="s">
        <v>19</v>
      </c>
      <c r="D3" s="37"/>
      <c r="E3" s="37"/>
      <c r="F3" s="37"/>
      <c r="G3" s="37"/>
      <c r="H3" s="37"/>
      <c r="I3" s="38"/>
      <c r="J3" s="39" t="s">
        <v>20</v>
      </c>
      <c r="K3" s="37"/>
      <c r="L3" s="37"/>
      <c r="M3" s="37"/>
      <c r="N3" s="37"/>
      <c r="O3" s="37"/>
      <c r="P3" s="37"/>
      <c r="Q3" s="38"/>
    </row>
    <row r="4" spans="2:20" x14ac:dyDescent="0.3">
      <c r="B4" s="4"/>
      <c r="C4" s="7" t="s">
        <v>21</v>
      </c>
      <c r="D4" s="5" t="s">
        <v>29</v>
      </c>
      <c r="E4" s="5" t="s">
        <v>22</v>
      </c>
      <c r="F4" s="5" t="s">
        <v>6</v>
      </c>
      <c r="G4" s="5" t="s">
        <v>23</v>
      </c>
      <c r="H4" s="5" t="s">
        <v>28</v>
      </c>
      <c r="I4" s="6" t="s">
        <v>24</v>
      </c>
      <c r="J4" s="5" t="s">
        <v>21</v>
      </c>
      <c r="K4" s="5" t="s">
        <v>21</v>
      </c>
      <c r="L4" s="5" t="s">
        <v>21</v>
      </c>
      <c r="M4" s="5" t="s">
        <v>29</v>
      </c>
      <c r="N4" s="5" t="s">
        <v>22</v>
      </c>
      <c r="O4" s="29" t="s">
        <v>6</v>
      </c>
      <c r="P4" s="5" t="s">
        <v>28</v>
      </c>
      <c r="Q4" s="6" t="s">
        <v>24</v>
      </c>
      <c r="R4" t="s">
        <v>48</v>
      </c>
      <c r="S4" t="s">
        <v>49</v>
      </c>
    </row>
    <row r="5" spans="2:20" x14ac:dyDescent="0.3">
      <c r="B5" s="8" t="s">
        <v>42</v>
      </c>
      <c r="C5" s="9"/>
      <c r="D5" s="8"/>
      <c r="E5" s="8"/>
      <c r="F5" s="8"/>
      <c r="G5" s="8"/>
      <c r="H5" s="8"/>
      <c r="I5" s="10"/>
      <c r="J5" s="8">
        <v>38</v>
      </c>
      <c r="K5" s="8"/>
      <c r="L5" s="8"/>
      <c r="M5" s="8">
        <v>46</v>
      </c>
      <c r="N5" s="8">
        <v>76</v>
      </c>
      <c r="O5" s="29"/>
      <c r="P5" s="8">
        <v>1750</v>
      </c>
      <c r="Q5" s="10">
        <f>P5*60</f>
        <v>105000</v>
      </c>
    </row>
    <row r="6" spans="2:20" x14ac:dyDescent="0.3">
      <c r="B6" s="11" t="s">
        <v>43</v>
      </c>
      <c r="C6" s="9">
        <v>42</v>
      </c>
      <c r="D6" s="8">
        <v>50</v>
      </c>
      <c r="E6" s="8">
        <v>84</v>
      </c>
      <c r="F6" s="8">
        <v>0.73</v>
      </c>
      <c r="G6" s="8">
        <v>68</v>
      </c>
      <c r="H6" s="8">
        <v>1750</v>
      </c>
      <c r="I6" s="13">
        <f>H6*60</f>
        <v>105000</v>
      </c>
      <c r="J6" s="11">
        <v>40</v>
      </c>
      <c r="K6" s="11"/>
      <c r="L6" s="11"/>
      <c r="M6" s="11">
        <v>46</v>
      </c>
      <c r="N6" s="11">
        <v>73</v>
      </c>
      <c r="O6" s="29"/>
      <c r="P6" s="11">
        <v>1750</v>
      </c>
      <c r="Q6" s="13">
        <f>P6*60</f>
        <v>105000</v>
      </c>
    </row>
    <row r="7" spans="2:20" x14ac:dyDescent="0.3">
      <c r="B7" s="8" t="s">
        <v>44</v>
      </c>
      <c r="C7" s="12"/>
      <c r="D7" s="11"/>
      <c r="E7" s="11"/>
      <c r="F7" s="11"/>
      <c r="G7" s="11"/>
      <c r="H7" s="11"/>
      <c r="I7" s="13"/>
      <c r="J7" s="11">
        <v>42</v>
      </c>
      <c r="K7" s="11"/>
      <c r="L7" s="11"/>
      <c r="M7" s="11">
        <v>49</v>
      </c>
      <c r="N7" s="11">
        <v>78</v>
      </c>
      <c r="O7" s="29"/>
      <c r="P7" s="11">
        <v>1750</v>
      </c>
      <c r="Q7" s="13">
        <f>P7*60</f>
        <v>105000</v>
      </c>
    </row>
    <row r="8" spans="2:20" x14ac:dyDescent="0.3">
      <c r="B8" s="8" t="s">
        <v>47</v>
      </c>
      <c r="C8" s="12"/>
      <c r="D8" s="11"/>
      <c r="E8" s="11"/>
      <c r="F8" s="11"/>
      <c r="G8" s="11"/>
      <c r="H8" s="11"/>
      <c r="I8" s="13"/>
      <c r="J8" s="11">
        <v>63</v>
      </c>
      <c r="K8" s="11"/>
      <c r="L8" s="11"/>
      <c r="M8" s="11">
        <v>96</v>
      </c>
      <c r="N8" s="11">
        <v>108</v>
      </c>
      <c r="O8" s="29"/>
      <c r="P8" s="11"/>
      <c r="Q8" s="13"/>
      <c r="R8">
        <v>63.5</v>
      </c>
      <c r="S8">
        <v>3.6</v>
      </c>
      <c r="T8" t="s">
        <v>45</v>
      </c>
    </row>
    <row r="9" spans="2:20" x14ac:dyDescent="0.3">
      <c r="B9" s="8"/>
      <c r="C9" s="12"/>
      <c r="D9" s="11"/>
      <c r="E9" s="11"/>
      <c r="F9" s="11"/>
      <c r="G9" s="11"/>
      <c r="H9" s="11"/>
      <c r="I9" s="13"/>
      <c r="J9" s="11"/>
      <c r="K9" s="11"/>
      <c r="L9" s="11"/>
      <c r="M9" s="11"/>
      <c r="N9" s="11"/>
      <c r="O9" s="29"/>
      <c r="P9" s="11"/>
      <c r="Q9" s="13"/>
    </row>
    <row r="10" spans="2:20" x14ac:dyDescent="0.3">
      <c r="B10" s="8" t="s">
        <v>46</v>
      </c>
      <c r="C10" s="12">
        <v>44</v>
      </c>
      <c r="D10" s="11">
        <v>56</v>
      </c>
      <c r="E10" s="11">
        <v>85</v>
      </c>
      <c r="F10" s="11">
        <v>0.73</v>
      </c>
      <c r="G10" s="11">
        <v>68</v>
      </c>
      <c r="H10" s="11">
        <v>1750</v>
      </c>
      <c r="I10" s="13">
        <f>H10*60</f>
        <v>105000</v>
      </c>
      <c r="J10" s="11">
        <v>40</v>
      </c>
      <c r="K10" s="11"/>
      <c r="L10" s="11"/>
      <c r="M10" s="11">
        <v>50</v>
      </c>
      <c r="N10" s="11">
        <v>82</v>
      </c>
      <c r="O10" s="29"/>
      <c r="P10" s="11">
        <v>1750</v>
      </c>
      <c r="Q10" s="13">
        <f>P10*60</f>
        <v>105000</v>
      </c>
      <c r="R10">
        <v>64.8</v>
      </c>
      <c r="S10">
        <v>4.7</v>
      </c>
    </row>
    <row r="11" spans="2:20" x14ac:dyDescent="0.3">
      <c r="B11" s="8" t="s">
        <v>46</v>
      </c>
      <c r="C11" s="12">
        <v>44</v>
      </c>
      <c r="D11" s="11">
        <v>55</v>
      </c>
      <c r="E11" s="11">
        <v>82</v>
      </c>
      <c r="F11" s="11">
        <v>0.73</v>
      </c>
      <c r="G11" s="11">
        <v>68</v>
      </c>
      <c r="H11" s="11">
        <v>1724</v>
      </c>
      <c r="I11" s="13">
        <f>H11*60</f>
        <v>103440</v>
      </c>
      <c r="J11" s="11">
        <v>43</v>
      </c>
      <c r="K11" s="11"/>
      <c r="L11" s="11"/>
      <c r="M11" s="11">
        <v>51</v>
      </c>
      <c r="N11" s="11">
        <v>82</v>
      </c>
      <c r="O11" s="29">
        <v>0.72</v>
      </c>
      <c r="P11" s="11">
        <v>1750</v>
      </c>
      <c r="Q11" s="13">
        <f>P11*60</f>
        <v>105000</v>
      </c>
      <c r="R11">
        <v>64.8</v>
      </c>
      <c r="S11">
        <v>4.7</v>
      </c>
    </row>
    <row r="12" spans="2:20" x14ac:dyDescent="0.3">
      <c r="B12" s="11" t="s">
        <v>51</v>
      </c>
      <c r="C12" s="26">
        <v>52</v>
      </c>
      <c r="D12" s="27">
        <v>72</v>
      </c>
      <c r="E12" s="27">
        <v>95</v>
      </c>
      <c r="F12" s="27">
        <v>0.82</v>
      </c>
      <c r="G12" s="27">
        <v>68</v>
      </c>
      <c r="H12" s="27">
        <v>1742</v>
      </c>
      <c r="I12" s="28">
        <f>60*H12</f>
        <v>104520</v>
      </c>
      <c r="J12" s="11">
        <v>49</v>
      </c>
      <c r="K12" s="11"/>
      <c r="L12" s="11"/>
      <c r="M12" s="11">
        <v>63.7</v>
      </c>
      <c r="N12" s="11">
        <v>88</v>
      </c>
      <c r="O12" s="29">
        <v>0.76</v>
      </c>
      <c r="P12" s="11">
        <v>1750</v>
      </c>
      <c r="Q12" s="13">
        <f>P12*60</f>
        <v>105000</v>
      </c>
      <c r="R12">
        <v>62</v>
      </c>
      <c r="S12" s="32">
        <f>(4.5+4.5+4.1)/3</f>
        <v>4.3666666666666663</v>
      </c>
    </row>
    <row r="13" spans="2:20" x14ac:dyDescent="0.3">
      <c r="B13" s="11" t="s">
        <v>51</v>
      </c>
      <c r="C13" s="26"/>
      <c r="D13" s="27"/>
      <c r="E13" s="27"/>
      <c r="F13" s="27"/>
      <c r="G13" s="27"/>
      <c r="H13" s="27"/>
      <c r="I13" s="28"/>
      <c r="J13" s="11"/>
      <c r="K13" s="11"/>
      <c r="L13" s="11"/>
      <c r="M13" s="11"/>
      <c r="N13" s="11"/>
      <c r="O13" s="29"/>
      <c r="P13" s="11"/>
      <c r="Q13" s="13"/>
      <c r="R13">
        <v>62</v>
      </c>
      <c r="S13" s="32">
        <f>(4.5+4.5+4.1)/3</f>
        <v>4.3666666666666663</v>
      </c>
    </row>
    <row r="14" spans="2:20" x14ac:dyDescent="0.3">
      <c r="B14" s="19"/>
      <c r="C14" s="12"/>
      <c r="D14" s="11"/>
      <c r="E14" s="11"/>
      <c r="F14" s="11"/>
      <c r="G14" s="11"/>
      <c r="H14" s="11"/>
      <c r="I14" s="13"/>
      <c r="J14" s="11"/>
      <c r="K14" s="11"/>
      <c r="L14" s="11"/>
      <c r="M14" s="11"/>
      <c r="N14" s="11"/>
      <c r="O14" s="29"/>
      <c r="P14" s="11"/>
      <c r="Q14" s="13"/>
    </row>
    <row r="15" spans="2:20" x14ac:dyDescent="0.3">
      <c r="B15" s="19" t="s">
        <v>50</v>
      </c>
      <c r="C15" s="12"/>
      <c r="D15" s="11"/>
      <c r="E15" s="11"/>
      <c r="F15" s="11"/>
      <c r="G15" s="11"/>
      <c r="H15" s="11"/>
      <c r="I15" s="13"/>
      <c r="J15" s="11"/>
      <c r="K15" s="11"/>
      <c r="L15" s="11"/>
      <c r="M15" s="11"/>
      <c r="N15" s="11"/>
      <c r="O15" s="29"/>
      <c r="P15" s="11"/>
      <c r="Q15" s="13"/>
      <c r="R15">
        <v>60</v>
      </c>
      <c r="S15">
        <v>12.7</v>
      </c>
    </row>
    <row r="16" spans="2:20" x14ac:dyDescent="0.3">
      <c r="B16" s="19"/>
      <c r="C16" s="23"/>
      <c r="D16" s="24"/>
      <c r="E16" s="24"/>
      <c r="F16" s="24"/>
      <c r="G16" s="24"/>
      <c r="H16" s="24"/>
      <c r="I16" s="25"/>
      <c r="J16" s="17"/>
      <c r="K16" s="17"/>
      <c r="L16" s="17"/>
      <c r="M16" s="17"/>
      <c r="N16" s="17"/>
      <c r="O16" s="30"/>
      <c r="P16" s="17"/>
      <c r="Q16" s="18"/>
    </row>
    <row r="20" spans="4:14" x14ac:dyDescent="0.3">
      <c r="D20" t="s">
        <v>52</v>
      </c>
      <c r="E20">
        <v>0.45</v>
      </c>
      <c r="F20" t="s">
        <v>56</v>
      </c>
      <c r="M20">
        <v>180</v>
      </c>
      <c r="N20">
        <v>64.8</v>
      </c>
    </row>
    <row r="21" spans="4:14" x14ac:dyDescent="0.3">
      <c r="D21" t="s">
        <v>53</v>
      </c>
      <c r="E21" s="31">
        <f>PI()*E20*E20/4</f>
        <v>0.15904312808798329</v>
      </c>
      <c r="F21" t="s">
        <v>57</v>
      </c>
      <c r="M21">
        <v>170</v>
      </c>
      <c r="N21">
        <f>M21*N20/M20</f>
        <v>61.2</v>
      </c>
    </row>
    <row r="23" spans="4:14" x14ac:dyDescent="0.3">
      <c r="E23">
        <v>7</v>
      </c>
      <c r="F23" t="s">
        <v>54</v>
      </c>
    </row>
    <row r="24" spans="4:14" x14ac:dyDescent="0.3">
      <c r="E24" s="31">
        <f>E23*E21</f>
        <v>1.113301896615883</v>
      </c>
      <c r="F24" t="s">
        <v>55</v>
      </c>
    </row>
  </sheetData>
  <mergeCells count="2">
    <mergeCell ref="C3:I3"/>
    <mergeCell ref="J3:Q3"/>
  </mergeCells>
  <phoneticPr fontId="2" type="noConversion"/>
  <pageMargins left="0.7" right="0.7" top="0.75" bottom="0.75" header="0.3" footer="0.3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Mediciones 25-10</vt:lpstr>
      <vt:lpstr>Mediciones 2-11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Tantera</dc:creator>
  <cp:lastModifiedBy>Jose Tantera</cp:lastModifiedBy>
  <cp:lastPrinted>2021-11-05T11:26:23Z</cp:lastPrinted>
  <dcterms:created xsi:type="dcterms:W3CDTF">2021-10-13T15:14:13Z</dcterms:created>
  <dcterms:modified xsi:type="dcterms:W3CDTF">2021-11-05T14:27:33Z</dcterms:modified>
</cp:coreProperties>
</file>