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m/Downloads/"/>
    </mc:Choice>
  </mc:AlternateContent>
  <xr:revisionPtr revIDLastSave="0" documentId="13_ncr:1_{393B0EE1-537F-DD4D-8E18-847D108EC096}" xr6:coauthVersionLast="47" xr6:coauthVersionMax="47" xr10:uidLastSave="{00000000-0000-0000-0000-000000000000}"/>
  <bookViews>
    <workbookView xWindow="0" yWindow="500" windowWidth="28800" windowHeight="16080" activeTab="1" xr2:uid="{4F0809E9-1D6F-4CC7-818C-52C0962F91FB}"/>
  </bookViews>
  <sheets>
    <sheet name="fiche-club" sheetId="1" r:id="rId1"/>
    <sheet name="fiches-coureurs" sheetId="2" r:id="rId2"/>
    <sheet name="donne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2" i="2"/>
  <c r="G11" i="1"/>
  <c r="G12" i="1"/>
  <c r="G5" i="1"/>
  <c r="O2" i="2" s="1"/>
  <c r="G6" i="1"/>
  <c r="O3" i="2" s="1"/>
  <c r="G9" i="1"/>
  <c r="O6" i="2" s="1"/>
  <c r="G7" i="1"/>
  <c r="O4" i="2" s="1"/>
  <c r="G8" i="1"/>
  <c r="O5" i="2" s="1"/>
  <c r="G10" i="1"/>
  <c r="O7" i="2" s="1"/>
  <c r="H2" i="2" l="1" a="1"/>
  <c r="H2" i="2" s="1"/>
  <c r="K2" i="2" s="1"/>
  <c r="K23" i="2" l="1"/>
  <c r="K7" i="2"/>
  <c r="K5" i="2"/>
  <c r="K34" i="2"/>
  <c r="K15" i="2"/>
  <c r="K12" i="2"/>
  <c r="K32" i="2"/>
  <c r="K4" i="2"/>
  <c r="K24" i="2"/>
  <c r="K29" i="2"/>
  <c r="K10" i="2"/>
  <c r="K30" i="2"/>
  <c r="K27" i="2"/>
  <c r="K8" i="2"/>
  <c r="K19" i="2"/>
  <c r="K39" i="2"/>
  <c r="K36" i="2"/>
  <c r="K11" i="2"/>
  <c r="K9" i="2"/>
  <c r="K20" i="2"/>
  <c r="K40" i="2"/>
  <c r="K3" i="2"/>
  <c r="K26" i="2"/>
  <c r="K37" i="2"/>
  <c r="K18" i="2"/>
  <c r="K38" i="2"/>
  <c r="K35" i="2"/>
  <c r="K16" i="2"/>
  <c r="K21" i="2"/>
  <c r="K33" i="2"/>
  <c r="K22" i="2"/>
  <c r="K13" i="2"/>
  <c r="K25" i="2"/>
  <c r="K14" i="2"/>
  <c r="K17" i="2"/>
  <c r="K31" i="2"/>
  <c r="K6" i="2"/>
  <c r="K28" i="2"/>
  <c r="G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<sst xmlns="http://schemas.openxmlformats.org/spreadsheetml/2006/main" count="161" uniqueCount="48">
  <si>
    <t>Synthèse inscriptions club GRAND RAID 6666</t>
  </si>
  <si>
    <t>Information club</t>
  </si>
  <si>
    <t>Synthèse des inscriptions</t>
  </si>
  <si>
    <t>Nom</t>
  </si>
  <si>
    <t>Grand Raid 6666</t>
  </si>
  <si>
    <t>Adresse</t>
  </si>
  <si>
    <t>Saute Mouflon</t>
  </si>
  <si>
    <t>Code Postal</t>
  </si>
  <si>
    <t>Trail de la Factrice</t>
  </si>
  <si>
    <t>Ville</t>
  </si>
  <si>
    <t>Roquebrune</t>
  </si>
  <si>
    <t>Affillié FFA</t>
  </si>
  <si>
    <t>Randonnée</t>
  </si>
  <si>
    <t>N° Affiliation</t>
  </si>
  <si>
    <t>Cap Caroux</t>
  </si>
  <si>
    <t>Repas avant course</t>
  </si>
  <si>
    <t>Repas après course</t>
  </si>
  <si>
    <t xml:space="preserve">Responsable club </t>
  </si>
  <si>
    <t>Total Club (€)</t>
  </si>
  <si>
    <t>Prénom</t>
  </si>
  <si>
    <t xml:space="preserve">Fonction </t>
  </si>
  <si>
    <t>Email</t>
  </si>
  <si>
    <t>N° Téléphone</t>
  </si>
  <si>
    <t>Sexe</t>
  </si>
  <si>
    <t>Date de naissance</t>
  </si>
  <si>
    <t>Catégorie</t>
  </si>
  <si>
    <t>Taille tee-shirt</t>
  </si>
  <si>
    <t xml:space="preserve">Course </t>
  </si>
  <si>
    <t>Prix club</t>
  </si>
  <si>
    <t>Repas apres course</t>
  </si>
  <si>
    <t>Total coureur</t>
  </si>
  <si>
    <t>MI</t>
  </si>
  <si>
    <t>CA</t>
  </si>
  <si>
    <t>JU</t>
  </si>
  <si>
    <t>ES</t>
  </si>
  <si>
    <t>SE</t>
  </si>
  <si>
    <t>V1</t>
  </si>
  <si>
    <t>V2</t>
  </si>
  <si>
    <t>V3</t>
  </si>
  <si>
    <t>M</t>
  </si>
  <si>
    <t>F</t>
  </si>
  <si>
    <t>XL</t>
  </si>
  <si>
    <t>L</t>
  </si>
  <si>
    <t>S</t>
  </si>
  <si>
    <t>V4</t>
  </si>
  <si>
    <t>NON</t>
  </si>
  <si>
    <t>OUI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</si>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</sst>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00000"/>
    <numFmt numFmtId="167" formatCode="#,##0.00\ &quot;€&quot;"/>
    <numFmt numFmtId="168" formatCode="0#&quot; &quot;##&quot; &quot;##&quot; &quot;##&quot; &quot;##"/>
    <numFmt numFmtId="169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Protection="1">
      <protection locked="0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right"/>
      <protection locked="0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166" fontId="5" fillId="2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/>
    <xf numFmtId="167" fontId="7" fillId="3" borderId="1" xfId="0" quotePrefix="1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1" applyFon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5" fontId="0" fillId="3" borderId="1" xfId="1" applyFont="1" applyFill="1" applyBorder="1"/>
    <xf numFmtId="164" fontId="0" fillId="3" borderId="1" xfId="0" applyNumberFormat="1" applyFill="1" applyBorder="1"/>
    <xf numFmtId="0" fontId="0" fillId="0" borderId="1" xfId="0" applyBorder="1"/>
    <xf numFmtId="0" fontId="0" fillId="0" borderId="0" xfId="0" applyAlignment="1">
      <alignment horizontal="center"/>
    </xf>
    <xf numFmtId="165" fontId="0" fillId="0" borderId="0" xfId="1" applyFont="1"/>
    <xf numFmtId="49" fontId="8" fillId="4" borderId="1" xfId="0" applyNumberFormat="1" applyFont="1" applyFill="1" applyBorder="1" applyAlignment="1">
      <alignment horizontal="center" vertical="center" wrapText="1"/>
    </xf>
    <xf numFmtId="165" fontId="5" fillId="0" borderId="0" xfId="1" applyFont="1"/>
    <xf numFmtId="9" fontId="5" fillId="0" borderId="0" xfId="0" applyNumberFormat="1" applyFont="1"/>
    <xf numFmtId="0" fontId="8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9" fillId="0" borderId="0" xfId="0" applyFont="1"/>
    <xf numFmtId="165" fontId="1" fillId="3" borderId="1" xfId="1" applyFont="1" applyFill="1" applyBorder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0E62-FD94-4EF5-9276-38B260F754B2}">
  <dimension ref="A1:G19"/>
  <sheetViews>
    <sheetView workbookViewId="0">
      <selection activeCell="G14" sqref="G14"/>
    </sheetView>
  </sheetViews>
  <sheetFormatPr baseColWidth="10" defaultRowHeight="15" x14ac:dyDescent="0.2"/>
  <cols>
    <col min="1" max="1" width="20.5" customWidth="1"/>
    <col min="2" max="2" width="42.1640625" bestFit="1" customWidth="1"/>
    <col min="3" max="3" width="4.6640625" customWidth="1"/>
    <col min="4" max="4" width="5" customWidth="1"/>
    <col min="5" max="5" width="5.5" customWidth="1"/>
    <col min="6" max="6" width="34.83203125" customWidth="1"/>
    <col min="7" max="7" width="14.83203125" customWidth="1"/>
  </cols>
  <sheetData>
    <row r="1" spans="1:7" x14ac:dyDescent="0.2">
      <c r="A1" s="35" t="s">
        <v>0</v>
      </c>
      <c r="B1" s="35"/>
      <c r="C1" s="35"/>
      <c r="D1" s="35"/>
      <c r="E1" s="35"/>
      <c r="F1" s="35"/>
      <c r="G1" s="35"/>
    </row>
    <row r="2" spans="1:7" x14ac:dyDescent="0.2">
      <c r="A2" s="35"/>
      <c r="B2" s="35"/>
      <c r="C2" s="35"/>
      <c r="D2" s="35"/>
      <c r="E2" s="35"/>
      <c r="F2" s="35"/>
      <c r="G2" s="35"/>
    </row>
    <row r="3" spans="1:7" x14ac:dyDescent="0.2">
      <c r="A3" s="36"/>
      <c r="B3" s="36"/>
      <c r="C3" s="36"/>
      <c r="D3" s="36"/>
      <c r="E3" s="36"/>
      <c r="F3" s="36"/>
      <c r="G3" s="36"/>
    </row>
    <row r="4" spans="1:7" ht="29" x14ac:dyDescent="0.35">
      <c r="A4" s="37" t="s">
        <v>1</v>
      </c>
      <c r="B4" s="37"/>
      <c r="C4" s="1"/>
      <c r="D4" s="1"/>
      <c r="E4" s="1"/>
      <c r="F4" s="37" t="s">
        <v>2</v>
      </c>
      <c r="G4" s="37"/>
    </row>
    <row r="5" spans="1:7" ht="21" x14ac:dyDescent="0.25">
      <c r="A5" s="2" t="s">
        <v>3</v>
      </c>
      <c r="B5" s="3"/>
      <c r="C5" s="1"/>
      <c r="D5" s="1"/>
      <c r="E5" s="1"/>
      <c r="F5" s="4" t="s">
        <v>4</v>
      </c>
      <c r="G5" s="5">
        <f>COUNTIF('fiches-coureurs'!$G$2:$G$40,'fiche-club'!F5)</f>
        <v>5</v>
      </c>
    </row>
    <row r="6" spans="1:7" ht="21" x14ac:dyDescent="0.25">
      <c r="A6" s="2" t="s">
        <v>5</v>
      </c>
      <c r="B6" s="3"/>
      <c r="C6" s="1"/>
      <c r="D6" s="1"/>
      <c r="E6" s="1"/>
      <c r="F6" s="6" t="s">
        <v>6</v>
      </c>
      <c r="G6" s="5">
        <f>COUNTIF('fiches-coureurs'!$G$2:$G$40,'fiche-club'!F6)</f>
        <v>3</v>
      </c>
    </row>
    <row r="7" spans="1:7" ht="21" x14ac:dyDescent="0.25">
      <c r="A7" s="2" t="s">
        <v>7</v>
      </c>
      <c r="B7" s="7"/>
      <c r="C7" s="1"/>
      <c r="D7" s="1"/>
      <c r="E7" s="1"/>
      <c r="F7" s="6" t="s">
        <v>8</v>
      </c>
      <c r="G7" s="5">
        <f>COUNTIF('fiches-coureurs'!$G$2:$G$40,'fiche-club'!F7)</f>
        <v>4</v>
      </c>
    </row>
    <row r="8" spans="1:7" ht="21" x14ac:dyDescent="0.25">
      <c r="A8" s="2" t="s">
        <v>9</v>
      </c>
      <c r="B8" s="3"/>
      <c r="C8" s="1"/>
      <c r="D8" s="1"/>
      <c r="E8" s="1"/>
      <c r="F8" s="6" t="s">
        <v>10</v>
      </c>
      <c r="G8" s="5">
        <f>COUNTIF('fiches-coureurs'!$G$2:$G$40,'fiche-club'!F8)</f>
        <v>1</v>
      </c>
    </row>
    <row r="9" spans="1:7" ht="21" x14ac:dyDescent="0.25">
      <c r="A9" s="2" t="s">
        <v>11</v>
      </c>
      <c r="B9" s="7"/>
      <c r="C9" s="1"/>
      <c r="D9" s="1"/>
      <c r="E9" s="1"/>
      <c r="F9" s="6" t="s">
        <v>12</v>
      </c>
      <c r="G9" s="5">
        <f>COUNTIF('fiches-coureurs'!$G$2:$G$40,'fiche-club'!F9)</f>
        <v>7</v>
      </c>
    </row>
    <row r="10" spans="1:7" ht="21" x14ac:dyDescent="0.25">
      <c r="A10" s="2" t="s">
        <v>13</v>
      </c>
      <c r="B10" s="8"/>
      <c r="C10" s="1"/>
      <c r="D10" s="1"/>
      <c r="E10" s="1"/>
      <c r="F10" s="6" t="s">
        <v>14</v>
      </c>
      <c r="G10" s="5">
        <f>COUNTIF('fiches-coureurs'!$G$2:$G$40,'fiche-club'!F10)</f>
        <v>3</v>
      </c>
    </row>
    <row r="11" spans="1:7" ht="21" x14ac:dyDescent="0.25">
      <c r="A11" s="1"/>
      <c r="B11" s="1"/>
      <c r="C11" s="1"/>
      <c r="D11" s="1"/>
      <c r="E11" s="1"/>
      <c r="F11" s="6" t="s">
        <v>15</v>
      </c>
      <c r="G11" s="5">
        <f>COUNTIF('fiches-coureurs'!$I$2:$I$40,donnees!A9)</f>
        <v>4</v>
      </c>
    </row>
    <row r="12" spans="1:7" ht="21" x14ac:dyDescent="0.25">
      <c r="A12" s="1"/>
      <c r="B12" s="1"/>
      <c r="C12" s="1"/>
      <c r="D12" s="1"/>
      <c r="E12" s="1"/>
      <c r="F12" s="6" t="s">
        <v>16</v>
      </c>
      <c r="G12" s="5">
        <f>COUNTIF('fiches-coureurs'!$J$2:$J$40,donnees!A9)</f>
        <v>3</v>
      </c>
    </row>
    <row r="13" spans="1:7" ht="29" x14ac:dyDescent="0.35">
      <c r="A13" s="37" t="s">
        <v>17</v>
      </c>
      <c r="B13" s="37"/>
      <c r="C13" s="1"/>
      <c r="D13" s="1"/>
      <c r="E13" s="1"/>
      <c r="F13" s="1"/>
      <c r="G13" s="9"/>
    </row>
    <row r="14" spans="1:7" ht="24" x14ac:dyDescent="0.3">
      <c r="A14" s="10" t="s">
        <v>3</v>
      </c>
      <c r="B14" s="3"/>
      <c r="C14" s="1"/>
      <c r="D14" s="1"/>
      <c r="E14" s="1"/>
      <c r="F14" s="10" t="s">
        <v>18</v>
      </c>
      <c r="G14" s="11" t="e">
        <f>SUM('fiches-coureurs'!K2:K40)</f>
        <v>#N/A</v>
      </c>
    </row>
    <row r="15" spans="1:7" ht="24" x14ac:dyDescent="0.3">
      <c r="A15" s="10" t="s">
        <v>19</v>
      </c>
      <c r="B15" s="3"/>
      <c r="C15" s="1"/>
      <c r="D15" s="1"/>
      <c r="E15" s="1"/>
      <c r="F15" s="1"/>
      <c r="G15" s="1"/>
    </row>
    <row r="16" spans="1:7" ht="24" x14ac:dyDescent="0.3">
      <c r="A16" s="10" t="s">
        <v>20</v>
      </c>
      <c r="B16" s="3"/>
      <c r="C16" s="1"/>
      <c r="D16" s="1"/>
      <c r="E16" s="1"/>
      <c r="F16" s="1"/>
      <c r="G16" s="1"/>
    </row>
    <row r="17" spans="1:7" ht="24" x14ac:dyDescent="0.3">
      <c r="A17" s="10" t="s">
        <v>21</v>
      </c>
      <c r="B17" s="3"/>
      <c r="C17" s="1"/>
      <c r="D17" s="1"/>
      <c r="E17" s="1"/>
      <c r="F17" s="1"/>
      <c r="G17" s="1"/>
    </row>
    <row r="18" spans="1:7" ht="24" x14ac:dyDescent="0.3">
      <c r="A18" s="10" t="s">
        <v>22</v>
      </c>
      <c r="B18" s="12"/>
      <c r="C18" s="1"/>
      <c r="D18" s="1"/>
      <c r="E18" s="1"/>
      <c r="F18" s="1"/>
      <c r="G18" s="1"/>
    </row>
    <row r="19" spans="1:7" ht="21" x14ac:dyDescent="0.25">
      <c r="B19" s="4"/>
    </row>
  </sheetData>
  <mergeCells count="5">
    <mergeCell ref="A1:G2"/>
    <mergeCell ref="A3:G3"/>
    <mergeCell ref="A4:B4"/>
    <mergeCell ref="F4:G4"/>
    <mergeCell ref="A13:B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88CED8-3DCE-C040-B35A-AFEE8C7537B4}">
          <x14:formula1>
            <xm:f>donnees!$A$9:$A$10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56B1-88C3-4EB0-B47F-7D09ECE7E411}">
  <dimension ref="A1:O40"/>
  <sheetViews>
    <sheetView tabSelected="1" zoomScale="130" zoomScaleNormal="130" workbookViewId="0">
      <selection activeCell="J9" sqref="J9"/>
    </sheetView>
  </sheetViews>
  <sheetFormatPr baseColWidth="10" defaultRowHeight="15" x14ac:dyDescent="0.2"/>
  <cols>
    <col min="3" max="3" width="5.33203125" style="22" bestFit="1" customWidth="1"/>
    <col min="4" max="4" width="21.83203125" style="31" bestFit="1" customWidth="1"/>
    <col min="5" max="6" width="14" style="22" bestFit="1" customWidth="1"/>
    <col min="7" max="7" width="15" customWidth="1"/>
    <col min="8" max="8" width="10" style="23" bestFit="1" customWidth="1"/>
    <col min="9" max="9" width="18" style="22" bestFit="1" customWidth="1"/>
    <col min="10" max="10" width="17.5" style="22" customWidth="1"/>
    <col min="11" max="11" width="12.6640625" bestFit="1" customWidth="1"/>
    <col min="13" max="13" width="10.83203125" style="32"/>
  </cols>
  <sheetData>
    <row r="1" spans="1:15" x14ac:dyDescent="0.2">
      <c r="A1" s="13" t="s">
        <v>3</v>
      </c>
      <c r="B1" s="13" t="s">
        <v>19</v>
      </c>
      <c r="C1" s="14" t="s">
        <v>23</v>
      </c>
      <c r="D1" s="28" t="s">
        <v>24</v>
      </c>
      <c r="E1" s="14" t="s">
        <v>25</v>
      </c>
      <c r="F1" s="14" t="s">
        <v>26</v>
      </c>
      <c r="G1" s="13" t="s">
        <v>27</v>
      </c>
      <c r="H1" s="15" t="s">
        <v>28</v>
      </c>
      <c r="I1" s="14" t="s">
        <v>15</v>
      </c>
      <c r="J1" s="14" t="s">
        <v>29</v>
      </c>
      <c r="K1" s="13" t="s">
        <v>30</v>
      </c>
      <c r="M1" s="32" t="s">
        <v>47</v>
      </c>
    </row>
    <row r="2" spans="1:15" x14ac:dyDescent="0.2">
      <c r="A2" s="16"/>
      <c r="B2" s="16"/>
      <c r="C2" s="17"/>
      <c r="D2" s="29">
        <v>19558</v>
      </c>
      <c r="E2" s="17" t="str" cm="1">
        <f t="array" ref="E2:E40">VLOOKUP(M2:M40,donnees!E2:F67,2,FALSE)</f>
        <v>V3</v>
      </c>
      <c r="F2" s="17" t="s">
        <v>39</v>
      </c>
      <c r="G2" s="18" t="s">
        <v>4</v>
      </c>
      <c r="H2" s="33" cm="1">
        <f t="array" ref="H2:H40">VLOOKUP(G2:G40,N2:O7,2,FALSE)</f>
        <v>102</v>
      </c>
      <c r="I2" s="17" t="s">
        <v>46</v>
      </c>
      <c r="J2" s="17" t="s">
        <v>46</v>
      </c>
      <c r="K2" s="20">
        <f>H2+IF(I2=donnees!$A$9,8,0)+IF(J2=donnees!$A$9,10,0)</f>
        <v>120</v>
      </c>
      <c r="M2" s="32">
        <f>YEAR($D2)</f>
        <v>1953</v>
      </c>
      <c r="N2" s="34" t="s">
        <v>4</v>
      </c>
      <c r="O2" s="34">
        <f>IF('fiche-club'!G5&lt;9,donnees!B3,donnees!C3)</f>
        <v>102</v>
      </c>
    </row>
    <row r="3" spans="1:15" x14ac:dyDescent="0.2">
      <c r="A3" s="21"/>
      <c r="B3" s="21"/>
      <c r="C3" s="17"/>
      <c r="D3" s="30">
        <v>28750</v>
      </c>
      <c r="E3" s="17" t="str">
        <v>V1</v>
      </c>
      <c r="F3" s="17" t="s">
        <v>42</v>
      </c>
      <c r="G3" s="18" t="s">
        <v>14</v>
      </c>
      <c r="H3" s="19">
        <v>23.6</v>
      </c>
      <c r="I3" s="17" t="s">
        <v>45</v>
      </c>
      <c r="J3" s="17" t="s">
        <v>46</v>
      </c>
      <c r="K3" s="20">
        <f>H3+IF(I3=donnees!$A$9,8,0)+IF(J3=donnees!$A$9,10,0)</f>
        <v>33.6</v>
      </c>
      <c r="M3" s="32">
        <f t="shared" ref="M3:M40" si="0">YEAR($D3)</f>
        <v>1978</v>
      </c>
      <c r="N3" s="34" t="s">
        <v>6</v>
      </c>
      <c r="O3" s="34">
        <f>IF('fiche-club'!G6&lt;9,donnees!B4,donnees!C4)</f>
        <v>42.5</v>
      </c>
    </row>
    <row r="4" spans="1:15" x14ac:dyDescent="0.2">
      <c r="A4" s="16"/>
      <c r="B4" s="16"/>
      <c r="C4" s="17"/>
      <c r="D4" s="29">
        <v>18615</v>
      </c>
      <c r="E4" s="17" t="str">
        <v>V4</v>
      </c>
      <c r="F4" s="17" t="s">
        <v>41</v>
      </c>
      <c r="G4" s="18" t="s">
        <v>14</v>
      </c>
      <c r="H4" s="19">
        <v>23.6</v>
      </c>
      <c r="I4" s="17" t="s">
        <v>46</v>
      </c>
      <c r="J4" s="17" t="s">
        <v>45</v>
      </c>
      <c r="K4" s="20">
        <f>H4+IF(I4=donnees!$A$9,8,0)+IF(J4=donnees!$A$9,10,0)</f>
        <v>31.6</v>
      </c>
      <c r="M4" s="32">
        <f t="shared" si="0"/>
        <v>1950</v>
      </c>
      <c r="N4" s="34" t="s">
        <v>8</v>
      </c>
      <c r="O4" s="34">
        <f>IF('fiche-club'!G7&lt;9,donnees!B5,donnees!C5)</f>
        <v>17</v>
      </c>
    </row>
    <row r="5" spans="1:15" x14ac:dyDescent="0.2">
      <c r="A5" s="21"/>
      <c r="B5" s="21"/>
      <c r="C5" s="17"/>
      <c r="D5" s="30">
        <v>37498</v>
      </c>
      <c r="E5" s="17" t="str">
        <v>ES</v>
      </c>
      <c r="F5" s="17" t="s">
        <v>43</v>
      </c>
      <c r="G5" s="18" t="s">
        <v>12</v>
      </c>
      <c r="H5" s="19">
        <v>5</v>
      </c>
      <c r="I5" s="17" t="s">
        <v>45</v>
      </c>
      <c r="J5" s="17" t="s">
        <v>45</v>
      </c>
      <c r="K5" s="20">
        <f>H5+IF(I5=donnees!$A$9,8,0)+IF(J5=donnees!$A$9,10,0)</f>
        <v>5</v>
      </c>
      <c r="M5" s="32">
        <f t="shared" si="0"/>
        <v>2002</v>
      </c>
      <c r="N5" s="34" t="s">
        <v>10</v>
      </c>
      <c r="O5" s="34">
        <f>IF('fiche-club'!G8&lt;9,donnees!B6,donnees!C6)</f>
        <v>10.199999999999999</v>
      </c>
    </row>
    <row r="6" spans="1:15" x14ac:dyDescent="0.2">
      <c r="A6" s="16"/>
      <c r="B6" s="16"/>
      <c r="C6" s="17"/>
      <c r="D6" s="29">
        <v>28622</v>
      </c>
      <c r="E6" s="17" t="str">
        <v>V1</v>
      </c>
      <c r="F6" s="17"/>
      <c r="G6" s="18" t="s">
        <v>8</v>
      </c>
      <c r="H6" s="19">
        <v>17</v>
      </c>
      <c r="I6" s="17" t="s">
        <v>46</v>
      </c>
      <c r="J6" s="17" t="s">
        <v>46</v>
      </c>
      <c r="K6" s="20">
        <f>H6+IF(I6=donnees!$A$9,8,0)+IF(J6=donnees!$A$9,10,0)</f>
        <v>35</v>
      </c>
      <c r="M6" s="32">
        <f t="shared" si="0"/>
        <v>1978</v>
      </c>
      <c r="N6" s="34" t="s">
        <v>12</v>
      </c>
      <c r="O6" s="34">
        <f>IF('fiche-club'!G9&lt;9,donnees!B7,donnees!C7)</f>
        <v>5</v>
      </c>
    </row>
    <row r="7" spans="1:15" x14ac:dyDescent="0.2">
      <c r="A7" s="21"/>
      <c r="B7" s="21"/>
      <c r="C7" s="17"/>
      <c r="D7" s="30">
        <v>38120</v>
      </c>
      <c r="E7" s="17" t="str">
        <v>JU</v>
      </c>
      <c r="F7" s="17"/>
      <c r="G7" s="18" t="s">
        <v>8</v>
      </c>
      <c r="H7" s="19">
        <v>17</v>
      </c>
      <c r="I7" s="17" t="s">
        <v>46</v>
      </c>
      <c r="J7" s="17" t="s">
        <v>45</v>
      </c>
      <c r="K7" s="20">
        <f>H7+IF(I7=donnees!$A$9,8,0)+IF(J7=donnees!$A$9,10,0)</f>
        <v>25</v>
      </c>
      <c r="M7" s="32">
        <f t="shared" si="0"/>
        <v>2004</v>
      </c>
      <c r="N7" s="34" t="s">
        <v>14</v>
      </c>
      <c r="O7" s="34">
        <f>IF('fiche-club'!G10&lt;9,donnees!B2,donnees!C2)</f>
        <v>23.6</v>
      </c>
    </row>
    <row r="8" spans="1:15" x14ac:dyDescent="0.2">
      <c r="A8" s="16"/>
      <c r="B8" s="16"/>
      <c r="C8" s="17"/>
      <c r="D8" s="29"/>
      <c r="E8" s="17" t="e">
        <v>#N/A</v>
      </c>
      <c r="F8" s="17"/>
      <c r="G8" s="18" t="s">
        <v>12</v>
      </c>
      <c r="H8" s="19">
        <v>5</v>
      </c>
      <c r="I8" s="17"/>
      <c r="J8" s="17"/>
      <c r="K8" s="20">
        <f>H8+IF(I8=donnees!$A$9,8,0)+IF(J8=donnees!$A$9,10,0)</f>
        <v>5</v>
      </c>
      <c r="M8" s="32">
        <f t="shared" si="0"/>
        <v>1900</v>
      </c>
    </row>
    <row r="9" spans="1:15" x14ac:dyDescent="0.2">
      <c r="A9" s="21"/>
      <c r="B9" s="21"/>
      <c r="C9" s="17"/>
      <c r="D9" s="30"/>
      <c r="E9" s="17" t="e">
        <v>#N/A</v>
      </c>
      <c r="F9" s="17"/>
      <c r="G9" s="18" t="s">
        <v>12</v>
      </c>
      <c r="H9" s="19">
        <v>5</v>
      </c>
      <c r="I9" s="17"/>
      <c r="J9" s="17"/>
      <c r="K9" s="20">
        <f>H9+IF(I9=donnees!$A$9,8,0)+IF(J9=donnees!$A$9,10,0)</f>
        <v>5</v>
      </c>
      <c r="M9" s="32">
        <f t="shared" si="0"/>
        <v>1900</v>
      </c>
    </row>
    <row r="10" spans="1:15" x14ac:dyDescent="0.2">
      <c r="A10" s="16"/>
      <c r="B10" s="16"/>
      <c r="C10" s="17"/>
      <c r="D10" s="29"/>
      <c r="E10" s="17" t="e">
        <v>#N/A</v>
      </c>
      <c r="F10" s="17"/>
      <c r="G10" s="18" t="s">
        <v>12</v>
      </c>
      <c r="H10" s="19">
        <v>5</v>
      </c>
      <c r="I10" s="17"/>
      <c r="J10" s="17"/>
      <c r="K10" s="20">
        <f>H10+IF(I10=donnees!$A$9,8,0)+IF(J10=donnees!$A$9,10,0)</f>
        <v>5</v>
      </c>
      <c r="M10" s="32">
        <f t="shared" si="0"/>
        <v>1900</v>
      </c>
    </row>
    <row r="11" spans="1:15" x14ac:dyDescent="0.2">
      <c r="A11" s="21"/>
      <c r="B11" s="21"/>
      <c r="C11" s="17"/>
      <c r="D11" s="30"/>
      <c r="E11" s="17" t="e">
        <v>#N/A</v>
      </c>
      <c r="F11" s="17"/>
      <c r="G11" s="18" t="s">
        <v>12</v>
      </c>
      <c r="H11" s="19">
        <v>5</v>
      </c>
      <c r="I11" s="17"/>
      <c r="J11" s="17"/>
      <c r="K11" s="20">
        <f>H11+IF(I11=donnees!$A$9,8,0)+IF(J11=donnees!$A$9,10,0)</f>
        <v>5</v>
      </c>
      <c r="M11" s="32">
        <f t="shared" si="0"/>
        <v>1900</v>
      </c>
    </row>
    <row r="12" spans="1:15" x14ac:dyDescent="0.2">
      <c r="A12" s="16"/>
      <c r="B12" s="16"/>
      <c r="C12" s="17"/>
      <c r="D12" s="29"/>
      <c r="E12" s="17" t="e">
        <v>#N/A</v>
      </c>
      <c r="F12" s="17"/>
      <c r="G12" s="18" t="s">
        <v>12</v>
      </c>
      <c r="H12" s="19">
        <v>5</v>
      </c>
      <c r="I12" s="17"/>
      <c r="J12" s="17"/>
      <c r="K12" s="20">
        <f>H12+IF(I12=donnees!$A$9,8,0)+IF(J12=donnees!$A$9,10,0)</f>
        <v>5</v>
      </c>
      <c r="M12" s="32">
        <f t="shared" si="0"/>
        <v>1900</v>
      </c>
    </row>
    <row r="13" spans="1:15" x14ac:dyDescent="0.2">
      <c r="A13" s="21"/>
      <c r="B13" s="21"/>
      <c r="C13" s="17"/>
      <c r="D13" s="30"/>
      <c r="E13" s="17" t="e">
        <v>#N/A</v>
      </c>
      <c r="F13" s="17"/>
      <c r="G13" s="18" t="s">
        <v>14</v>
      </c>
      <c r="H13" s="19">
        <v>23.6</v>
      </c>
      <c r="I13" s="17"/>
      <c r="J13" s="17"/>
      <c r="K13" s="20">
        <f>H13+IF(I13=donnees!$A$9,8,0)+IF(J13=donnees!$A$9,10,0)</f>
        <v>23.6</v>
      </c>
      <c r="M13" s="32">
        <f t="shared" si="0"/>
        <v>1900</v>
      </c>
    </row>
    <row r="14" spans="1:15" x14ac:dyDescent="0.2">
      <c r="A14" s="16"/>
      <c r="B14" s="16"/>
      <c r="C14" s="17"/>
      <c r="D14" s="29"/>
      <c r="E14" s="17" t="e">
        <v>#N/A</v>
      </c>
      <c r="F14" s="17"/>
      <c r="G14" s="18" t="s">
        <v>4</v>
      </c>
      <c r="H14" s="19">
        <v>102</v>
      </c>
      <c r="I14" s="17"/>
      <c r="J14" s="17"/>
      <c r="K14" s="20">
        <f>H14+IF(I14=donnees!$A$9,8,0)+IF(J14=donnees!$A$9,10,0)</f>
        <v>102</v>
      </c>
      <c r="M14" s="32">
        <f t="shared" si="0"/>
        <v>1900</v>
      </c>
    </row>
    <row r="15" spans="1:15" x14ac:dyDescent="0.2">
      <c r="A15" s="21"/>
      <c r="B15" s="21"/>
      <c r="C15" s="17"/>
      <c r="D15" s="30"/>
      <c r="E15" s="17" t="e">
        <v>#N/A</v>
      </c>
      <c r="F15" s="17"/>
      <c r="G15" s="18" t="s">
        <v>6</v>
      </c>
      <c r="H15" s="19">
        <v>42.5</v>
      </c>
      <c r="I15" s="17"/>
      <c r="J15" s="17"/>
      <c r="K15" s="20">
        <f>H15+IF(I15=donnees!$A$9,8,0)+IF(J15=donnees!$A$9,10,0)</f>
        <v>42.5</v>
      </c>
      <c r="M15" s="32">
        <f t="shared" si="0"/>
        <v>1900</v>
      </c>
    </row>
    <row r="16" spans="1:15" x14ac:dyDescent="0.2">
      <c r="A16" s="16"/>
      <c r="B16" s="16"/>
      <c r="C16" s="17"/>
      <c r="D16" s="29"/>
      <c r="E16" s="17" t="e">
        <v>#N/A</v>
      </c>
      <c r="F16" s="17"/>
      <c r="G16" s="18" t="s">
        <v>8</v>
      </c>
      <c r="H16" s="19">
        <v>17</v>
      </c>
      <c r="I16" s="17"/>
      <c r="J16" s="17"/>
      <c r="K16" s="20">
        <f>H16+IF(I16=donnees!$A$9,8,0)+IF(J16=donnees!$A$9,10,0)</f>
        <v>17</v>
      </c>
      <c r="M16" s="32">
        <f t="shared" si="0"/>
        <v>1900</v>
      </c>
    </row>
    <row r="17" spans="1:13" x14ac:dyDescent="0.2">
      <c r="A17" s="21"/>
      <c r="B17" s="21"/>
      <c r="C17" s="17"/>
      <c r="D17" s="30"/>
      <c r="E17" s="17" t="e">
        <v>#N/A</v>
      </c>
      <c r="F17" s="17"/>
      <c r="G17" s="18" t="s">
        <v>10</v>
      </c>
      <c r="H17" s="19">
        <v>10.199999999999999</v>
      </c>
      <c r="I17" s="17"/>
      <c r="J17" s="17"/>
      <c r="K17" s="20">
        <f>H17+IF(I17=donnees!$A$9,8,0)+IF(J17=donnees!$A$9,10,0)</f>
        <v>10.199999999999999</v>
      </c>
      <c r="M17" s="32">
        <f t="shared" si="0"/>
        <v>1900</v>
      </c>
    </row>
    <row r="18" spans="1:13" x14ac:dyDescent="0.2">
      <c r="A18" s="16"/>
      <c r="B18" s="16"/>
      <c r="C18" s="17"/>
      <c r="D18" s="29"/>
      <c r="E18" s="17" t="e">
        <v>#N/A</v>
      </c>
      <c r="F18" s="17"/>
      <c r="G18" s="18" t="s">
        <v>12</v>
      </c>
      <c r="H18" s="19">
        <v>5</v>
      </c>
      <c r="I18" s="17"/>
      <c r="J18" s="17"/>
      <c r="K18" s="20">
        <f>H18+IF(I18=donnees!$A$9,8,0)+IF(J18=donnees!$A$9,10,0)</f>
        <v>5</v>
      </c>
      <c r="M18" s="32">
        <f t="shared" si="0"/>
        <v>1900</v>
      </c>
    </row>
    <row r="19" spans="1:13" x14ac:dyDescent="0.2">
      <c r="A19" s="21"/>
      <c r="B19" s="21"/>
      <c r="C19" s="17"/>
      <c r="D19" s="30"/>
      <c r="E19" s="17" t="e">
        <v>#N/A</v>
      </c>
      <c r="F19" s="17"/>
      <c r="G19" s="18" t="s">
        <v>4</v>
      </c>
      <c r="H19" s="19">
        <v>102</v>
      </c>
      <c r="I19" s="17"/>
      <c r="J19" s="17"/>
      <c r="K19" s="20">
        <f>H19+IF(I19=donnees!$A$9,8,0)+IF(J19=donnees!$A$9,10,0)</f>
        <v>102</v>
      </c>
      <c r="M19" s="32">
        <f t="shared" si="0"/>
        <v>1900</v>
      </c>
    </row>
    <row r="20" spans="1:13" x14ac:dyDescent="0.2">
      <c r="A20" s="16"/>
      <c r="B20" s="16"/>
      <c r="C20" s="17"/>
      <c r="D20" s="29"/>
      <c r="E20" s="17" t="e">
        <v>#N/A</v>
      </c>
      <c r="F20" s="17"/>
      <c r="G20" s="18" t="s">
        <v>4</v>
      </c>
      <c r="H20" s="19">
        <v>102</v>
      </c>
      <c r="I20" s="17"/>
      <c r="J20" s="17"/>
      <c r="K20" s="20">
        <f>H20+IF(I20=donnees!$A$9,8,0)+IF(J20=donnees!$A$9,10,0)</f>
        <v>102</v>
      </c>
      <c r="M20" s="32">
        <f t="shared" si="0"/>
        <v>1900</v>
      </c>
    </row>
    <row r="21" spans="1:13" x14ac:dyDescent="0.2">
      <c r="A21" s="21"/>
      <c r="B21" s="21"/>
      <c r="C21" s="17"/>
      <c r="D21" s="30"/>
      <c r="E21" s="17" t="e">
        <v>#N/A</v>
      </c>
      <c r="F21" s="17"/>
      <c r="G21" s="18" t="s">
        <v>4</v>
      </c>
      <c r="H21" s="19">
        <v>102</v>
      </c>
      <c r="I21" s="17"/>
      <c r="J21" s="17"/>
      <c r="K21" s="20">
        <f>H21+IF(I21=donnees!$A$9,8,0)+IF(J21=donnees!$A$9,10,0)</f>
        <v>102</v>
      </c>
      <c r="M21" s="32">
        <f t="shared" si="0"/>
        <v>1900</v>
      </c>
    </row>
    <row r="22" spans="1:13" x14ac:dyDescent="0.2">
      <c r="A22" s="16"/>
      <c r="B22" s="16"/>
      <c r="C22" s="17"/>
      <c r="D22" s="29"/>
      <c r="E22" s="17" t="e">
        <v>#N/A</v>
      </c>
      <c r="F22" s="17"/>
      <c r="G22" s="18" t="s">
        <v>6</v>
      </c>
      <c r="H22" s="19">
        <v>42.5</v>
      </c>
      <c r="I22" s="17"/>
      <c r="J22" s="17"/>
      <c r="K22" s="20">
        <f>H22+IF(I22=donnees!$A$9,8,0)+IF(J22=donnees!$A$9,10,0)</f>
        <v>42.5</v>
      </c>
      <c r="M22" s="32">
        <f t="shared" si="0"/>
        <v>1900</v>
      </c>
    </row>
    <row r="23" spans="1:13" x14ac:dyDescent="0.2">
      <c r="A23" s="21"/>
      <c r="B23" s="21"/>
      <c r="C23" s="17"/>
      <c r="D23" s="30"/>
      <c r="E23" s="17" t="e">
        <v>#N/A</v>
      </c>
      <c r="F23" s="17"/>
      <c r="G23" s="18" t="s">
        <v>6</v>
      </c>
      <c r="H23" s="19">
        <v>42.5</v>
      </c>
      <c r="I23" s="17"/>
      <c r="J23" s="17"/>
      <c r="K23" s="20">
        <f>H23+IF(I23=donnees!$A$9,8,0)+IF(J23=donnees!$A$9,10,0)</f>
        <v>42.5</v>
      </c>
      <c r="M23" s="32">
        <f t="shared" si="0"/>
        <v>1900</v>
      </c>
    </row>
    <row r="24" spans="1:13" x14ac:dyDescent="0.2">
      <c r="A24" s="16"/>
      <c r="B24" s="16"/>
      <c r="C24" s="17"/>
      <c r="D24" s="29"/>
      <c r="E24" s="17" t="e">
        <v>#N/A</v>
      </c>
      <c r="F24" s="17"/>
      <c r="G24" s="18" t="s">
        <v>8</v>
      </c>
      <c r="H24" s="19">
        <v>17</v>
      </c>
      <c r="I24" s="17"/>
      <c r="J24" s="17"/>
      <c r="K24" s="20">
        <f>H24+IF(I24=donnees!$A$9,8,0)+IF(J24=donnees!$A$9,10,0)</f>
        <v>17</v>
      </c>
      <c r="M24" s="32">
        <f t="shared" si="0"/>
        <v>1900</v>
      </c>
    </row>
    <row r="25" spans="1:13" x14ac:dyDescent="0.2">
      <c r="A25" s="21"/>
      <c r="B25" s="21"/>
      <c r="C25" s="17"/>
      <c r="D25" s="30"/>
      <c r="E25" s="17" t="e">
        <v>#N/A</v>
      </c>
      <c r="F25" s="17"/>
      <c r="G25" s="18"/>
      <c r="H25" s="19" t="e">
        <v>#N/A</v>
      </c>
      <c r="I25" s="17"/>
      <c r="J25" s="17"/>
      <c r="K25" s="20" t="e">
        <f>H25+IF(I25=donnees!$A$9,8,0)+IF(J25=donnees!$A$9,10,0)</f>
        <v>#N/A</v>
      </c>
      <c r="M25" s="32">
        <f t="shared" si="0"/>
        <v>1900</v>
      </c>
    </row>
    <row r="26" spans="1:13" x14ac:dyDescent="0.2">
      <c r="A26" s="16"/>
      <c r="B26" s="16"/>
      <c r="C26" s="17"/>
      <c r="D26" s="29"/>
      <c r="E26" s="17" t="e">
        <v>#N/A</v>
      </c>
      <c r="F26" s="17"/>
      <c r="G26" s="18"/>
      <c r="H26" s="19" t="e">
        <v>#N/A</v>
      </c>
      <c r="I26" s="17"/>
      <c r="J26" s="17"/>
      <c r="K26" s="20" t="e">
        <f>H26+IF(I26=donnees!$A$9,8,0)+IF(J26=donnees!$A$9,10,0)</f>
        <v>#N/A</v>
      </c>
      <c r="M26" s="32">
        <f t="shared" si="0"/>
        <v>1900</v>
      </c>
    </row>
    <row r="27" spans="1:13" x14ac:dyDescent="0.2">
      <c r="A27" s="21"/>
      <c r="B27" s="21"/>
      <c r="C27" s="17"/>
      <c r="D27" s="30"/>
      <c r="E27" s="17" t="e">
        <v>#N/A</v>
      </c>
      <c r="F27" s="17"/>
      <c r="G27" s="18"/>
      <c r="H27" s="19" t="e">
        <v>#N/A</v>
      </c>
      <c r="I27" s="17"/>
      <c r="J27" s="17"/>
      <c r="K27" s="20" t="e">
        <f>H27+IF(I27=donnees!$A$9,8,0)+IF(J27=donnees!$A$9,10,0)</f>
        <v>#N/A</v>
      </c>
      <c r="M27" s="32">
        <f t="shared" si="0"/>
        <v>1900</v>
      </c>
    </row>
    <row r="28" spans="1:13" x14ac:dyDescent="0.2">
      <c r="A28" s="16"/>
      <c r="B28" s="16"/>
      <c r="C28" s="17"/>
      <c r="D28" s="29"/>
      <c r="E28" s="17" t="e">
        <v>#N/A</v>
      </c>
      <c r="F28" s="17"/>
      <c r="G28" s="18"/>
      <c r="H28" s="19" t="e">
        <v>#N/A</v>
      </c>
      <c r="I28" s="17"/>
      <c r="J28" s="17"/>
      <c r="K28" s="20" t="e">
        <f>H28+IF(I28=donnees!$A$9,8,0)+IF(J28=donnees!$A$9,10,0)</f>
        <v>#N/A</v>
      </c>
      <c r="M28" s="32">
        <f t="shared" si="0"/>
        <v>1900</v>
      </c>
    </row>
    <row r="29" spans="1:13" x14ac:dyDescent="0.2">
      <c r="A29" s="21"/>
      <c r="B29" s="21"/>
      <c r="C29" s="17"/>
      <c r="D29" s="30"/>
      <c r="E29" s="17" t="e">
        <v>#N/A</v>
      </c>
      <c r="F29" s="17"/>
      <c r="G29" s="18"/>
      <c r="H29" s="19" t="e">
        <v>#N/A</v>
      </c>
      <c r="I29" s="17"/>
      <c r="J29" s="17"/>
      <c r="K29" s="20" t="e">
        <f>H29+IF(I29=donnees!$A$9,8,0)+IF(J29=donnees!$A$9,10,0)</f>
        <v>#N/A</v>
      </c>
      <c r="M29" s="32">
        <f t="shared" si="0"/>
        <v>1900</v>
      </c>
    </row>
    <row r="30" spans="1:13" x14ac:dyDescent="0.2">
      <c r="A30" s="16"/>
      <c r="B30" s="16"/>
      <c r="C30" s="17"/>
      <c r="D30" s="29"/>
      <c r="E30" s="17" t="e">
        <v>#N/A</v>
      </c>
      <c r="F30" s="17"/>
      <c r="G30" s="18"/>
      <c r="H30" s="19" t="e">
        <v>#N/A</v>
      </c>
      <c r="I30" s="17"/>
      <c r="J30" s="17"/>
      <c r="K30" s="20" t="e">
        <f>H30+IF(I30=donnees!$A$9,8,0)+IF(J30=donnees!$A$9,10,0)</f>
        <v>#N/A</v>
      </c>
      <c r="M30" s="32">
        <f t="shared" si="0"/>
        <v>1900</v>
      </c>
    </row>
    <row r="31" spans="1:13" x14ac:dyDescent="0.2">
      <c r="A31" s="21"/>
      <c r="B31" s="21"/>
      <c r="C31" s="17"/>
      <c r="D31" s="30"/>
      <c r="E31" s="17" t="e">
        <v>#N/A</v>
      </c>
      <c r="F31" s="17"/>
      <c r="G31" s="18"/>
      <c r="H31" s="19" t="e">
        <v>#N/A</v>
      </c>
      <c r="I31" s="17"/>
      <c r="J31" s="17"/>
      <c r="K31" s="20" t="e">
        <f>H31+IF(I31=donnees!$A$9,8,0)+IF(J31=donnees!$A$9,10,0)</f>
        <v>#N/A</v>
      </c>
      <c r="M31" s="32">
        <f t="shared" si="0"/>
        <v>1900</v>
      </c>
    </row>
    <row r="32" spans="1:13" x14ac:dyDescent="0.2">
      <c r="A32" s="16"/>
      <c r="B32" s="16"/>
      <c r="C32" s="17"/>
      <c r="D32" s="29"/>
      <c r="E32" s="17" t="e">
        <v>#N/A</v>
      </c>
      <c r="F32" s="17"/>
      <c r="G32" s="18"/>
      <c r="H32" s="19" t="e">
        <v>#N/A</v>
      </c>
      <c r="I32" s="17"/>
      <c r="J32" s="17"/>
      <c r="K32" s="20" t="e">
        <f>H32+IF(I32=donnees!$A$9,8,0)+IF(J32=donnees!$A$9,10,0)</f>
        <v>#N/A</v>
      </c>
      <c r="M32" s="32">
        <f t="shared" si="0"/>
        <v>1900</v>
      </c>
    </row>
    <row r="33" spans="1:13" x14ac:dyDescent="0.2">
      <c r="A33" s="21"/>
      <c r="B33" s="21"/>
      <c r="C33" s="17"/>
      <c r="D33" s="30"/>
      <c r="E33" s="17" t="e">
        <v>#N/A</v>
      </c>
      <c r="F33" s="17"/>
      <c r="G33" s="18"/>
      <c r="H33" s="19" t="e">
        <v>#N/A</v>
      </c>
      <c r="I33" s="17"/>
      <c r="J33" s="17"/>
      <c r="K33" s="20" t="e">
        <f>H33+IF(I33=donnees!$A$9,8,0)+IF(J33=donnees!$A$9,10,0)</f>
        <v>#N/A</v>
      </c>
      <c r="M33" s="32">
        <f t="shared" si="0"/>
        <v>1900</v>
      </c>
    </row>
    <row r="34" spans="1:13" x14ac:dyDescent="0.2">
      <c r="A34" s="16"/>
      <c r="B34" s="16"/>
      <c r="C34" s="17"/>
      <c r="D34" s="29"/>
      <c r="E34" s="17" t="e">
        <v>#N/A</v>
      </c>
      <c r="F34" s="17"/>
      <c r="G34" s="18"/>
      <c r="H34" s="19" t="e">
        <v>#N/A</v>
      </c>
      <c r="I34" s="17"/>
      <c r="J34" s="17"/>
      <c r="K34" s="20" t="e">
        <f>H34+IF(I34=donnees!$A$9,8,0)+IF(J34=donnees!$A$9,10,0)</f>
        <v>#N/A</v>
      </c>
      <c r="M34" s="32">
        <f t="shared" si="0"/>
        <v>1900</v>
      </c>
    </row>
    <row r="35" spans="1:13" x14ac:dyDescent="0.2">
      <c r="A35" s="21"/>
      <c r="B35" s="21"/>
      <c r="C35" s="17"/>
      <c r="D35" s="30"/>
      <c r="E35" s="17" t="e">
        <v>#N/A</v>
      </c>
      <c r="F35" s="17"/>
      <c r="G35" s="18"/>
      <c r="H35" s="19" t="e">
        <v>#N/A</v>
      </c>
      <c r="I35" s="17"/>
      <c r="J35" s="17"/>
      <c r="K35" s="20" t="e">
        <f>H35+IF(I35=donnees!$A$9,8,0)+IF(J35=donnees!$A$9,10,0)</f>
        <v>#N/A</v>
      </c>
      <c r="M35" s="32">
        <f t="shared" si="0"/>
        <v>1900</v>
      </c>
    </row>
    <row r="36" spans="1:13" x14ac:dyDescent="0.2">
      <c r="A36" s="16"/>
      <c r="B36" s="16"/>
      <c r="C36" s="17"/>
      <c r="D36" s="29"/>
      <c r="E36" s="17" t="e">
        <v>#N/A</v>
      </c>
      <c r="F36" s="17"/>
      <c r="G36" s="18"/>
      <c r="H36" s="19" t="e">
        <v>#N/A</v>
      </c>
      <c r="I36" s="17"/>
      <c r="J36" s="17"/>
      <c r="K36" s="20" t="e">
        <f>H36+IF(I36=donnees!$A$9,8,0)+IF(J36=donnees!$A$9,10,0)</f>
        <v>#N/A</v>
      </c>
      <c r="M36" s="32">
        <f t="shared" si="0"/>
        <v>1900</v>
      </c>
    </row>
    <row r="37" spans="1:13" x14ac:dyDescent="0.2">
      <c r="A37" s="21"/>
      <c r="B37" s="21"/>
      <c r="C37" s="17"/>
      <c r="D37" s="30"/>
      <c r="E37" s="17" t="e">
        <v>#N/A</v>
      </c>
      <c r="F37" s="17"/>
      <c r="G37" s="18"/>
      <c r="H37" s="19" t="e">
        <v>#N/A</v>
      </c>
      <c r="I37" s="17"/>
      <c r="J37" s="17"/>
      <c r="K37" s="20" t="e">
        <f>H37+IF(I37=donnees!$A$9,8,0)+IF(J37=donnees!$A$9,10,0)</f>
        <v>#N/A</v>
      </c>
      <c r="M37" s="32">
        <f t="shared" si="0"/>
        <v>1900</v>
      </c>
    </row>
    <row r="38" spans="1:13" x14ac:dyDescent="0.2">
      <c r="A38" s="16"/>
      <c r="B38" s="16"/>
      <c r="C38" s="17"/>
      <c r="D38" s="29"/>
      <c r="E38" s="17" t="e">
        <v>#N/A</v>
      </c>
      <c r="F38" s="17"/>
      <c r="G38" s="18"/>
      <c r="H38" s="19" t="e">
        <v>#N/A</v>
      </c>
      <c r="I38" s="17"/>
      <c r="J38" s="17"/>
      <c r="K38" s="20" t="e">
        <f>H38+IF(I38=donnees!$A$9,8,0)+IF(J38=donnees!$A$9,10,0)</f>
        <v>#N/A</v>
      </c>
      <c r="M38" s="32">
        <f t="shared" si="0"/>
        <v>1900</v>
      </c>
    </row>
    <row r="39" spans="1:13" x14ac:dyDescent="0.2">
      <c r="A39" s="21"/>
      <c r="B39" s="21"/>
      <c r="C39" s="17"/>
      <c r="D39" s="30"/>
      <c r="E39" s="17" t="e">
        <v>#N/A</v>
      </c>
      <c r="F39" s="17"/>
      <c r="G39" s="18"/>
      <c r="H39" s="19" t="e">
        <v>#N/A</v>
      </c>
      <c r="I39" s="17"/>
      <c r="J39" s="17"/>
      <c r="K39" s="20" t="e">
        <f>H39+IF(I39=donnees!$A$9,8,0)+IF(J39=donnees!$A$9,10,0)</f>
        <v>#N/A</v>
      </c>
      <c r="M39" s="32">
        <f t="shared" si="0"/>
        <v>1900</v>
      </c>
    </row>
    <row r="40" spans="1:13" x14ac:dyDescent="0.2">
      <c r="A40" s="16"/>
      <c r="B40" s="16"/>
      <c r="C40" s="17"/>
      <c r="D40" s="29"/>
      <c r="E40" s="17" t="e">
        <v>#N/A</v>
      </c>
      <c r="F40" s="17"/>
      <c r="G40" s="18"/>
      <c r="H40" s="19" t="e">
        <v>#N/A</v>
      </c>
      <c r="I40" s="17"/>
      <c r="J40" s="17"/>
      <c r="K40" s="20" t="e">
        <f>H40+IF(I40=donnees!$A$9,8,0)+IF(J40=donnees!$A$9,10,0)</f>
        <v>#N/A</v>
      </c>
      <c r="M40" s="32">
        <f t="shared" si="0"/>
        <v>1900</v>
      </c>
    </row>
  </sheetData>
  <sheetProtection formatCells="0" insertColumns="0" insertRows="0" insertHyperlinks="0" deleteColumns="0" deleteRows="0"/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2501DD3-E647-3044-B039-809BCA37BC34}">
          <x14:formula1>
            <xm:f>donnees!$A$19:$A$20</xm:f>
          </x14:formula1>
          <xm:sqref>C2:C1048576</xm:sqref>
        </x14:dataValidation>
        <x14:dataValidation type="list" allowBlank="1" showInputMessage="1" showErrorMessage="1" xr:uid="{01CE5282-450C-CF4F-93BE-1CDB99DE3745}">
          <x14:formula1>
            <xm:f>donnees!$A$13:$A$16</xm:f>
          </x14:formula1>
          <xm:sqref>F2:F1048576</xm:sqref>
        </x14:dataValidation>
        <x14:dataValidation type="list" allowBlank="1" showInputMessage="1" showErrorMessage="1" xr:uid="{19C4CA1D-19A7-1F49-AB92-107AC12369E2}">
          <x14:formula1>
            <xm:f>donnees!$A$2:$A$7</xm:f>
          </x14:formula1>
          <xm:sqref>G2:G1048576</xm:sqref>
        </x14:dataValidation>
        <x14:dataValidation type="list" allowBlank="1" showInputMessage="1" showErrorMessage="1" xr:uid="{B919718D-02D7-5C4C-9B04-26DD6AF26BB1}">
          <x14:formula1>
            <xm:f>donnees!$A$9:$A$10</xm:f>
          </x14:formula1>
          <xm:sqref>I2:J1048576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5D43-073C-45DC-9679-76CCCEA28032}">
  <dimension ref="A1:F67"/>
  <sheetViews>
    <sheetView workbookViewId="0">
      <selection activeCell="B4" sqref="B4"/>
    </sheetView>
  </sheetViews>
  <sheetFormatPr baseColWidth="10" defaultColWidth="11.5" defaultRowHeight="21" x14ac:dyDescent="0.25"/>
  <cols>
    <col min="1" max="1" width="23.5" style="4" customWidth="1"/>
    <col min="2" max="2" width="13.83203125" style="4" bestFit="1" customWidth="1"/>
    <col min="3" max="3" width="12.33203125" style="4" bestFit="1" customWidth="1"/>
    <col min="4" max="4" width="11.5" style="4"/>
    <col min="5" max="5" width="11.6640625" style="4" bestFit="1" customWidth="1"/>
    <col min="6" max="16384" width="11.5" style="4"/>
  </cols>
  <sheetData>
    <row r="1" spans="1:6" x14ac:dyDescent="0.25">
      <c r="B1" s="26">
        <v>0.15</v>
      </c>
      <c r="C1" s="26">
        <v>0.2</v>
      </c>
    </row>
    <row r="2" spans="1:6" x14ac:dyDescent="0.25">
      <c r="A2" s="4" t="s">
        <v>14</v>
      </c>
      <c r="B2" s="4">
        <v>23.6</v>
      </c>
      <c r="C2" s="4">
        <v>22.4</v>
      </c>
      <c r="E2" s="27">
        <v>1943</v>
      </c>
      <c r="F2" s="24" t="s">
        <v>44</v>
      </c>
    </row>
    <row r="3" spans="1:6" x14ac:dyDescent="0.25">
      <c r="A3" s="4" t="s">
        <v>4</v>
      </c>
      <c r="B3" s="25">
        <v>102</v>
      </c>
      <c r="C3" s="25">
        <v>96</v>
      </c>
      <c r="E3" s="27">
        <v>1944</v>
      </c>
      <c r="F3" s="24" t="s">
        <v>44</v>
      </c>
    </row>
    <row r="4" spans="1:6" x14ac:dyDescent="0.25">
      <c r="A4" s="4" t="s">
        <v>6</v>
      </c>
      <c r="B4" s="25">
        <v>42.5</v>
      </c>
      <c r="C4" s="25">
        <v>40</v>
      </c>
      <c r="E4" s="27">
        <v>1945</v>
      </c>
      <c r="F4" s="24" t="s">
        <v>44</v>
      </c>
    </row>
    <row r="5" spans="1:6" x14ac:dyDescent="0.25">
      <c r="A5" s="4" t="s">
        <v>8</v>
      </c>
      <c r="B5" s="25">
        <v>17</v>
      </c>
      <c r="C5" s="25">
        <v>16</v>
      </c>
      <c r="E5" s="27">
        <v>1946</v>
      </c>
      <c r="F5" s="24" t="s">
        <v>44</v>
      </c>
    </row>
    <row r="6" spans="1:6" x14ac:dyDescent="0.25">
      <c r="A6" s="4" t="s">
        <v>10</v>
      </c>
      <c r="B6" s="25">
        <v>10.199999999999999</v>
      </c>
      <c r="C6" s="25">
        <v>9.6</v>
      </c>
      <c r="E6" s="27">
        <v>1947</v>
      </c>
      <c r="F6" s="24" t="s">
        <v>44</v>
      </c>
    </row>
    <row r="7" spans="1:6" x14ac:dyDescent="0.25">
      <c r="A7" s="4" t="s">
        <v>12</v>
      </c>
      <c r="B7" s="25">
        <v>5</v>
      </c>
      <c r="C7" s="25">
        <v>5</v>
      </c>
      <c r="E7" s="27">
        <v>1948</v>
      </c>
      <c r="F7" s="24" t="s">
        <v>44</v>
      </c>
    </row>
    <row r="8" spans="1:6" x14ac:dyDescent="0.25">
      <c r="B8" s="25"/>
      <c r="C8" s="25"/>
      <c r="E8" s="27">
        <v>1949</v>
      </c>
      <c r="F8" s="24" t="s">
        <v>44</v>
      </c>
    </row>
    <row r="9" spans="1:6" x14ac:dyDescent="0.25">
      <c r="A9" s="4" t="s">
        <v>46</v>
      </c>
      <c r="B9" s="25"/>
      <c r="C9" s="25"/>
      <c r="E9" s="27">
        <v>1950</v>
      </c>
      <c r="F9" s="24" t="s">
        <v>44</v>
      </c>
    </row>
    <row r="10" spans="1:6" x14ac:dyDescent="0.25">
      <c r="A10" s="4" t="s">
        <v>45</v>
      </c>
      <c r="E10" s="27">
        <v>1951</v>
      </c>
      <c r="F10" s="24" t="s">
        <v>44</v>
      </c>
    </row>
    <row r="11" spans="1:6" x14ac:dyDescent="0.25">
      <c r="E11" s="27">
        <v>1952</v>
      </c>
      <c r="F11" s="24" t="s">
        <v>44</v>
      </c>
    </row>
    <row r="12" spans="1:6" x14ac:dyDescent="0.25">
      <c r="E12" s="27">
        <v>1953</v>
      </c>
      <c r="F12" s="24" t="s">
        <v>38</v>
      </c>
    </row>
    <row r="13" spans="1:6" x14ac:dyDescent="0.25">
      <c r="A13" s="4" t="s">
        <v>43</v>
      </c>
      <c r="E13" s="27">
        <v>1954</v>
      </c>
      <c r="F13" s="24" t="s">
        <v>38</v>
      </c>
    </row>
    <row r="14" spans="1:6" x14ac:dyDescent="0.25">
      <c r="A14" s="4" t="s">
        <v>39</v>
      </c>
      <c r="E14" s="27">
        <v>1955</v>
      </c>
      <c r="F14" s="24" t="s">
        <v>38</v>
      </c>
    </row>
    <row r="15" spans="1:6" x14ac:dyDescent="0.25">
      <c r="A15" s="4" t="s">
        <v>42</v>
      </c>
      <c r="E15" s="27">
        <v>1956</v>
      </c>
      <c r="F15" s="24" t="s">
        <v>38</v>
      </c>
    </row>
    <row r="16" spans="1:6" x14ac:dyDescent="0.25">
      <c r="A16" s="4" t="s">
        <v>41</v>
      </c>
      <c r="E16" s="27">
        <v>1957</v>
      </c>
      <c r="F16" s="24" t="s">
        <v>38</v>
      </c>
    </row>
    <row r="17" spans="1:6" x14ac:dyDescent="0.25">
      <c r="E17" s="27">
        <v>1958</v>
      </c>
      <c r="F17" s="24" t="s">
        <v>38</v>
      </c>
    </row>
    <row r="18" spans="1:6" x14ac:dyDescent="0.25">
      <c r="E18" s="27">
        <v>1959</v>
      </c>
      <c r="F18" s="24" t="s">
        <v>38</v>
      </c>
    </row>
    <row r="19" spans="1:6" x14ac:dyDescent="0.25">
      <c r="A19" s="4" t="s">
        <v>40</v>
      </c>
      <c r="E19" s="27">
        <v>1960</v>
      </c>
      <c r="F19" s="24" t="s">
        <v>38</v>
      </c>
    </row>
    <row r="20" spans="1:6" x14ac:dyDescent="0.25">
      <c r="A20" s="4" t="s">
        <v>39</v>
      </c>
      <c r="E20" s="27">
        <v>1961</v>
      </c>
      <c r="F20" s="24" t="s">
        <v>38</v>
      </c>
    </row>
    <row r="21" spans="1:6" x14ac:dyDescent="0.25">
      <c r="E21" s="27">
        <v>1962</v>
      </c>
      <c r="F21" s="24" t="s">
        <v>38</v>
      </c>
    </row>
    <row r="22" spans="1:6" x14ac:dyDescent="0.25">
      <c r="E22" s="27">
        <v>1963</v>
      </c>
      <c r="F22" s="24" t="s">
        <v>37</v>
      </c>
    </row>
    <row r="23" spans="1:6" x14ac:dyDescent="0.25">
      <c r="E23" s="27">
        <v>1964</v>
      </c>
      <c r="F23" s="24" t="s">
        <v>37</v>
      </c>
    </row>
    <row r="24" spans="1:6" x14ac:dyDescent="0.25">
      <c r="E24" s="27">
        <v>1965</v>
      </c>
      <c r="F24" s="24" t="s">
        <v>37</v>
      </c>
    </row>
    <row r="25" spans="1:6" x14ac:dyDescent="0.25">
      <c r="E25" s="27">
        <v>1966</v>
      </c>
      <c r="F25" s="24" t="s">
        <v>37</v>
      </c>
    </row>
    <row r="26" spans="1:6" x14ac:dyDescent="0.25">
      <c r="E26" s="27">
        <v>1967</v>
      </c>
      <c r="F26" s="24" t="s">
        <v>37</v>
      </c>
    </row>
    <row r="27" spans="1:6" x14ac:dyDescent="0.25">
      <c r="E27" s="27">
        <v>1968</v>
      </c>
      <c r="F27" s="24" t="s">
        <v>37</v>
      </c>
    </row>
    <row r="28" spans="1:6" x14ac:dyDescent="0.25">
      <c r="E28" s="27">
        <v>1969</v>
      </c>
      <c r="F28" s="24" t="s">
        <v>37</v>
      </c>
    </row>
    <row r="29" spans="1:6" x14ac:dyDescent="0.25">
      <c r="E29" s="27">
        <v>1970</v>
      </c>
      <c r="F29" s="24" t="s">
        <v>37</v>
      </c>
    </row>
    <row r="30" spans="1:6" x14ac:dyDescent="0.25">
      <c r="E30" s="27">
        <v>1971</v>
      </c>
      <c r="F30" s="24" t="s">
        <v>37</v>
      </c>
    </row>
    <row r="31" spans="1:6" x14ac:dyDescent="0.25">
      <c r="E31" s="27">
        <v>1972</v>
      </c>
      <c r="F31" s="24" t="s">
        <v>37</v>
      </c>
    </row>
    <row r="32" spans="1:6" x14ac:dyDescent="0.25">
      <c r="E32" s="27">
        <v>1973</v>
      </c>
      <c r="F32" s="24" t="s">
        <v>36</v>
      </c>
    </row>
    <row r="33" spans="5:6" x14ac:dyDescent="0.25">
      <c r="E33" s="27">
        <v>1974</v>
      </c>
      <c r="F33" s="24" t="s">
        <v>36</v>
      </c>
    </row>
    <row r="34" spans="5:6" x14ac:dyDescent="0.25">
      <c r="E34" s="27">
        <v>1975</v>
      </c>
      <c r="F34" s="24" t="s">
        <v>36</v>
      </c>
    </row>
    <row r="35" spans="5:6" x14ac:dyDescent="0.25">
      <c r="E35" s="27">
        <v>1976</v>
      </c>
      <c r="F35" s="24" t="s">
        <v>36</v>
      </c>
    </row>
    <row r="36" spans="5:6" x14ac:dyDescent="0.25">
      <c r="E36" s="27">
        <v>1977</v>
      </c>
      <c r="F36" s="24" t="s">
        <v>36</v>
      </c>
    </row>
    <row r="37" spans="5:6" x14ac:dyDescent="0.25">
      <c r="E37" s="27">
        <v>1978</v>
      </c>
      <c r="F37" s="24" t="s">
        <v>36</v>
      </c>
    </row>
    <row r="38" spans="5:6" x14ac:dyDescent="0.25">
      <c r="E38" s="27">
        <v>1979</v>
      </c>
      <c r="F38" s="24" t="s">
        <v>36</v>
      </c>
    </row>
    <row r="39" spans="5:6" x14ac:dyDescent="0.25">
      <c r="E39" s="27">
        <v>1980</v>
      </c>
      <c r="F39" s="24" t="s">
        <v>36</v>
      </c>
    </row>
    <row r="40" spans="5:6" x14ac:dyDescent="0.25">
      <c r="E40" s="27">
        <v>1981</v>
      </c>
      <c r="F40" s="24" t="s">
        <v>36</v>
      </c>
    </row>
    <row r="41" spans="5:6" x14ac:dyDescent="0.25">
      <c r="E41" s="27">
        <v>1982</v>
      </c>
      <c r="F41" s="24" t="s">
        <v>36</v>
      </c>
    </row>
    <row r="42" spans="5:6" x14ac:dyDescent="0.25">
      <c r="E42" s="27">
        <v>1983</v>
      </c>
      <c r="F42" s="24" t="s">
        <v>35</v>
      </c>
    </row>
    <row r="43" spans="5:6" x14ac:dyDescent="0.25">
      <c r="E43" s="27">
        <v>1984</v>
      </c>
      <c r="F43" s="24" t="s">
        <v>35</v>
      </c>
    </row>
    <row r="44" spans="5:6" x14ac:dyDescent="0.25">
      <c r="E44" s="27">
        <v>1985</v>
      </c>
      <c r="F44" s="24" t="s">
        <v>35</v>
      </c>
    </row>
    <row r="45" spans="5:6" x14ac:dyDescent="0.25">
      <c r="E45" s="27">
        <v>1986</v>
      </c>
      <c r="F45" s="24" t="s">
        <v>35</v>
      </c>
    </row>
    <row r="46" spans="5:6" x14ac:dyDescent="0.25">
      <c r="E46" s="27">
        <v>1987</v>
      </c>
      <c r="F46" s="24" t="s">
        <v>35</v>
      </c>
    </row>
    <row r="47" spans="5:6" x14ac:dyDescent="0.25">
      <c r="E47" s="27">
        <v>1988</v>
      </c>
      <c r="F47" s="24" t="s">
        <v>35</v>
      </c>
    </row>
    <row r="48" spans="5:6" x14ac:dyDescent="0.25">
      <c r="E48" s="27">
        <v>1989</v>
      </c>
      <c r="F48" s="24" t="s">
        <v>35</v>
      </c>
    </row>
    <row r="49" spans="5:6" x14ac:dyDescent="0.25">
      <c r="E49" s="27">
        <v>1990</v>
      </c>
      <c r="F49" s="24" t="s">
        <v>35</v>
      </c>
    </row>
    <row r="50" spans="5:6" x14ac:dyDescent="0.25">
      <c r="E50" s="27">
        <v>1991</v>
      </c>
      <c r="F50" s="24" t="s">
        <v>35</v>
      </c>
    </row>
    <row r="51" spans="5:6" x14ac:dyDescent="0.25">
      <c r="E51" s="27">
        <v>1992</v>
      </c>
      <c r="F51" s="24" t="s">
        <v>35</v>
      </c>
    </row>
    <row r="52" spans="5:6" x14ac:dyDescent="0.25">
      <c r="E52" s="27">
        <v>1993</v>
      </c>
      <c r="F52" s="24" t="s">
        <v>35</v>
      </c>
    </row>
    <row r="53" spans="5:6" x14ac:dyDescent="0.25">
      <c r="E53" s="27">
        <v>1994</v>
      </c>
      <c r="F53" s="24" t="s">
        <v>35</v>
      </c>
    </row>
    <row r="54" spans="5:6" x14ac:dyDescent="0.25">
      <c r="E54" s="27">
        <v>1995</v>
      </c>
      <c r="F54" s="24" t="s">
        <v>35</v>
      </c>
    </row>
    <row r="55" spans="5:6" x14ac:dyDescent="0.25">
      <c r="E55" s="27">
        <v>1996</v>
      </c>
      <c r="F55" s="24" t="s">
        <v>35</v>
      </c>
    </row>
    <row r="56" spans="5:6" x14ac:dyDescent="0.25">
      <c r="E56" s="27">
        <v>1997</v>
      </c>
      <c r="F56" s="24" t="s">
        <v>35</v>
      </c>
    </row>
    <row r="57" spans="5:6" x14ac:dyDescent="0.25">
      <c r="E57" s="27">
        <v>1998</v>
      </c>
      <c r="F57" s="24" t="s">
        <v>35</v>
      </c>
    </row>
    <row r="58" spans="5:6" x14ac:dyDescent="0.25">
      <c r="E58" s="27">
        <v>1999</v>
      </c>
      <c r="F58" s="24" t="s">
        <v>35</v>
      </c>
    </row>
    <row r="59" spans="5:6" x14ac:dyDescent="0.25">
      <c r="E59" s="27">
        <v>2000</v>
      </c>
      <c r="F59" s="24" t="s">
        <v>34</v>
      </c>
    </row>
    <row r="60" spans="5:6" x14ac:dyDescent="0.25">
      <c r="E60" s="27">
        <v>2001</v>
      </c>
      <c r="F60" s="24" t="s">
        <v>34</v>
      </c>
    </row>
    <row r="61" spans="5:6" x14ac:dyDescent="0.25">
      <c r="E61" s="27">
        <v>2002</v>
      </c>
      <c r="F61" s="24" t="s">
        <v>34</v>
      </c>
    </row>
    <row r="62" spans="5:6" x14ac:dyDescent="0.25">
      <c r="E62" s="27">
        <v>2003</v>
      </c>
      <c r="F62" s="24" t="s">
        <v>33</v>
      </c>
    </row>
    <row r="63" spans="5:6" x14ac:dyDescent="0.25">
      <c r="E63" s="27">
        <v>2004</v>
      </c>
      <c r="F63" s="24" t="s">
        <v>33</v>
      </c>
    </row>
    <row r="64" spans="5:6" x14ac:dyDescent="0.25">
      <c r="E64" s="27">
        <v>2005</v>
      </c>
      <c r="F64" s="24" t="s">
        <v>32</v>
      </c>
    </row>
    <row r="65" spans="5:6" x14ac:dyDescent="0.25">
      <c r="E65" s="27">
        <v>2006</v>
      </c>
      <c r="F65" s="24" t="s">
        <v>32</v>
      </c>
    </row>
    <row r="66" spans="5:6" x14ac:dyDescent="0.25">
      <c r="E66" s="27">
        <v>2007</v>
      </c>
      <c r="F66" s="24" t="s">
        <v>31</v>
      </c>
    </row>
    <row r="67" spans="5:6" x14ac:dyDescent="0.25">
      <c r="E67" s="27">
        <v>2008</v>
      </c>
      <c r="F67" s="24" t="s">
        <v>31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fiche-club</vt:lpstr>
      <vt:lpstr>fiches-coureurs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Microsoft Office User</cp:lastModifiedBy>
  <dcterms:created xsi:type="dcterms:W3CDTF">2022-11-13T14:25:16Z</dcterms:created>
  <dcterms:modified xsi:type="dcterms:W3CDTF">2022-12-12T08:12:19Z</dcterms:modified>
</cp:coreProperties>
</file>