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itro\OneDrive\Desktop\"/>
    </mc:Choice>
  </mc:AlternateContent>
  <xr:revisionPtr revIDLastSave="0" documentId="13_ncr:1_{285A6CDE-479E-4F43-87F4-BC5387DDDE43}" xr6:coauthVersionLast="47" xr6:coauthVersionMax="47" xr10:uidLastSave="{00000000-0000-0000-0000-000000000000}"/>
  <bookViews>
    <workbookView xWindow="-108" yWindow="-108" windowWidth="23256" windowHeight="12576" xr2:uid="{00000000-000D-0000-FFFF-FFFF00000000}"/>
  </bookViews>
  <sheets>
    <sheet name="Ответы на оппрос" sheetId="1" r:id="rId1"/>
    <sheet name="Диаграммы" sheetId="2" r:id="rId2"/>
  </sheets>
  <calcPr calcId="181029"/>
</workbook>
</file>

<file path=xl/calcChain.xml><?xml version="1.0" encoding="utf-8"?>
<calcChain xmlns="http://schemas.openxmlformats.org/spreadsheetml/2006/main">
  <c r="F26" i="2" l="1"/>
  <c r="F27" i="2"/>
  <c r="F11" i="2"/>
  <c r="C15" i="2"/>
  <c r="D15" i="2" s="1"/>
  <c r="E15" i="2" s="1"/>
  <c r="C13" i="2"/>
  <c r="D180" i="2"/>
  <c r="E180" i="2" s="1"/>
  <c r="F180" i="2" s="1"/>
  <c r="D188" i="2"/>
  <c r="E188" i="2" s="1"/>
  <c r="F188" i="2" s="1"/>
  <c r="D133" i="2"/>
  <c r="E133" i="2" s="1"/>
  <c r="F133" i="2" s="1"/>
  <c r="D134" i="2"/>
  <c r="E134" i="2" s="1"/>
  <c r="F134" i="2" s="1"/>
  <c r="D135" i="2"/>
  <c r="E135" i="2" s="1"/>
  <c r="F135" i="2" s="1"/>
  <c r="D136" i="2"/>
  <c r="D137" i="2"/>
  <c r="E137" i="2" s="1"/>
  <c r="F137" i="2" s="1"/>
  <c r="D138" i="2"/>
  <c r="E138" i="2" s="1"/>
  <c r="F138" i="2" s="1"/>
  <c r="D139" i="2"/>
  <c r="D140" i="2"/>
  <c r="E140" i="2" s="1"/>
  <c r="F140" i="2" s="1"/>
  <c r="D141" i="2"/>
  <c r="E141" i="2" s="1"/>
  <c r="F141" i="2" s="1"/>
  <c r="D142" i="2"/>
  <c r="E142" i="2" s="1"/>
  <c r="F142" i="2" s="1"/>
  <c r="D143" i="2"/>
  <c r="E143" i="2" s="1"/>
  <c r="F143" i="2" s="1"/>
  <c r="D144" i="2"/>
  <c r="D132" i="2"/>
  <c r="E132" i="2" s="1"/>
  <c r="F132" i="2" s="1"/>
  <c r="D115" i="2"/>
  <c r="E115" i="2" s="1"/>
  <c r="F115" i="2" s="1"/>
  <c r="D116" i="2"/>
  <c r="E116" i="2" s="1"/>
  <c r="F116" i="2" s="1"/>
  <c r="D117" i="2"/>
  <c r="E117" i="2" s="1"/>
  <c r="F117" i="2" s="1"/>
  <c r="D118" i="2"/>
  <c r="E118" i="2" s="1"/>
  <c r="F118" i="2" s="1"/>
  <c r="D119" i="2"/>
  <c r="D120" i="2"/>
  <c r="E120" i="2" s="1"/>
  <c r="F120" i="2" s="1"/>
  <c r="D121" i="2"/>
  <c r="E121" i="2" s="1"/>
  <c r="F121" i="2" s="1"/>
  <c r="D122" i="2"/>
  <c r="E122" i="2" s="1"/>
  <c r="F122" i="2" s="1"/>
  <c r="D123" i="2"/>
  <c r="E123" i="2" s="1"/>
  <c r="F123" i="2" s="1"/>
  <c r="D124" i="2"/>
  <c r="D125" i="2"/>
  <c r="D126" i="2"/>
  <c r="E126" i="2" s="1"/>
  <c r="F126" i="2" s="1"/>
  <c r="D127" i="2"/>
  <c r="D114" i="2"/>
  <c r="E114" i="2" s="1"/>
  <c r="F114" i="2" s="1"/>
  <c r="D106" i="2"/>
  <c r="E106" i="2" s="1"/>
  <c r="F106" i="2" s="1"/>
  <c r="D107" i="2"/>
  <c r="E107" i="2" s="1"/>
  <c r="F107" i="2" s="1"/>
  <c r="D108" i="2"/>
  <c r="E108" i="2" s="1"/>
  <c r="F108" i="2" s="1"/>
  <c r="D109" i="2"/>
  <c r="E109" i="2" s="1"/>
  <c r="F109" i="2" s="1"/>
  <c r="D105" i="2"/>
  <c r="E105" i="2" s="1"/>
  <c r="F105" i="2" s="1"/>
  <c r="D76" i="2"/>
  <c r="D62" i="2"/>
  <c r="E62" i="2" s="1"/>
  <c r="F62" i="2" s="1"/>
  <c r="D27" i="2"/>
  <c r="E27" i="2" s="1"/>
  <c r="D26" i="2"/>
  <c r="E26" i="2" s="1"/>
  <c r="C21" i="2"/>
  <c r="C91" i="2"/>
  <c r="E76" i="2"/>
  <c r="F76" i="2" s="1"/>
  <c r="E119" i="2"/>
  <c r="F119" i="2" s="1"/>
  <c r="E124" i="2"/>
  <c r="F124" i="2" s="1"/>
  <c r="E125" i="2"/>
  <c r="F125" i="2" s="1"/>
  <c r="E127" i="2"/>
  <c r="F127" i="2" s="1"/>
  <c r="E131" i="2"/>
  <c r="F131" i="2" s="1"/>
  <c r="E136" i="2"/>
  <c r="F136" i="2" s="1"/>
  <c r="E139" i="2"/>
  <c r="F139" i="2" s="1"/>
  <c r="E144" i="2"/>
  <c r="F144" i="2" s="1"/>
  <c r="E148" i="2"/>
  <c r="F148" i="2" s="1"/>
  <c r="E154" i="2"/>
  <c r="F154" i="2" s="1"/>
  <c r="C193" i="2"/>
  <c r="D193" i="2" s="1"/>
  <c r="E193" i="2" s="1"/>
  <c r="C194" i="2"/>
  <c r="D194" i="2" s="1"/>
  <c r="E194" i="2" s="1"/>
  <c r="C195" i="2"/>
  <c r="D195" i="2" s="1"/>
  <c r="E195" i="2" s="1"/>
  <c r="C196" i="2"/>
  <c r="D196" i="2" s="1"/>
  <c r="E196" i="2" s="1"/>
  <c r="C186" i="2"/>
  <c r="D186" i="2" s="1"/>
  <c r="E186" i="2" s="1"/>
  <c r="F186" i="2" s="1"/>
  <c r="C187" i="2"/>
  <c r="D187" i="2" s="1"/>
  <c r="E187" i="2" s="1"/>
  <c r="C185" i="2"/>
  <c r="D185" i="2" s="1"/>
  <c r="E185" i="2" s="1"/>
  <c r="C179" i="2"/>
  <c r="D179" i="2" s="1"/>
  <c r="E179" i="2" s="1"/>
  <c r="C178" i="2"/>
  <c r="D178" i="2" s="1"/>
  <c r="E178" i="2" s="1"/>
  <c r="C170" i="2"/>
  <c r="D170" i="2" s="1"/>
  <c r="E170" i="2" s="1"/>
  <c r="C171" i="2"/>
  <c r="D171" i="2" s="1"/>
  <c r="E171" i="2" s="1"/>
  <c r="C172" i="2"/>
  <c r="D172" i="2" s="1"/>
  <c r="E172" i="2" s="1"/>
  <c r="F172" i="2" s="1"/>
  <c r="C173" i="2"/>
  <c r="D173" i="2" s="1"/>
  <c r="E173" i="2" s="1"/>
  <c r="F15" i="2" l="1"/>
  <c r="F187" i="2"/>
  <c r="F195" i="2"/>
  <c r="F178" i="2"/>
  <c r="F170" i="2"/>
  <c r="F194" i="2"/>
  <c r="F173" i="2"/>
  <c r="F185" i="2"/>
  <c r="F171" i="2"/>
  <c r="F193" i="2"/>
  <c r="F179" i="2"/>
  <c r="F196" i="2"/>
  <c r="C165" i="2" l="1"/>
  <c r="C164" i="2"/>
  <c r="C156" i="2"/>
  <c r="C157" i="2"/>
  <c r="C158" i="2"/>
  <c r="C159" i="2"/>
  <c r="C155" i="2"/>
  <c r="C150" i="2"/>
  <c r="C149" i="2"/>
  <c r="C97" i="2"/>
  <c r="C98" i="2"/>
  <c r="C99" i="2"/>
  <c r="C96" i="2"/>
  <c r="C89" i="2"/>
  <c r="C90" i="2"/>
  <c r="C88" i="2"/>
  <c r="C82" i="2"/>
  <c r="C83" i="2"/>
  <c r="C81" i="2"/>
  <c r="C68" i="2"/>
  <c r="C69" i="2"/>
  <c r="C70" i="2"/>
  <c r="C71" i="2"/>
  <c r="C72" i="2"/>
  <c r="C73" i="2"/>
  <c r="C74" i="2"/>
  <c r="C75" i="2"/>
  <c r="C67" i="2"/>
  <c r="C57" i="2"/>
  <c r="C58" i="2"/>
  <c r="C59" i="2"/>
  <c r="C60" i="2"/>
  <c r="C61" i="2"/>
  <c r="C56" i="2"/>
  <c r="C48" i="2"/>
  <c r="C49" i="2"/>
  <c r="C50" i="2"/>
  <c r="C51" i="2"/>
  <c r="C47" i="2"/>
  <c r="C40" i="2"/>
  <c r="C41" i="2"/>
  <c r="C42" i="2"/>
  <c r="C39" i="2"/>
  <c r="C20" i="2"/>
  <c r="C33" i="2"/>
  <c r="C32" i="2"/>
  <c r="C12" i="2"/>
  <c r="C14" i="2"/>
  <c r="C6" i="2"/>
  <c r="D6" i="2" s="1"/>
  <c r="E6" i="2" s="1"/>
  <c r="F6" i="2" s="1"/>
  <c r="C5" i="2"/>
  <c r="F14" i="2" l="1"/>
  <c r="D11" i="2"/>
  <c r="E11" i="2" s="1"/>
  <c r="D14" i="2"/>
  <c r="E14" i="2" s="1"/>
  <c r="D13" i="2"/>
  <c r="C52" i="2"/>
  <c r="D47" i="2" s="1"/>
  <c r="E47" i="2" s="1"/>
  <c r="F47" i="2" s="1"/>
  <c r="D59" i="2"/>
  <c r="E59" i="2" s="1"/>
  <c r="F59" i="2" s="1"/>
  <c r="D71" i="2"/>
  <c r="E71" i="2" s="1"/>
  <c r="F71" i="2" s="1"/>
  <c r="D58" i="2"/>
  <c r="E58" i="2" s="1"/>
  <c r="F58" i="2" s="1"/>
  <c r="D70" i="2"/>
  <c r="E70" i="2" s="1"/>
  <c r="F70" i="2" s="1"/>
  <c r="D69" i="2"/>
  <c r="E69" i="2" s="1"/>
  <c r="F69" i="2" s="1"/>
  <c r="D75" i="2"/>
  <c r="E75" i="2" s="1"/>
  <c r="F75" i="2" s="1"/>
  <c r="C84" i="2"/>
  <c r="D81" i="2" s="1"/>
  <c r="E81" i="2" s="1"/>
  <c r="F81" i="2" s="1"/>
  <c r="C92" i="2"/>
  <c r="D91" i="2" s="1"/>
  <c r="E91" i="2" s="1"/>
  <c r="F91" i="2" s="1"/>
  <c r="D67" i="2"/>
  <c r="E67" i="2" s="1"/>
  <c r="F67" i="2" s="1"/>
  <c r="D74" i="2"/>
  <c r="E74" i="2" s="1"/>
  <c r="F74" i="2" s="1"/>
  <c r="C101" i="2"/>
  <c r="D100" i="2" s="1"/>
  <c r="E100" i="2" s="1"/>
  <c r="F100" i="2" s="1"/>
  <c r="D164" i="2"/>
  <c r="E164" i="2" s="1"/>
  <c r="F164" i="2" s="1"/>
  <c r="D57" i="2"/>
  <c r="E57" i="2" s="1"/>
  <c r="F57" i="2" s="1"/>
  <c r="C22" i="2"/>
  <c r="F22" i="2" s="1"/>
  <c r="D56" i="2"/>
  <c r="E56" i="2" s="1"/>
  <c r="F56" i="2" s="1"/>
  <c r="D61" i="2"/>
  <c r="E61" i="2" s="1"/>
  <c r="F61" i="2" s="1"/>
  <c r="D73" i="2"/>
  <c r="E73" i="2" s="1"/>
  <c r="F73" i="2" s="1"/>
  <c r="C160" i="2"/>
  <c r="D155" i="2" s="1"/>
  <c r="E155" i="2" s="1"/>
  <c r="F155" i="2" s="1"/>
  <c r="D149" i="2"/>
  <c r="E149" i="2" s="1"/>
  <c r="F149" i="2" s="1"/>
  <c r="D165" i="2"/>
  <c r="E165" i="2" s="1"/>
  <c r="F165" i="2" s="1"/>
  <c r="D68" i="2"/>
  <c r="E68" i="2" s="1"/>
  <c r="F68" i="2" s="1"/>
  <c r="C43" i="2"/>
  <c r="D41" i="2" s="1"/>
  <c r="E41" i="2" s="1"/>
  <c r="F41" i="2" s="1"/>
  <c r="D12" i="2"/>
  <c r="E12" i="2" s="1"/>
  <c r="D60" i="2"/>
  <c r="E60" i="2" s="1"/>
  <c r="F60" i="2" s="1"/>
  <c r="D72" i="2"/>
  <c r="E72" i="2" s="1"/>
  <c r="F72" i="2" s="1"/>
  <c r="D150" i="2"/>
  <c r="E150" i="2" s="1"/>
  <c r="F150" i="2" s="1"/>
  <c r="D5" i="2"/>
  <c r="E5" i="2" s="1"/>
  <c r="F5" i="2" s="1"/>
  <c r="C34" i="2"/>
  <c r="E13" i="2" l="1"/>
  <c r="F13" i="2"/>
  <c r="D96" i="2"/>
  <c r="E96" i="2" s="1"/>
  <c r="F96" i="2" s="1"/>
  <c r="D88" i="2"/>
  <c r="E88" i="2" s="1"/>
  <c r="F88" i="2" s="1"/>
  <c r="D82" i="2"/>
  <c r="E82" i="2" s="1"/>
  <c r="F82" i="2" s="1"/>
  <c r="D97" i="2"/>
  <c r="E97" i="2" s="1"/>
  <c r="F97" i="2" s="1"/>
  <c r="F12" i="2"/>
  <c r="D48" i="2"/>
  <c r="E48" i="2" s="1"/>
  <c r="F48" i="2" s="1"/>
  <c r="D99" i="2"/>
  <c r="E99" i="2" s="1"/>
  <c r="F99" i="2" s="1"/>
  <c r="D51" i="2"/>
  <c r="E51" i="2" s="1"/>
  <c r="F51" i="2" s="1"/>
  <c r="D42" i="2"/>
  <c r="E42" i="2" s="1"/>
  <c r="F42" i="2" s="1"/>
  <c r="D156" i="2"/>
  <c r="E156" i="2" s="1"/>
  <c r="F156" i="2" s="1"/>
  <c r="D40" i="2"/>
  <c r="E40" i="2" s="1"/>
  <c r="F40" i="2" s="1"/>
  <c r="D50" i="2"/>
  <c r="E50" i="2" s="1"/>
  <c r="F50" i="2" s="1"/>
  <c r="D49" i="2"/>
  <c r="E49" i="2" s="1"/>
  <c r="F49" i="2" s="1"/>
  <c r="D158" i="2"/>
  <c r="E158" i="2" s="1"/>
  <c r="F158" i="2" s="1"/>
  <c r="D39" i="2"/>
  <c r="E39" i="2" s="1"/>
  <c r="F39" i="2" s="1"/>
  <c r="D20" i="2"/>
  <c r="D21" i="2"/>
  <c r="C35" i="2"/>
  <c r="D34" i="2" s="1"/>
  <c r="E34" i="2" s="1"/>
  <c r="F34" i="2" s="1"/>
  <c r="D83" i="2"/>
  <c r="E83" i="2" s="1"/>
  <c r="F83" i="2" s="1"/>
  <c r="D98" i="2"/>
  <c r="E98" i="2" s="1"/>
  <c r="F98" i="2" s="1"/>
  <c r="D157" i="2"/>
  <c r="E157" i="2" s="1"/>
  <c r="F157" i="2" s="1"/>
  <c r="D159" i="2"/>
  <c r="E159" i="2" s="1"/>
  <c r="F159" i="2" s="1"/>
  <c r="D89" i="2"/>
  <c r="E89" i="2" s="1"/>
  <c r="F89" i="2" s="1"/>
  <c r="D90" i="2"/>
  <c r="E90" i="2" s="1"/>
  <c r="F90" i="2" s="1"/>
  <c r="E21" i="2" l="1"/>
  <c r="F21" i="2"/>
  <c r="E20" i="2"/>
  <c r="F20" i="2"/>
  <c r="D33" i="2"/>
  <c r="E33" i="2" s="1"/>
  <c r="F33" i="2" s="1"/>
  <c r="D32" i="2"/>
  <c r="E32" i="2" s="1"/>
  <c r="F32" i="2" s="1"/>
</calcChain>
</file>

<file path=xl/sharedStrings.xml><?xml version="1.0" encoding="utf-8"?>
<sst xmlns="http://schemas.openxmlformats.org/spreadsheetml/2006/main" count="1891" uniqueCount="417">
  <si>
    <t>Отметка времени</t>
  </si>
  <si>
    <t>Посещаете ли вы Парк Дружбы?</t>
  </si>
  <si>
    <t>Знаете ли вы что в Парке Дружбы были проведены работы по благоустройству?</t>
  </si>
  <si>
    <t>Было ли вам известно о планах и сроках создания проекта благоустройства парка?</t>
  </si>
  <si>
    <t xml:space="preserve">Если вы знали о планах на создание проекта, то укажите откуда вы узнали об этом? </t>
  </si>
  <si>
    <t>Если вам было известно о планах на создание проекта благоустройства, принимали ли вы участие в его обсуждении?</t>
  </si>
  <si>
    <t>Если вы принимали участие в обсуждение проекта, то укажите в каком формате?</t>
  </si>
  <si>
    <t xml:space="preserve">Если вы не принимали участия в обсуждениях планов на благоустройство парка, но вам поступило бы такое предложение, согласились ли бы вы? </t>
  </si>
  <si>
    <t>Насколько по вашему мнению учли мнение жителей при благоустройстве?</t>
  </si>
  <si>
    <t xml:space="preserve">Как часто вы посещали парк до его благоустройства? </t>
  </si>
  <si>
    <t>Как обычно вы проводили время в парке до его благоустройства?</t>
  </si>
  <si>
    <t>Что вам нравилось в парке до его благоустройства?</t>
  </si>
  <si>
    <t>Изменилась ли частота вашего посещения парка после благоустройства?</t>
  </si>
  <si>
    <t>Если вы стали посещать парк чаще, то сколько раз вы посещаете его сейчас?</t>
  </si>
  <si>
    <t>Почему вы стали посещать парк чаще?</t>
  </si>
  <si>
    <t>Если количество ваших посещений парка сократилось, то как часто вы бываете в парке сейчас?</t>
  </si>
  <si>
    <t>Что повлияло на сокращение ваших посещений парка?</t>
  </si>
  <si>
    <t>Как сейчас вы проводите время в парке?</t>
  </si>
  <si>
    <t>Что на ваш взгляд стало лучше после благоустройства?</t>
  </si>
  <si>
    <t>Отметили ли вы какие-либо ухудшения в парке после его благоустройства?</t>
  </si>
  <si>
    <t>Высказываете ли вы свою позицию в отношении изменений в парке после его благоустройства?</t>
  </si>
  <si>
    <t>Если вы делитесь своей позицией, то укажите в каком формате?</t>
  </si>
  <si>
    <t>Если вы не делитесь своей позицией в отношении изменений в парке, то по какой причине?</t>
  </si>
  <si>
    <t>Состоите ли вы в каких либо активных группах или сообществах по данной теме?</t>
  </si>
  <si>
    <t>Что бы вы хотели изменить или добавить в парке сейчас?</t>
  </si>
  <si>
    <t>Что бы вы хотели добавить от себя по теме благоустройства зеленых пространств в нашем городе?</t>
  </si>
  <si>
    <t>Ваш возраст</t>
  </si>
  <si>
    <t>Ваш пол (по желанию)</t>
  </si>
  <si>
    <t>Какое у вас образование? (по желанию)</t>
  </si>
  <si>
    <t>Как давно вы проживаете в этом районе?</t>
  </si>
  <si>
    <t>Да</t>
  </si>
  <si>
    <t>Нет</t>
  </si>
  <si>
    <t>Затрудняюсь ответить</t>
  </si>
  <si>
    <t>Редко или никогда</t>
  </si>
  <si>
    <t>Гуляли</t>
  </si>
  <si>
    <t>Гуляете</t>
  </si>
  <si>
    <t>Увеличение разнообразного озеленения, Оживленность</t>
  </si>
  <si>
    <t>Сокращение озелененных участков, Увеличение количества дорожек и искусственных покрытий, Увеличение количества детских площадок, Неуместные арт-объекты</t>
  </si>
  <si>
    <t>В личных неформальных разговорах с друзьями, соседями, родственниками</t>
  </si>
  <si>
    <t>Состою</t>
  </si>
  <si>
    <t xml:space="preserve">Высадить больше растений, заменить разрушающееся оборудование </t>
  </si>
  <si>
    <t>Прекратите превращать парки в общественные пространства с кучей неуместных и не свойственных им элементам</t>
  </si>
  <si>
    <t>18-30 лет</t>
  </si>
  <si>
    <t>Женский</t>
  </si>
  <si>
    <t>Высшее</t>
  </si>
  <si>
    <t>Не проживаю</t>
  </si>
  <si>
    <t>Не учли</t>
  </si>
  <si>
    <t>Природа, Тишина и уединение</t>
  </si>
  <si>
    <t>Да, стали посещать реже</t>
  </si>
  <si>
    <t>Это был не парк, а скорее аллея с зелёными зонами. Можно было найти зоны для интересных природных фотографий весной и осенью. Сейчас это неуютный парк развлечений практически для детей. Просто прогуляться в тишине и пофотографироваться уже будет почти невозможно. Смысл посещения этого места утратился.</t>
  </si>
  <si>
    <t>Используете в качестве транзита, Не провожу время в парке</t>
  </si>
  <si>
    <t>Ничего</t>
  </si>
  <si>
    <t>Сокращение количества деревьев и кустарников, Сокращение озелененных участков, Увеличение количества дорожек и искусственных покрытий, Увеличение количества детских площадок, Из аллеи и возможного разросшегося парка объект превратился в парк развлечений. Это разные понятия.</t>
  </si>
  <si>
    <t>В группах в социальных сетях, В официальных обращениях в комитеты/администрации, В тематических передачах на ТВ, в блоге.</t>
  </si>
  <si>
    <t>Во-первых, раз уж там сделали то, что сделали, в первую очередь надо исправить все технические ошибки. А с ошибками там ВСЕ. Начиная с названий стран, которые залепили белой плёнкой и заканчивая угрожающими безопасности конструкциями, закрепленными на дешевый крепеж, не предназначенный для эксплуатации в уличных условиях.
Во-вторых, необходимо сделать дренаж, чтобы в парке не стояла вода.
В-третьих, хотелось бы вообще всё вернуть назад.</t>
  </si>
  <si>
    <t xml:space="preserve">В последнее время оно просто ужасно. Сейчас благоустройство зеленых зон приравнивается к строительству общественных пространств и парков развлечений для детей. Это не одно и то же. Зеленые зоны и парки — это природные места в первую очередь. Детские площадки и спортивные сооружения должны быть во дворах, в шаговой доступности от дома, а там их сносят, и годами можно ждать восстановления оборудования. Вместо этого у взрослых людей отнимают тихие зеленые зоны, превращая в луна-парки низкого качества, к тому же, небезопасные. Газоны уничтожаются искусственными покрытиями, подросшие деревья заменяются на тоненькие саженцы, которые будут расти ещё 30-40 лет, и многие не увидят уже зеленых парков на этом месте. </t>
  </si>
  <si>
    <t>31-45 лет</t>
  </si>
  <si>
    <t>Более 10 лет</t>
  </si>
  <si>
    <t>Из социальных сетей</t>
  </si>
  <si>
    <t>Гуляли, Использовали в качестве транзита</t>
  </si>
  <si>
    <t>Увеличение количества дорожек и искусственных покрытий, Новые детские площадки</t>
  </si>
  <si>
    <t>Сокращение количества деревьев и кустарников, Неуместные арт-объекты</t>
  </si>
  <si>
    <t>не особо важно</t>
  </si>
  <si>
    <t>Не состою</t>
  </si>
  <si>
    <t xml:space="preserve">больше детских площадок и озеленения </t>
  </si>
  <si>
    <t xml:space="preserve">тротуарные пешеходные дорожки как можно больше везде чтобы было чисто без луж и грязи во время дождя </t>
  </si>
  <si>
    <t>Мужской</t>
  </si>
  <si>
    <t>Из местных СМИ (газеты, телевидение)</t>
  </si>
  <si>
    <t>Использовали в качестве транзита</t>
  </si>
  <si>
    <t>Тишина и уединение</t>
  </si>
  <si>
    <t>Да, стали посещать чаще</t>
  </si>
  <si>
    <t>Несколько раз в месяц</t>
  </si>
  <si>
    <t xml:space="preserve">Инспекция благоустройства </t>
  </si>
  <si>
    <t>Используете в качестве транзита</t>
  </si>
  <si>
    <t>Новые детские площадки</t>
  </si>
  <si>
    <t>Сокращение озелененных участков, Сокращение спортивных зон, Ухудшение инфраструктуры для отдыха и поддержания чистоты (скамейки, урны и т.п.), Неуместные арт-объекты</t>
  </si>
  <si>
    <t>В группах в социальных сетях, В личных неформальных разговорах с друзьями, соседями, родственниками, В официальных обращениях в комитеты/администрации</t>
  </si>
  <si>
    <t>Заменить оборудование на качественное, добавить спорт зону, построить новые дорожки, учитывающие транзитные маршруты.</t>
  </si>
  <si>
    <t>Меньше дорогих проектов, больше пригодности.</t>
  </si>
  <si>
    <t>Природа</t>
  </si>
  <si>
    <t>Не провожу время в парке</t>
  </si>
  <si>
    <t>Новые детские площадки, Инфраструктура для отдыха и поддержания чистоты в парке (скамейки, урны и т.п.)</t>
  </si>
  <si>
    <t>Сокращение озелененных участков, Неуместные арт-объекты</t>
  </si>
  <si>
    <t>Следить за состоянием оборудования на детских площадках, ремонтировать и  заменять неисправное. Подходить к вопросу выбора оборудования с точки зрения его надежности и качественности. Смущает несоответствие заявленной стоимости каждого объекта благоустройства парка Дружбы и низкого качества закупленного/ произведенного на заказ оборудования/объектов благоустройства.</t>
  </si>
  <si>
    <t>Хотелось бы видеть более бережное отношение к существующим насаждениям и зеленому покрову газонов, а не варварское уничтожение с полной заменой на новое.</t>
  </si>
  <si>
    <t>Оставляли комментарии или проходили опросы в соцсетях</t>
  </si>
  <si>
    <t>Увеличение количества дорожек и искусственных покрытий, Инфраструктура для отдыха и поддержания чистоты в парке (скамейки, урны и т.п.)</t>
  </si>
  <si>
    <t>Увеличение количества детских площадок</t>
  </si>
  <si>
    <t>В группах в социальных сетях</t>
  </si>
  <si>
    <t xml:space="preserve">Вдумчивый проект от архитектурного бюро с большим количеством озеленения </t>
  </si>
  <si>
    <t xml:space="preserve">Ну их катастрофически нехватает, по сравнению с той же Москвой, особенно на юге города. Нет достаточной компетенции у самого города, до сих пор можно встретить проекты по духу из нулевых годов (к примеру Парк-героев пожарных, конечно бывало и хуже, всё же растительность и ландшафт во многом сохранили, а не срыли в ноль, однако качество проектирования всё равно осталось на уровне личных предпочтений завхоза). </t>
  </si>
  <si>
    <t>Среднее общее (11 классов)</t>
  </si>
  <si>
    <t>Привлекательные арт-объекты</t>
  </si>
  <si>
    <t>Это уже ничего не изменит</t>
  </si>
  <si>
    <t>Привести объекты в рабочее состояние</t>
  </si>
  <si>
    <t>Хотелось бы, чтобы власти не пилили бюджеты, а пускали на тендер нормальных поставщиков</t>
  </si>
  <si>
    <t>Ежедневно</t>
  </si>
  <si>
    <t>Природа, Тишина и уединение, Ощущение безопасности</t>
  </si>
  <si>
    <t>Стало неудобно, все застроено, куча народу</t>
  </si>
  <si>
    <t xml:space="preserve">Ничего </t>
  </si>
  <si>
    <t>Сокращение количества деревьев и кустарников, Сокращение озелененных участков, Шум и большое количество людей, Ухудшение инфраструктуры для отдыха и поддержания чистоты (скамейки, урны и т.п.), Неуместные арт-объекты, Ощущение безопасности</t>
  </si>
  <si>
    <t>В группах в социальных сетях, В соседских чатах, В личных неформальных разговорах с друзьями, соседями, родственниками</t>
  </si>
  <si>
    <t>Снести это убожество, виновных расстрелять, сделать как было</t>
  </si>
  <si>
    <t xml:space="preserve">Не трогайте парки , с ними все хорошо </t>
  </si>
  <si>
    <t>6-10 лет</t>
  </si>
  <si>
    <t>Сокращение количества деревьев и кустарников, Сокращение озелененных участков, Неуместные арт-объекты</t>
  </si>
  <si>
    <t>Убрать лишние объекты, сделать надежным оборудование на детских площадках, добавить больше зелени, деревьев</t>
  </si>
  <si>
    <t>При благоустройстве сохранять зелёную зону, и даже расширять её, увеличивать. Инфраструктуру вписывать в имеющуюся зеленную зону, а не вырубать все под корень, чтоб поставить скамейку или площадку</t>
  </si>
  <si>
    <t>Шум и большое количество людей, Затрудняюсь ответить</t>
  </si>
  <si>
    <t>Это вредно для психики</t>
  </si>
  <si>
    <t>Туда бы отлично вписался скейт-парк</t>
  </si>
  <si>
    <t>Нужно строить скейт-парки как элемент благоустройства и точку притяжения для молодежи</t>
  </si>
  <si>
    <t>Частично учли</t>
  </si>
  <si>
    <t>Несколько раз в неделю</t>
  </si>
  <si>
    <t>Увеличение количества дорожек и искусственных покрытий</t>
  </si>
  <si>
    <t>Неуместные арт-объекты</t>
  </si>
  <si>
    <t xml:space="preserve">Качество работ и стоимость </t>
  </si>
  <si>
    <t>Должны быть учтены транзитные маршруты,больше зелени,детские площадки должны быть во дворах</t>
  </si>
  <si>
    <t>46-60 лет</t>
  </si>
  <si>
    <t>Среднее профессиональное</t>
  </si>
  <si>
    <t>Из местных СМИ (газеты, телевидение), С информационных стендов в городе</t>
  </si>
  <si>
    <t>Писали предложения в администрацию/комитеты</t>
  </si>
  <si>
    <t>Полностью учли</t>
  </si>
  <si>
    <t>Детские площадки, Спортивные зоны</t>
  </si>
  <si>
    <t>Увеличение разнообразного озеленения, Увеличение количества дорожек и искусственных покрытий, Новые детские площадки, Новые спортивные зоны, Ощущение безопасности, Привлекательные арт-объекты</t>
  </si>
  <si>
    <t xml:space="preserve">Стало лучше </t>
  </si>
  <si>
    <t>В группах в социальных сетях, В личных неформальных разговорах с друзьями, соседями, родственниками</t>
  </si>
  <si>
    <t xml:space="preserve">Надо все парки привестм в порядок </t>
  </si>
  <si>
    <t>Всё отлично. Спасибо</t>
  </si>
  <si>
    <t>проходила мимо</t>
  </si>
  <si>
    <t>Сокращение количества деревьев и кустарников, Сокращение озелененных участков, Увеличение количества детских площадок, шум от музыкальных инструментов</t>
  </si>
  <si>
    <t>больше зелени, убрать музыкальные инструменты, убрать ворота</t>
  </si>
  <si>
    <t>сажать больше растений, сберегать уже имеющиеся зелёные насаждения, ставить качели для взрослых, размещать туалеты</t>
  </si>
  <si>
    <t xml:space="preserve">Неуютно, некомфортно, не красиво </t>
  </si>
  <si>
    <t>Сокращение количества деревьев и кустарников, Сокращение озелененных участков, Ухудшение инфраструктуры для отдыха и поддержания чистоты (скамейки, урны и т.п.), Неуместные арт-объекты, Ощущение безопасности</t>
  </si>
  <si>
    <t>Убрать всё, что нагородили и вернуть приятную глазу и простую зелёную зону, без нагромождений</t>
  </si>
  <si>
    <t>Сохранять эти  пространства гармоничными, без лишних строений, дорожки без плит</t>
  </si>
  <si>
    <t>С информационных стендов в городе</t>
  </si>
  <si>
    <t>Обчтановка в парке</t>
  </si>
  <si>
    <t>Сокращение количества деревьев и кустарников, Сокращение озелененных участков, Шум и большое количество людей</t>
  </si>
  <si>
    <t>Бесполезно</t>
  </si>
  <si>
    <t>Вернуть более домашнюю атмосферу и индивидуальность. Сейчас все порки одинаковыми делают. И качество не на высоте</t>
  </si>
  <si>
    <t>Делить их индивидуальными и не сильно изменять</t>
  </si>
  <si>
    <t>Раз в неделю</t>
  </si>
  <si>
    <t>Из-за качелей</t>
  </si>
  <si>
    <t>Гуляете, Отдыхаете с семьей или друзьями, Используете в качестве транзита</t>
  </si>
  <si>
    <t>Увеличение озелененных участков, Новые спортивные зоны, Инфраструктура для отдыха и поддержания чистоты в парке (скамейки, урны и т.п.)</t>
  </si>
  <si>
    <t>Шум и большое количество людей</t>
  </si>
  <si>
    <t>Неоьходимо поддерживать чистоту и вовремя чинить сломанный инвентарь</t>
  </si>
  <si>
    <t>Больше зеленых зон</t>
  </si>
  <si>
    <t>Из социальных сетей, Из местных СМИ (газеты, телевидение)</t>
  </si>
  <si>
    <t>Гуляли, Отдыхали с семьей и друзьями</t>
  </si>
  <si>
    <t>Тишина и уединение, Ощущение безопасности</t>
  </si>
  <si>
    <t>Боюсь случайно сломать или повредить дорогое оборудование</t>
  </si>
  <si>
    <t>Увеличение количества детских площадок, Шум и большое количество людей, Ухудшение инфраструктуры для отдыха и поддержания чистоты (скамейки, урны и т.п.), Неуместные арт-объекты, Ощущение безопасности</t>
  </si>
  <si>
    <t>Всё снести как было, вернуть птичек. Этот парк был для спокойных прогулок,  где нет детей,  самокатов, велосипедов, где можно было пройтись в тишине на едине с собой.  Теперь нет такой возможности. Сделать НОРМАЛЬНЫЕ ЧЕЛОВЕЧЕСКИЕ скамейки</t>
  </si>
  <si>
    <t>Обсуждать благоустройство нужно с жителями района,  нужно у них спрашивать мнение,  с ними советоваться.  Более внимательно относиться к идиотским арт-объектам А особенно к их материалам и ценникам на них.</t>
  </si>
  <si>
    <t>Гуляли, Отдыхали с семьей и друзьями, Занимались спортом, Участвовали в мероприятиях, Использовали в качестве транзита</t>
  </si>
  <si>
    <t>Шум и большое количество людей, Неуместные арт-объекты, сократилось количество дорожек, пропали важные маршрутные дорожки, вдоль тротуаров так и нет урн, вместо газонов - болото и глина</t>
  </si>
  <si>
    <t>Хотя бы вернуть дорожки и поставить урны вдоль тротуаров (асфальтированных дорожек)</t>
  </si>
  <si>
    <t>Проекты составляются непрофессионально, подготовительный этап, видимо не проводится совсем. Изучение документации, выезд на место, видимо, не осуществлялись. Ни особенности рельефа, ни расположение, ни  использование территории не учтено. Логика в размещении объектов на территории отсутствует. Удобство, пожелания жителей не учитываются. Общественные пространства такого масштаба не могут быть ареной для самореализации по принципу " я - художник, я так вижу".</t>
  </si>
  <si>
    <t>По факту пришла, а парк не закрыт на ремонт</t>
  </si>
  <si>
    <t>Инфраструктура для отдыха и поддержания чистоты парка (скамейки, урны и т.п.)</t>
  </si>
  <si>
    <t>Ответ выше</t>
  </si>
  <si>
    <t xml:space="preserve">Мое мнение ничего не изменит. </t>
  </si>
  <si>
    <t>Убрать сцену деревянную(зачем она вообще? В парке никогда не было никаких мероприятий и они там не актуальный). Перенести табличку, которую убрали в кусты, на прежнее место, чтобы ее при покосе травы не сломали.</t>
  </si>
  <si>
    <t>Ничего.</t>
  </si>
  <si>
    <t>От друзей и знакомых, Из социальных сетей, Из местных СМИ (газеты, телевидение)</t>
  </si>
  <si>
    <t>Появилась детская площадка</t>
  </si>
  <si>
    <t>Увеличение разнообразного озеленения, Увеличение количества дорожек и искусственных покрытий, Привлекательные арт-объекты</t>
  </si>
  <si>
    <t>Сокращение количества деревьев и кустарников</t>
  </si>
  <si>
    <t>Качество выполненных работ</t>
  </si>
  <si>
    <t>Сокращение количества деревьев и кустарников, Сокращение озелененных участков, Увеличение количества дорожек и искусственных покрытий, Неуместные арт-объекты</t>
  </si>
  <si>
    <t>хотя бы устранить недостатки и недоработки</t>
  </si>
  <si>
    <t xml:space="preserve">благоустройство в нынешнем виде - распил бюджетных средств. Следует проводить не полную реконструкцию благоустроенных зон, а корректировку и дополнение имеющегося (дорожки на месте народных троп, площадки, скамейки и т.п.) </t>
  </si>
  <si>
    <t>От друзей и знакомых</t>
  </si>
  <si>
    <t>Появились детские площадки и скамейки-качели, больше дорожек, интересные скульптуры</t>
  </si>
  <si>
    <t>Увеличение разнообразного озеленения, Увеличение количества дорожек и искусственных покрытий, Новые детские площадки, Привлекательные арт-объекты</t>
  </si>
  <si>
    <t>Нет ухудшений</t>
  </si>
  <si>
    <t>Осушить один газон - там по-прежнему затопляемый участок. Снять с новых деревьев и кустарников бирки со стволов - они из неразлагаемых материалов, не дадут стволам расти нормально, будут сдавливать</t>
  </si>
  <si>
    <t>Пусть благоустраивают больше детских площадок</t>
  </si>
  <si>
    <t>Природа, Тишина и уединение, Детские площадки, Инфраструктура для отдыха и поддержания чистоты парка (скамейки, урны и т.п.)</t>
  </si>
  <si>
    <t>Гуляете, Отдыхаете с семьей или друзьями</t>
  </si>
  <si>
    <t>Увеличение разнообразного озеленения, Увеличение озелененных участков, Увеличение количества дорожек и искусственных покрытий, Сокращение детских площадок, Сокращение спортивных зон, Тишина и спокойствие</t>
  </si>
  <si>
    <t>Сокращение количества деревьев и кустарников, Сокращение детских площадок, Сокращение спортивных зон, Шум и большое количество людей, Ухудшение инфраструктуры для отдыха и поддержания чистоты (скамейки, урны и т.п.), Неуместные арт-объекты</t>
  </si>
  <si>
    <t xml:space="preserve">Клумбы деревья </t>
  </si>
  <si>
    <t xml:space="preserve">Озеленение </t>
  </si>
  <si>
    <t>Много детского для ребенка</t>
  </si>
  <si>
    <t>Отдыхаете с семьей или друзьями</t>
  </si>
  <si>
    <t>Новые детские площадки, Инфраструктура для отдыха и поддержания чистоты в парке (скамейки, урны и т.п.), Оживленность</t>
  </si>
  <si>
    <t>Более простые площадки для детей, менее дорогие скамейки</t>
  </si>
  <si>
    <t>Хотелось бы, чтобы детские площадки были не такие дорогие</t>
  </si>
  <si>
    <t>Гуляете, Используете в качестве транзита</t>
  </si>
  <si>
    <t>Увеличение количества дорожек и искусственных покрытий, Новые детские площадки, Привлекательные арт-объекты, Инфраструктура для отдыха и поддержания чистоты в парке (скамейки, урны и т.п.)</t>
  </si>
  <si>
    <t>Поддержание порядка</t>
  </si>
  <si>
    <t>сами посетители должны беречь оборудование и не мусорить</t>
  </si>
  <si>
    <t>Хочется чтобы в городе было больше зеленых зон</t>
  </si>
  <si>
    <t>Смотрю вокруг и вижу отмытые миллионы</t>
  </si>
  <si>
    <t>Ухудшение инфраструктуры для отдыха и поддержания чистоты (скамейки, урны и т.п.), Неуместные арт-объекты, Некачественное благоустройство. Все ломается</t>
  </si>
  <si>
    <t>Сделать детские площадки безопасными, привести в адекватное состояние памятную табличку чернобыльцам, убрать бесполезные информационные стенды, добавить разнообразного озеленения и деревьев-большемеров</t>
  </si>
  <si>
    <t>Коррупции бы поменьше, а зелени побольше</t>
  </si>
  <si>
    <t>1-5 лет</t>
  </si>
  <si>
    <t>Гуляли, Отдыхали с семьей и друзьями, Использовали в качестве транзита</t>
  </si>
  <si>
    <t>Стал более привлекательным, появились новое место для детей</t>
  </si>
  <si>
    <t>Увеличение количества дорожек и искусственных покрытий, Новые детские площадки, Привлекательные арт-объекты, Инфраструктура для отдыха и поддержания чистоты в парке (скамейки, урны и т.п.), Оживленность</t>
  </si>
  <si>
    <t xml:space="preserve">Многие элементы площадки уже в плохом состоянии, необходим ремонт </t>
  </si>
  <si>
    <t xml:space="preserve">Очень радует, что появилась тенденция улучшения зелёных зон в городе. Хотелось бы , чтобы обратили внимание на Парк Интернационалистов, большой перспективный парк , мне кажется можно сделал что-то очень современное для района </t>
  </si>
  <si>
    <t>Интересно там стало</t>
  </si>
  <si>
    <t xml:space="preserve">Не считаю что это как то изменит общественное мнение </t>
  </si>
  <si>
    <t>Все хорошо. Камеры от вандалов</t>
  </si>
  <si>
    <t xml:space="preserve">Больше зон отдыха и детских площадок современных </t>
  </si>
  <si>
    <t>Сокращение количества деревьев и кустарников, Сокращение озелененных участков, Увеличение количества дорожек и искусственных покрытий, Увеличение количества детских площадок, Шум и большое количество людей, Ухудшение инфраструктуры для отдыха и поддержания чистоты (скамейки, урны и т.п.), Неуместные арт-объекты, Ужасно, что в войну выбрасываются такие огромные деньги</t>
  </si>
  <si>
    <t>Пусть хоть лужи огромные засыпят.</t>
  </si>
  <si>
    <t>Не нужно ставить дорогие арт-объекты, площадки. Достаточно зелени и газона</t>
  </si>
  <si>
    <t xml:space="preserve">Это был зелёный бульвар с красивым и ухоженным газоном. Сейчас это место сложно назвать парком, потому что с жителями соседних домов не было разработано ни одного объекта на территории Зелёных насаждений. </t>
  </si>
  <si>
    <t>Только дорожка по прямой до остановки общественного транспорта</t>
  </si>
  <si>
    <t>Сокращение озелененных участков, Шум и большое количество людей, Неуместные арт-объекты, Ощущение безопасности</t>
  </si>
  <si>
    <t>Увековечить память Чернобыльцев. Найти теперь достойное место для оставшейся плиты. Позор всем нам за такое отношение к героям, отдавшим свои жизни за наш сегодняшний день.</t>
  </si>
  <si>
    <t>Работать надо с жителями города и учиться у Сергея Собянина в Москве. Легче всего начертить не знаю что из области фантазии ИИ, и выдать всё это за свой проект. Да ещё и деньги получать за такую работу.</t>
  </si>
  <si>
    <t>Старше 60 лет</t>
  </si>
  <si>
    <t>Гуляли, Отдыхали с семьей и друзьями, Занимались спортом</t>
  </si>
  <si>
    <t>Природа, Тишина и уединение, Инфраструктура для отдыха и поддержания чистоты парка (скамейки, урны и т.п.), Ощущение безопасности</t>
  </si>
  <si>
    <t>Безжизненность</t>
  </si>
  <si>
    <t xml:space="preserve">Лучше ничего не стало </t>
  </si>
  <si>
    <t>Сокращение количества деревьев и кустарников, Сокращение озелененных участков, Увеличение количества дорожек и искусственных покрытий, Шум и большое количество людей, Ухудшение инфраструктуры для отдыха и поддержания чистоты (скамейки, урны и т.п.), Неуместные арт-объекты, Ощущение безопасности</t>
  </si>
  <si>
    <t>В группах в социальных сетях, В соседских чатах, В официальных обращениях в комитеты/администрации</t>
  </si>
  <si>
    <t xml:space="preserve">Вернуть всё обратно </t>
  </si>
  <si>
    <t>Природа, Тишина и уединение, Инфраструктура для отдыха и поддержания чистоты парка (скамейки, урны и т.п.)</t>
  </si>
  <si>
    <t>Уничтожение парковой зоны.</t>
  </si>
  <si>
    <t>Полностью заменить опасное, дорогое некачественное, оборудование, установленное при "благоустройстве".</t>
  </si>
  <si>
    <t>Не надо уничтожать сложившиеся ландшафты и зелёные зоны путём впихивания на их территорию бесполезного и некачественного оборудования, ради освоения бюджета.
Достаточно просто содержать парк в нормальном состоянии, следить за растительностью и газонами, подсыпать дорожки и вовремя ремонтировать или заменять устаревшее оборудование на подобное.</t>
  </si>
  <si>
    <t>Отсутствие деревьев около скамеек</t>
  </si>
  <si>
    <t>Сокращение количества деревьев и кустарников, Сокращение озелененных участков, Увеличение количества дорожек и искусственных покрытий, Не уютно</t>
  </si>
  <si>
    <t>Побольше деревьев. Скамейки под высокими деревьями</t>
  </si>
  <si>
    <t>Учёт мнения жителей</t>
  </si>
  <si>
    <t>Отдыхали с семьей и друзьями</t>
  </si>
  <si>
    <t>Детские площадки</t>
  </si>
  <si>
    <t>Сокращение детских площадок, Неуместные арт-объекты</t>
  </si>
  <si>
    <t>Не вижу смысла</t>
  </si>
  <si>
    <t>Больше деревьев, кустов, клумб с цветами</t>
  </si>
  <si>
    <t>Активнее опросы среди местных жителей, обсуждения заранее проводить</t>
  </si>
  <si>
    <t>Появились скамейки для отдыха и детская площадка</t>
  </si>
  <si>
    <t xml:space="preserve">Расположение дорожек, надёжные доделанный детские площадки </t>
  </si>
  <si>
    <t xml:space="preserve">Согласование с местными жителями </t>
  </si>
  <si>
    <t>Шум и большое количество людей, Неуместные арт-объекты</t>
  </si>
  <si>
    <t>Никто не спрашивает</t>
  </si>
  <si>
    <t>-</t>
  </si>
  <si>
    <t>Больше зелёных насаждений</t>
  </si>
  <si>
    <t>Больше опоясывающих насаждений, закрывающих от магистралей</t>
  </si>
  <si>
    <t>Уродский дизайн, который вызывает раздражение и возмущение - абсолютный диссонанс с природой и комфортом.</t>
  </si>
  <si>
    <t>Новые детские площадки, Оживленность</t>
  </si>
  <si>
    <t>Шум и большое количество людей, Ухудшение инфраструктуры для отдыха и поддержания чистоты (скамейки, урны и т.п.), Неуместные арт-объекты</t>
  </si>
  <si>
    <t>Доработать арт объекты для безопасности пользователей.
Вместо непонятных "лежанок" , поставить удобные физиологически скамейки, на которых можно отдохнуть во время прогулки.
Такое впечатление, что люди, создававшие сие творение, сами никогда не гуляют в парках и не отдыхают в них.</t>
  </si>
  <si>
    <t>Просьба к дизайнерам - не создавайте китча.</t>
  </si>
  <si>
    <t>Природа, Инфраструктура для отдыха и поддержания чистоты парка (скамейки, урны и т.п.)</t>
  </si>
  <si>
    <t>Увеличение количества дорожек и искусственных покрытий, Новые детские площадки, Новые спортивные зоны, Привлекательные арт-объекты, Инфраструктура для отдыха и поддержания чистоты в парке (скамейки, урны и т.п.)</t>
  </si>
  <si>
    <t>В парке Дружбы все гораздо лучше чем в сквере Фёдорова</t>
  </si>
  <si>
    <t>уничтожение зелёных насаждений, всё укатали в песок и асфальт, от парка осталось лишь название</t>
  </si>
  <si>
    <t>Сокращение детских площадок, Сокращение спортивных зон</t>
  </si>
  <si>
    <t>Сокращение количества деревьев и кустарников, Сокращение озелененных участков, Ухудшение инфраструктуры для отдыха и поддержания чистоты (скамейки, урны и т.п.), Неуместные арт-объекты</t>
  </si>
  <si>
    <t>убрать ненужное, наляпанное за хренову кучу денег и бесполезное. Вернуть посадки</t>
  </si>
  <si>
    <t>Наконец-то пусть государство, город и те, кто сидит в этих закрытых кабинетах, воруя деньги, услышит простых людей, которые ЕДИНСТВЕННЫЕ пользуются этими парками и скверами. Пусть их наконец поймут, что нам, простым смертным, не нужны многомиллионные фигурки и скамейки за пару сотен тысяч рублей, нам нужны свежий воздух, зелень вокруг, тишина и спокойствие.</t>
  </si>
  <si>
    <t>Оживленность</t>
  </si>
  <si>
    <t>Навести порядок</t>
  </si>
  <si>
    <t>Убрать детские горки</t>
  </si>
  <si>
    <t>Там стало много детей и шумно</t>
  </si>
  <si>
    <t>Увеличение количества дорожек и искусственных покрытий, Новые детские площадки, Оживленность</t>
  </si>
  <si>
    <t>Сокращение количества деревьев и кустарников, Сокращение озелененных участков, Увеличение количества дорожек и искусственных покрытий, Шум и большое количество людей, Неуместные арт-объекты</t>
  </si>
  <si>
    <t>А кому это интересно?</t>
  </si>
  <si>
    <t>Больше деревьев</t>
  </si>
  <si>
    <t>Хватит катать все в асфальт! Больше зелени и ближе к природе</t>
  </si>
  <si>
    <t>Активности для детей и взрослых</t>
  </si>
  <si>
    <t>Новые детские площадки, Привлекательные арт-объекты, Инфраструктура для отдыха и поддержания чистоты в парке (скамейки, урны и т.п.)</t>
  </si>
  <si>
    <t>Добавить скамеек. Заменить скамейки с одним посадочным местом на скамейки с двумя и более. Добавить лежаки. Музыкальные инструменты сломаны - заменить на антивандальные.</t>
  </si>
  <si>
    <t>Всегда нужны скамейки. Перголы нафиг не сдались - не используйте их никогда. Вместо них нужны нормальные широкие навесы от дождя, чтобы можно было гулять в дождь. Активности тож очень нужны, чтобы было веселей.</t>
  </si>
  <si>
    <t>Разруха отсутсвие зеленых зон заболоченность небезопасное оборудование</t>
  </si>
  <si>
    <t>Сокращение количества деревьев и кустарников, Сокращение озелененных участков, Увеличение количества дорожек и искусственных покрытий, Увеличение количества детских площадок, Увеличение количества спортивных зон, Шум и большое количество людей, Ухудшение инфраструктуры для отдыха и поддержания чистоты (скамейки, урны и т.п.), Неуместные арт-объекты</t>
  </si>
  <si>
    <t xml:space="preserve">Разобраться зачем было тратить столько денег на благоустройство </t>
  </si>
  <si>
    <t>Вместо одного вырубленного дерева сажать пять свежих саженцев</t>
  </si>
  <si>
    <t>Природа, Тишина и уединение, Детские площадки, Спортивные зоны, Арт-объекты, Инфраструктура для отдыха и поддержания чистоты парка (скамейки, урны и т.п.), Ощущение безопасности</t>
  </si>
  <si>
    <t>Сокращение количества деревьев и кустарников, Сокращение озелененных участков, Сокращение детских площадок, Сокращение спортивных зон, Ухудшение инфраструктуры для отдыха и поддержания чистоты (скамейки, урны и т.п.), Неуместные арт-объекты</t>
  </si>
  <si>
    <t>Добавить Корты для большого тенниса</t>
  </si>
  <si>
    <t>Х</t>
  </si>
  <si>
    <t>От друзей и знакомых, Из социальных сетей</t>
  </si>
  <si>
    <t>Гуляли, Занимались спортом, Использовали в качестве транзита</t>
  </si>
  <si>
    <t>Шумные дети</t>
  </si>
  <si>
    <t>Увеличение разнообразного озеленения, Увеличение количества дорожек и искусственных покрытий, Новые детские площадки, Инфраструктура для отдыха и поддержания чистоты в парке (скамейки, урны и т.п.)</t>
  </si>
  <si>
    <t>нормальную дренажную систему</t>
  </si>
  <si>
    <t>учитывать пожелания жителей</t>
  </si>
  <si>
    <t>Тишина и уединение, Инфраструктура для отдыха и поддержания чистоты парка (скамейки, урны и т.п.)</t>
  </si>
  <si>
    <t>Увеличение озелененных участков</t>
  </si>
  <si>
    <t>Нужно больше зеленых зон</t>
  </si>
  <si>
    <t xml:space="preserve">Насыпные дорожки и площадки вместо  плитки </t>
  </si>
  <si>
    <t xml:space="preserve">Есть ли среди вас те, кому было бы интересно посчитать коэффициенты качества территорий нынешних кварталов и планируемых по реновации?  Если да напишите N.tsvilikh@gmail.com </t>
  </si>
  <si>
    <t>Не нравится, кустарники полнгстью вырубили, а новых деревьев посадили мало</t>
  </si>
  <si>
    <t>Плохое благоустройство, мало зелени, низкое качество новых построек</t>
  </si>
  <si>
    <t>Сокращение количества деревьев и кустарников, Сокращение озелененных участков, Увеличение количества дорожек и искусственных покрытий, Сокращение детских площадок, Шум и большое количество людей, Ухудшение инфраструктуры для отдыха и поддержания чистоты (скамейки, урны и т.п.), Неуместные арт-объекты</t>
  </si>
  <si>
    <t>Посадить больше деревьев и кустарников, вернуть насыпные дорожки из ракушечника</t>
  </si>
  <si>
    <t>Хватит воровать на благоустройству, вы все равно не сможете вывезти своих детей в европку,  и устроить им жизнь на наворованные деньги</t>
  </si>
  <si>
    <t>Так называемое благоустройство</t>
  </si>
  <si>
    <t>Сокращение количества деревьев и кустарников, Сокращение озелененных участков, Увеличение количества дорожек и искусственных покрытий, Увеличение количества спортивных зон, Неуместные арт-объекты</t>
  </si>
  <si>
    <t>Вернуть деревья и кустарники, убрать плитку и идиотские арт-объекты</t>
  </si>
  <si>
    <t xml:space="preserve">вернуть во дворы уничтоженные спортивные и детские площадки; а парки и скверы - деревья, а плитку убрать. </t>
  </si>
  <si>
    <t>Гуляю с ребенком</t>
  </si>
  <si>
    <t>Детские площадки доя самых маленьких</t>
  </si>
  <si>
    <t>Больше детских и спортивных площадок</t>
  </si>
  <si>
    <t>Мне не нравится то, что сделали с этим местом, ни о каких "слушаниях" я не была проведена, хотя живу прямо у бульвара.</t>
  </si>
  <si>
    <t>Увеличение количества дорожек и искусственных покрытий, Увеличение количества детских площадок, Увеличение количества спортивных зон, Шум и большое количество людей, Неуместные арт-объекты, Ощущение безопасности</t>
  </si>
  <si>
    <t>Убрать конструкции (ворота, детские площадки, скульптуры, белые стойки, эстраду, круглые блины, вернуть убранные дорожки обратно, на восточной и западной круглой площадке сделать классические фонтаны с подсветкой, вместо скамеек поставить петербургские диваны. Сделать дренаж в зонах затопления. Всё.</t>
  </si>
  <si>
    <t>Не ставить жителей перед фактом таких экспериментов, жёсткий контроль со стороны общественности, властей.</t>
  </si>
  <si>
    <t>Стало хуже</t>
  </si>
  <si>
    <t>Увеличение количества дорожек и искусственных покрытий, Шум и большое количество людей, Неуместные арт-объекты</t>
  </si>
  <si>
    <t>Поставить туалет, провести больше дорожек у метро, тк люди ходят и портят газон.</t>
  </si>
  <si>
    <t>Лучше оставить как есть, а не портить зеленые зоны отмыванием денег.</t>
  </si>
  <si>
    <t>Новые детские площадки, Новые спортивные зоны</t>
  </si>
  <si>
    <t>Исчезли дорожки, ведущие от моего дома (ул. Белы Куна, д. 1, к. 1) в Парк Дружбы, от нашего участка осталась одна дорожка, ведущая в Парк Дружбы, в районе метро, поэтому от моего дома в Парк теперь не пройти. Исчезла памятная табличка об аллее, высаженной в память о чернобыльцах.</t>
  </si>
  <si>
    <t>В личных неформальных разговорах с друзьями, соседями, родственниками, В официальных обращениях в комитеты/администрации</t>
  </si>
  <si>
    <t>Нет времени</t>
  </si>
  <si>
    <t>Вернуть табличку о чернобыльцах, провести дорожки от массива по ул. Белы Куна, д. 1 к Парку.</t>
  </si>
  <si>
    <t>Хотелось бы, чтобы зеленые зоны не только благоустраивались, но и не уничтожались.</t>
  </si>
  <si>
    <t>Новые детские площадки, Затрудняюсь ответить</t>
  </si>
  <si>
    <t>Неуместные арт-объекты, совершенно несопоставимые траты на реконструкцию парка 2 мллиарда и довольно банальное благоустройство, причём очень не качественное, по сути - халтура</t>
  </si>
  <si>
    <t>Изменить надо подход - жители сами должны решать где и какого рода благоустройство проводить, а не администрация. По результатам проведённого "благоустройства" в парке дружбы необходимо произвести ремонт вышедшего из строя (уже) оборудования, заменить некачественное, сделать дренаж. Разработать приемлемое размещение памятной таблички ликвидаторам аварии на ЧАЭС.</t>
  </si>
  <si>
    <t>Необходима смена городской власти и принципов её формирования, чтобы городскую политику, в том числе и благоустройство зелёных зон определяли жители города. До сих пор развитие сочетается с деградацией. За 30+ лет создан лишь один новый парк (300летия СПб). В новых кварталах (Парнас, Шушары, ЮЗ, Приморский р-н) озеленение минимальное, благоустройство  зелёных пространств не компенсирует сокращения их площади. В том же Приморском районе при активном строительстве последние 25 лет, площадь зел. насаждений Юнтоловского заказника сократилась. Во Фрунзенском районе, в Купчино, Яблоневый сад из-за застройки в 21 веке потерял четверть территории. Прямо сейчас (в феврале-марте 2025г) во дворе дома Славы 12 была уничтожена благоустроенная зелёная зона и детская площадка и ведётся строительство. Это малая часть примеров</t>
  </si>
  <si>
    <t>Появились детские площадки и новые дорожки</t>
  </si>
  <si>
    <t>Увеличение количества дорожек и искусственных покрытий, Новые детские площадки, Инфраструктура для отдыха и поддержания чистоты в парке (скамейки, урны и т.п.)</t>
  </si>
  <si>
    <t>Увеличение количества дорожек и искусственных покрытий, Увеличение количества детских площадок</t>
  </si>
  <si>
    <t>Отремонтировать испорченное оборудование</t>
  </si>
  <si>
    <t>Больше озеленения и кустов</t>
  </si>
  <si>
    <t>Детям интереснее стало</t>
  </si>
  <si>
    <t>До обновления парка, мы могли заниматься дрессировкой и собирались в этом месте компанией с собаками. И семьи с детьми, колясками проходили спокойно. Сейчас же понаставили огромное кол-во детских площадок, стало больше бегать без присмотра родителей детей, и у собачников уже нет угла наиболее сухого, что бы можно было там находиться и заниматься с собаками. Приходится только ходить по дорожкам и еще чаще смотреть по сторонам, что бы дети резко не выбежалм с площадки на дорогу.
Раньше были зоны с огромными лужами, но после обновления, они стали и шире и глубже. Так же после обновления, земля в парке тоже странная, личная, и с лап собак тяжело отходит.</t>
  </si>
  <si>
    <t>Редко проходим с собакой, и прохожу его когда иду к метро.</t>
  </si>
  <si>
    <t>Увеличение разнообразного озеленения, Инфраструктура для отдыха и поддержания чистоты в парке (скамейки, урны и т.п.)</t>
  </si>
  <si>
    <t>Увеличение количества детских площадок, Шум и большое количество людей</t>
  </si>
  <si>
    <t>Оставить одну детскую площадку.
Добавить одну спорт.площадку;
добавить невысокое огорождение по всему периметру парка;
добавить хотя бы мини дрес.площадку (с отдельным огорождением).
Ведь дрес.площадка вряд ли будет мешать жителям ближайших домов, в отличии от нынешней музыкальной детской площадки.</t>
  </si>
  <si>
    <t>Качественные материалы (землю), насыпать земли столько, чтобы не было болота.</t>
  </si>
  <si>
    <t>Инфраструктура для отдыха и поддержания чистоты в парке (скамейки, урны и т.п.)</t>
  </si>
  <si>
    <t xml:space="preserve">На зелёных участках мало земли- весной очень мокро. Не очень качественные детские площадки </t>
  </si>
  <si>
    <t>Чтобы прислушивались к мнению жителей</t>
  </si>
  <si>
    <t>Гуляли для разнообразия</t>
  </si>
  <si>
    <t xml:space="preserve">Сыну нравятся детские площадки </t>
  </si>
  <si>
    <t>Отдыхаете с семьей или друзьями, Используете в качестве транзита</t>
  </si>
  <si>
    <t xml:space="preserve">Нет дренажа, газоны в воде. </t>
  </si>
  <si>
    <t xml:space="preserve">1. Сделать дренаж. 
2. Удалить сломанные жильцами соседних домов предметы на детской площадке (площадка ударных музыкальных инструментов - срезаны  палочки и т.д). Надо заменить на что-то менее громкое, иначе будут ломать и дальше. 
3. Поставить мемориальный камень для доски памяти чернобыльцам. Сейчас она лежит на дорожке недалеко  сцены. Ранее находилась на большой клумбе на месте сцены. 
4. Качество металлического  крепежа на детских площадках плохое.
5. Табличка "парк Дружбы" в концепцию дизайна парка не вписывается. </t>
  </si>
  <si>
    <t xml:space="preserve">Парки должны быть двух видов: развлекательные (как парк Дружбы, где много скамеек, детская инфраструктура) и просто места для единения с природой как Яблоневый парк (Купчино, Турку/Белградская). </t>
  </si>
  <si>
    <t>Нормальные площадки,газоны</t>
  </si>
  <si>
    <t>Водоотведение дорожек</t>
  </si>
  <si>
    <t>Природа, Арт-объекты</t>
  </si>
  <si>
    <t>никто не спрашивает</t>
  </si>
  <si>
    <t>убрать уродливые скульптуры</t>
  </si>
  <si>
    <t>больше зелени</t>
  </si>
  <si>
    <t xml:space="preserve">Отсутствие большого количества других людей </t>
  </si>
  <si>
    <t>Появились комплексы для детей, скамьи, арт объекты. Прогулочный маршрут стал интереснее</t>
  </si>
  <si>
    <t>Увеличение разнообразного озеленения, Увеличение количества дорожек и искусственных покрытий, Новые детские площадки, Привлекательные арт-объекты, Инфраструктура для отдыха и поддержания чистоты в парке (скамейки, урны и т.п.)</t>
  </si>
  <si>
    <t>Улучшить дренажную систему</t>
  </si>
  <si>
    <t xml:space="preserve">Мало интересных прогулочных маршрутов в парках, мало элементов благоустройства в скверах. </t>
  </si>
  <si>
    <t>Природа, Тишина и уединение, Детские площадки, Арт-объекты, Инфраструктура для отдыха и поддержания чистоты парка (скамейки, урны и т.п.)</t>
  </si>
  <si>
    <t>Увеличение количества дорожек и искусственных покрытий, Неуместные арт-объекты</t>
  </si>
  <si>
    <t>Уже все сделано, возможно, кому-то нравится</t>
  </si>
  <si>
    <t>Больше разнообразного озеленения. Больше уютных уголков. Меньше массивности и монолитности в арт-объектах</t>
  </si>
  <si>
    <t>Альпийские горки, сады из камней - это то, что всегда радует глаз. Красота в простоте . Я не против новых смелых масштабных решений в архитектуре или в арт-объектах, но не в зеленых зонах. Больше зелени в зеленых зонах, если площадки (спортивные, детские, концертные), то было бы неплохо, чтобы они вписывались в общую композицию уголка природы, а не отнимали на себя все</t>
  </si>
  <si>
    <t>Загорали</t>
  </si>
  <si>
    <t>Шум и большое количество людей, Неуместные арт-объекты, Ощущение безопасности</t>
  </si>
  <si>
    <t>Спортивная площадка
Ну конечно же хотелось бы чтобы газоны были сухими</t>
  </si>
  <si>
    <t>Пожалуйста сохраняй благоустройство зелёных пространств в нашем районе
Нам очень нужна природа
За это мы любим наш район</t>
  </si>
  <si>
    <t>Сокращение озелененных участков, Увеличение количества дорожек и искусственных покрытий, Увеличение количества детских площадок, Увеличение количества спортивных зон, Шум и большое количество людей</t>
  </si>
  <si>
    <t>Сажайте пожалуйста нормальные деревья, а не эти низкорослые деревья карлики, которые через 10 лет либо вымерзнут зимой или их съедят гусеницы и болезни.</t>
  </si>
  <si>
    <t xml:space="preserve">Благоустройство включает в себя улучшение того что есть , подсадить новые деревья , местами подсыпать грунт и обновить скамейки и урны. Парк был ценен в первую очередь как луг. Теперь там детские площадки с искусственным покрытием. Рафинированное пространство, такие парки на одно лицо делаются по всему городу. Противно. Поэтому люди и боятся когда речь заходит о "благоустройстве" тех мест где они привыкли проводить время отдыха. Мнением людей для которых проводится "благоустройство" никто не интересуется. </t>
  </si>
  <si>
    <t xml:space="preserve">Интересно посмотреть на людей и благоустройство </t>
  </si>
  <si>
    <t>Увеличение количества дорожек и искусственных покрытий, Новые детские площадки, Ощущение безопасности, Привлекательные арт-объекты, Инфраструктура для отдыха и поддержания чистоты в парке (скамейки, урны и т.п.), Оживленность</t>
  </si>
  <si>
    <t>Спортивную площадку, поощадку для собак, шахматные столы, столы для пинг-понга. Сейчас есть активности только для детей.</t>
  </si>
  <si>
    <t>Очень рад что благоустроили именно нижнюю часть сквера, та часть, что через дорогу и так прекрасна.</t>
  </si>
  <si>
    <t>Не бывала до благоустройства</t>
  </si>
  <si>
    <t>После первого посещения, очень понравилось</t>
  </si>
  <si>
    <t>Туалет</t>
  </si>
  <si>
    <t>Наличие туалета и площадок для выгула собак</t>
  </si>
  <si>
    <t>ничего</t>
  </si>
  <si>
    <t>Сокращение количества деревьев и кустарников, Сокращение озелененных участков, Увеличение количества дорожек и искусственных покрытий, Неуместные арт-объекты, Отсутствие должного озеленения.</t>
  </si>
  <si>
    <t>Хищники у кормушки делят мясо. Вы хотите им помешать? Когда была возможность участвовать в  жизни страны - люди предпочли сладкий сон. А сейчас, увы, поздно.</t>
  </si>
  <si>
    <t>Добавить уютное озеленение.</t>
  </si>
  <si>
    <t>Даешь больше парков, скверов, садов, разнообразных газонов, лесных массивов, а не кургузых клочков выкошенной, выжженной пустыни! Чем дышать будем? Благоустройством должны заниматься люди, любящие  природу и изучающие ее, люди, любящие и знающие наш город!</t>
  </si>
  <si>
    <t xml:space="preserve">интересно, нескучно, дополнительные дорожки для гуляния, а не просто транзита </t>
  </si>
  <si>
    <t>Новые детские площадки, Привлекательные арт-объекты, Инфраструктура для отдыха и поддержания чистоты в парке (скамейки, урны и т.п.), Оживленность</t>
  </si>
  <si>
    <t xml:space="preserve">Входные группы слишком громоздкие </t>
  </si>
  <si>
    <t>Нужно учитывать протоптанные пешеходные тропы до благоустройства!</t>
  </si>
  <si>
    <t>Природа, Тишина и уединение, Детские площадки</t>
  </si>
  <si>
    <t>Здесь опасно гулять, опасное оборудование и нет ничего безопасного для детей младшего возраста</t>
  </si>
  <si>
    <t xml:space="preserve">Шум и большое количество людей, Пропали нужные пешеходные транзиты (ведущие к дому Белы Куна 1/1), </t>
  </si>
  <si>
    <t>Добавить нужные дорожки, добавить зону или безопасное оборудование для младших детей, добавить спортивный уголок (хотя бы турники)</t>
  </si>
  <si>
    <t>Практика показала,  что лучше бы их вообще не трогали</t>
  </si>
  <si>
    <t>Другое</t>
  </si>
  <si>
    <t xml:space="preserve"> </t>
  </si>
  <si>
    <t>Воздержались от ответа</t>
  </si>
  <si>
    <t>Занимались спортом, Загорали, занимались спортом, гуля ли и занимались дрессировкой с собаками на одной зеленой зоне, которая была наиболее сухая.</t>
  </si>
  <si>
    <t>Занимались спортом</t>
  </si>
  <si>
    <t>Участвовали в мероприятиях</t>
  </si>
  <si>
    <t>Спортивные зоны</t>
  </si>
  <si>
    <t>Ощущение безопасности</t>
  </si>
  <si>
    <t>Арт-объекты</t>
  </si>
  <si>
    <t>Природа, Тишина и уединение, Ощущение безопасности, Детские площадки</t>
  </si>
  <si>
    <t>Ничего как роме одной ровной асфальтированной дорожки - по ней удобно кататься на самокате</t>
  </si>
  <si>
    <t>Прочее</t>
  </si>
  <si>
    <t>Тишина и уединение, Ничего</t>
  </si>
  <si>
    <t>Воздержались</t>
  </si>
  <si>
    <t>Увеличение разнообразного озеленения</t>
  </si>
  <si>
    <t>Сокращение детских площадок</t>
  </si>
  <si>
    <t>Новые спортивные зоны</t>
  </si>
  <si>
    <t>Сокращение спортивных зон</t>
  </si>
  <si>
    <t>Тишина и спокойствие</t>
  </si>
  <si>
    <t>Привлекательность арт-объектов</t>
  </si>
  <si>
    <t>Инфраструктура для отдыха</t>
  </si>
  <si>
    <t>Сокращение озелененных участков</t>
  </si>
  <si>
    <t>Увеличение количества спортивных зон</t>
  </si>
  <si>
    <t>Ухудшение инфраструктуры для отдыха</t>
  </si>
  <si>
    <t>В соседских чатах</t>
  </si>
  <si>
    <t>В официальных обращениях в комитеты/администрации</t>
  </si>
  <si>
    <t>В тематических передачах на ТВ, в блоге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</si>
</sst>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5" x14ac:knownFonts="1">
    <font>
      <sz val="10"/>
      <color rgb="FF000000"/>
      <name val="Arial"/>
      <scheme val="minor"/>
    </font>
    <font>
      <sz val="10"/>
      <color theme="1"/>
      <name val="Arial"/>
      <scheme val="minor"/>
    </font>
    <font>
      <sz val="10"/>
      <color rgb="FF000000"/>
      <name val="Arial"/>
      <scheme val="minor"/>
    </font>
    <font>
      <sz val="10"/>
      <color rgb="FF000000"/>
      <name val="Arial"/>
      <family val="2"/>
      <charset val="204"/>
      <scheme val="minor"/>
    </font>
    <font>
      <sz val="10"/>
      <color theme="1"/>
      <name val="Arial"/>
      <family val="2"/>
      <charset val="204"/>
      <scheme val="minor"/>
    </font>
  </fonts>
  <fills count="2">
    <fill>
      <patternFill patternType="none"/>
    </fill>
    <fill>
      <patternFill patternType="gray125"/>
    </fill>
  </fills>
  <borders count="10">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0" xfId="0" applyFont="1" applyAlignment="1">
      <alignment vertical="center"/>
    </xf>
    <xf numFmtId="0" fontId="0" fillId="0" borderId="8" xfId="0" applyBorder="1"/>
    <xf numFmtId="0" fontId="0" fillId="0" borderId="5" xfId="0" applyBorder="1"/>
    <xf numFmtId="0" fontId="3" fillId="0" borderId="0" xfId="0" applyFont="1"/>
    <xf numFmtId="0" fontId="4" fillId="0" borderId="5" xfId="0" applyFont="1" applyBorder="1" applyAlignment="1">
      <alignment vertical="center"/>
    </xf>
    <xf numFmtId="0" fontId="4" fillId="0" borderId="8" xfId="0" applyFont="1" applyBorder="1" applyAlignment="1">
      <alignment vertical="center"/>
    </xf>
    <xf numFmtId="0" fontId="3" fillId="0" borderId="0" xfId="0" applyFont="1" applyAlignment="1">
      <alignment wrapText="1"/>
    </xf>
    <xf numFmtId="2" fontId="0" fillId="0" borderId="0" xfId="1" applyNumberFormat="1" applyFont="1"/>
  </cellXfs>
  <cellStyles count="2">
    <cellStyle name="Обычный" xfId="0" builtinId="0"/>
    <cellStyle name="Процентный" xfId="1" builtinId="5"/>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Ответы на форму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solidFill>
                  <a:sysClr val="windowText" lastClr="000000"/>
                </a:solidFill>
                <a:effectLst/>
                <a:latin typeface="Times New Roman" panose="02020603050405020304" pitchFamily="18" charset="0"/>
              </a:rPr>
              <a:t>Было ли вам известно о планах и сроках создания проекта благоустройства парка?</a:t>
            </a:r>
            <a:r>
              <a:rPr lang="ru-RU" sz="1400" b="0" i="0" u="none" strike="noStrike" baseline="0">
                <a:solidFill>
                  <a:sysClr val="windowText" lastClr="000000"/>
                </a:solidFill>
                <a:latin typeface="Times New Roman" panose="02020603050405020304" pitchFamily="18" charset="0"/>
              </a:rPr>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9B0F-42D7-B8C2-A90B2B153743}"/>
              </c:ext>
            </c:extLst>
          </c:dPt>
          <c:dLbls>
            <c:dLbl>
              <c:idx val="0"/>
              <c:tx>
                <c:rich>
                  <a:bodyPr/>
                  <a:lstStyle/>
                  <a:p>
                    <a:fld id="{1716CB92-7D70-4874-A06E-392A0CE9FD71}"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B0F-42D7-B8C2-A90B2B153743}"/>
                </c:ext>
              </c:extLst>
            </c:dLbl>
            <c:dLbl>
              <c:idx val="1"/>
              <c:tx>
                <c:rich>
                  <a:bodyPr/>
                  <a:lstStyle/>
                  <a:p>
                    <a:fld id="{55C5728A-484A-4E15-BAEC-61678F9701B4}"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B0F-42D7-B8C2-A90B2B153743}"/>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Диаграммы!$B$5:$B$6</c:f>
              <c:strCache>
                <c:ptCount val="2"/>
                <c:pt idx="0">
                  <c:v>Да</c:v>
                </c:pt>
                <c:pt idx="1">
                  <c:v>Нет</c:v>
                </c:pt>
              </c:strCache>
            </c:strRef>
          </c:cat>
          <c:val>
            <c:numRef>
              <c:f>Диаграммы!$C$5:$C$6</c:f>
              <c:numCache>
                <c:formatCode>General</c:formatCode>
                <c:ptCount val="2"/>
                <c:pt idx="0">
                  <c:v>50</c:v>
                </c:pt>
                <c:pt idx="1">
                  <c:v>24</c:v>
                </c:pt>
              </c:numCache>
            </c:numRef>
          </c:val>
          <c:extLst>
            <c:ext xmlns:c15="http://schemas.microsoft.com/office/drawing/2012/chart" uri="{02D57815-91ED-43cb-92C2-25804820EDAC}">
              <c15:datalabelsRange>
                <c15:f>Диаграммы!$F$5:$F$6</c15:f>
                <c15:dlblRangeCache>
                  <c:ptCount val="2"/>
                  <c:pt idx="0">
                    <c:v>50 (67,57%)</c:v>
                  </c:pt>
                  <c:pt idx="1">
                    <c:v>24 (32,43%)</c:v>
                  </c:pt>
                </c15:dlblRangeCache>
              </c15:datalabelsRange>
            </c:ext>
            <c:ext xmlns:c16="http://schemas.microsoft.com/office/drawing/2014/chart" uri="{C3380CC4-5D6E-409C-BE32-E72D297353CC}">
              <c16:uniqueId val="{00000003-9B0F-42D7-B8C2-A90B2B153743}"/>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6560285571386211"/>
          <c:y val="0.46173447069116358"/>
          <c:w val="8.2626486613288017E-2"/>
          <c:h val="0.14690142898804315"/>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Изменилась ли частота вашего посещения парка после благоустройства?</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071E-4134-B3A8-8C5958C0E086}"/>
              </c:ext>
            </c:extLst>
          </c:dPt>
          <c:dLbls>
            <c:dLbl>
              <c:idx val="0"/>
              <c:tx>
                <c:rich>
                  <a:bodyPr/>
                  <a:lstStyle/>
                  <a:p>
                    <a:fld id="{5519BEE5-C08A-4582-BC4D-04EB1A468146}"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071E-4134-B3A8-8C5958C0E086}"/>
                </c:ext>
              </c:extLst>
            </c:dLbl>
            <c:dLbl>
              <c:idx val="1"/>
              <c:tx>
                <c:rich>
                  <a:bodyPr/>
                  <a:lstStyle/>
                  <a:p>
                    <a:fld id="{55C60F0D-C856-4570-B82D-FC29D7F1085F}"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71E-4134-B3A8-8C5958C0E086}"/>
                </c:ext>
              </c:extLst>
            </c:dLbl>
            <c:dLbl>
              <c:idx val="2"/>
              <c:tx>
                <c:rich>
                  <a:bodyPr/>
                  <a:lstStyle/>
                  <a:p>
                    <a:fld id="{0CC7F29C-33B6-4567-A9DC-EB6F9F9F05B3}"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71E-4134-B3A8-8C5958C0E086}"/>
                </c:ext>
              </c:extLst>
            </c:dLbl>
            <c:dLbl>
              <c:idx val="3"/>
              <c:tx>
                <c:rich>
                  <a:bodyPr/>
                  <a:lstStyle/>
                  <a:p>
                    <a:fld id="{BD218D5E-9D2D-43EC-9885-29280ECF2F50}"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71E-4134-B3A8-8C5958C0E086}"/>
                </c:ext>
              </c:extLst>
            </c:dLbl>
            <c:dLbl>
              <c:idx val="4"/>
              <c:tx>
                <c:rich>
                  <a:bodyPr/>
                  <a:lstStyle/>
                  <a:p>
                    <a:fld id="{73A9F951-9798-43C3-AFC8-F5A346E764A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071E-4134-B3A8-8C5958C0E086}"/>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Диаграммы!$B$81:$B$83</c:f>
              <c:strCache>
                <c:ptCount val="3"/>
                <c:pt idx="0">
                  <c:v>Да, стали посещать чаще</c:v>
                </c:pt>
                <c:pt idx="1">
                  <c:v>Нет</c:v>
                </c:pt>
                <c:pt idx="2">
                  <c:v>Да, стали посещать реже</c:v>
                </c:pt>
              </c:strCache>
            </c:strRef>
          </c:cat>
          <c:val>
            <c:numRef>
              <c:f>Диаграммы!$C$81:$C$83</c:f>
              <c:numCache>
                <c:formatCode>General</c:formatCode>
                <c:ptCount val="3"/>
                <c:pt idx="0">
                  <c:v>17</c:v>
                </c:pt>
                <c:pt idx="1">
                  <c:v>31</c:v>
                </c:pt>
                <c:pt idx="2">
                  <c:v>26</c:v>
                </c:pt>
              </c:numCache>
            </c:numRef>
          </c:val>
          <c:extLst>
            <c:ext xmlns:c15="http://schemas.microsoft.com/office/drawing/2012/chart" uri="{02D57815-91ED-43cb-92C2-25804820EDAC}">
              <c15:datalabelsRange>
                <c15:f>Диаграммы!$F$81:$F$83</c15:f>
                <c15:dlblRangeCache>
                  <c:ptCount val="3"/>
                  <c:pt idx="0">
                    <c:v>17 (22,97%)</c:v>
                  </c:pt>
                  <c:pt idx="1">
                    <c:v>31 (41,89%)</c:v>
                  </c:pt>
                  <c:pt idx="2">
                    <c:v>26 (35,14%)</c:v>
                  </c:pt>
                </c15:dlblRangeCache>
              </c15:datalabelsRange>
            </c:ext>
            <c:ext xmlns:c16="http://schemas.microsoft.com/office/drawing/2014/chart" uri="{C3380CC4-5D6E-409C-BE32-E72D297353CC}">
              <c16:uniqueId val="{00000006-071E-4134-B3A8-8C5958C0E086}"/>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3232573373522241"/>
          <c:y val="0.30394360838031342"/>
          <c:w val="0.39741007289771751"/>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Если количество ваших посещений парка сократилось, то как часто вы бываете в парке сейчас?</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034E-429A-9FEF-41AD3B65A13D}"/>
              </c:ext>
            </c:extLst>
          </c:dPt>
          <c:dLbls>
            <c:dLbl>
              <c:idx val="0"/>
              <c:layout>
                <c:manualLayout>
                  <c:x val="-3.6029331925520679E-2"/>
                  <c:y val="-2.4613388007939451E-2"/>
                </c:manualLayout>
              </c:layout>
              <c:tx>
                <c:rich>
                  <a:bodyPr/>
                  <a:lstStyle/>
                  <a:p>
                    <a:fld id="{FBB03DD0-50FC-4A98-B8EA-6FB01B4188A5}"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034E-429A-9FEF-41AD3B65A13D}"/>
                </c:ext>
              </c:extLst>
            </c:dLbl>
            <c:dLbl>
              <c:idx val="1"/>
              <c:tx>
                <c:rich>
                  <a:bodyPr/>
                  <a:lstStyle/>
                  <a:p>
                    <a:fld id="{F677B61A-751B-4B79-863A-928698C475CC}"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34E-429A-9FEF-41AD3B65A13D}"/>
                </c:ext>
              </c:extLst>
            </c:dLbl>
            <c:dLbl>
              <c:idx val="2"/>
              <c:tx>
                <c:rich>
                  <a:bodyPr/>
                  <a:lstStyle/>
                  <a:p>
                    <a:fld id="{28B4F116-9B24-4827-876B-6E2A8DA3C605}"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34E-429A-9FEF-41AD3B65A13D}"/>
                </c:ext>
              </c:extLst>
            </c:dLbl>
            <c:dLbl>
              <c:idx val="3"/>
              <c:tx>
                <c:rich>
                  <a:bodyPr/>
                  <a:lstStyle/>
                  <a:p>
                    <a:fld id="{DD0F8FF8-806A-46CC-AB2C-CE190455E0DD}"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34E-429A-9FEF-41AD3B65A13D}"/>
                </c:ext>
              </c:extLst>
            </c:dLbl>
            <c:dLbl>
              <c:idx val="4"/>
              <c:tx>
                <c:rich>
                  <a:bodyPr/>
                  <a:lstStyle/>
                  <a:p>
                    <a:fld id="{F3732393-24F9-4ACB-8473-73CBAD7FECE3}"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34E-429A-9FEF-41AD3B65A13D}"/>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Диаграммы!$B$96:$B$100</c:f>
              <c:strCache>
                <c:ptCount val="5"/>
                <c:pt idx="0">
                  <c:v>Несколько раз в неделю</c:v>
                </c:pt>
                <c:pt idx="1">
                  <c:v>Раз в неделю</c:v>
                </c:pt>
                <c:pt idx="2">
                  <c:v>Несколько раз в месяц</c:v>
                </c:pt>
                <c:pt idx="3">
                  <c:v>Редко или никогда</c:v>
                </c:pt>
                <c:pt idx="4">
                  <c:v>Воздержались</c:v>
                </c:pt>
              </c:strCache>
            </c:strRef>
          </c:cat>
          <c:val>
            <c:numRef>
              <c:f>Диаграммы!$C$96:$C$100</c:f>
              <c:numCache>
                <c:formatCode>General</c:formatCode>
                <c:ptCount val="5"/>
                <c:pt idx="0">
                  <c:v>2</c:v>
                </c:pt>
                <c:pt idx="1">
                  <c:v>2</c:v>
                </c:pt>
                <c:pt idx="2">
                  <c:v>4</c:v>
                </c:pt>
                <c:pt idx="3">
                  <c:v>17</c:v>
                </c:pt>
                <c:pt idx="4">
                  <c:v>1</c:v>
                </c:pt>
              </c:numCache>
            </c:numRef>
          </c:val>
          <c:extLst>
            <c:ext xmlns:c15="http://schemas.microsoft.com/office/drawing/2012/chart" uri="{02D57815-91ED-43cb-92C2-25804820EDAC}">
              <c15:datalabelsRange>
                <c15:f>Диаграммы!$F$96:$F$100</c15:f>
                <c15:dlblRangeCache>
                  <c:ptCount val="5"/>
                  <c:pt idx="0">
                    <c:v>2 (7,69%)</c:v>
                  </c:pt>
                  <c:pt idx="1">
                    <c:v>2 (7,69%)</c:v>
                  </c:pt>
                  <c:pt idx="2">
                    <c:v>4 (15,38%)</c:v>
                  </c:pt>
                  <c:pt idx="3">
                    <c:v>17 (65,38%)</c:v>
                  </c:pt>
                  <c:pt idx="4">
                    <c:v>1 (3,85%)</c:v>
                  </c:pt>
                </c15:dlblRangeCache>
              </c15:datalabelsRange>
            </c:ext>
            <c:ext xmlns:c16="http://schemas.microsoft.com/office/drawing/2014/chart" uri="{C3380CC4-5D6E-409C-BE32-E72D297353CC}">
              <c16:uniqueId val="{00000006-034E-429A-9FEF-41AD3B65A13D}"/>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3232573373522241"/>
          <c:y val="0.30394360838031342"/>
          <c:w val="0.39741007289771751"/>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Как сейчас вы проводите время в парке?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EAFFA385-6EA1-4637-8203-9F6358C731B4}"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378-41D1-94DE-6255AD8DE04E}"/>
                </c:ext>
              </c:extLst>
            </c:dLbl>
            <c:dLbl>
              <c:idx val="1"/>
              <c:tx>
                <c:rich>
                  <a:bodyPr/>
                  <a:lstStyle/>
                  <a:p>
                    <a:fld id="{3A608D8C-2738-464E-AD93-8746C881DAB9}"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378-41D1-94DE-6255AD8DE04E}"/>
                </c:ext>
              </c:extLst>
            </c:dLbl>
            <c:dLbl>
              <c:idx val="2"/>
              <c:tx>
                <c:rich>
                  <a:bodyPr/>
                  <a:lstStyle/>
                  <a:p>
                    <a:fld id="{9A46AFAF-27AE-4528-AC48-C4B4B3D034F5}"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378-41D1-94DE-6255AD8DE04E}"/>
                </c:ext>
              </c:extLst>
            </c:dLbl>
            <c:dLbl>
              <c:idx val="3"/>
              <c:tx>
                <c:rich>
                  <a:bodyPr/>
                  <a:lstStyle/>
                  <a:p>
                    <a:fld id="{67AE4678-4FC4-44F5-8D4B-3538ECCC5F36}"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378-41D1-94DE-6255AD8DE04E}"/>
                </c:ext>
              </c:extLst>
            </c:dLbl>
            <c:dLbl>
              <c:idx val="4"/>
              <c:tx>
                <c:rich>
                  <a:bodyPr/>
                  <a:lstStyle/>
                  <a:p>
                    <a:fld id="{AC7CF473-FD7A-42B4-AE4C-93BA96E9B1CA}"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378-41D1-94DE-6255AD8DE04E}"/>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Диаграммы!$B$105:$B$109</c:f>
              <c:strCache>
                <c:ptCount val="5"/>
                <c:pt idx="0">
                  <c:v>Гуляете</c:v>
                </c:pt>
                <c:pt idx="1">
                  <c:v>Отдыхаете с семьей или друзьями</c:v>
                </c:pt>
                <c:pt idx="2">
                  <c:v>Используете в качестве транзита</c:v>
                </c:pt>
                <c:pt idx="3">
                  <c:v>Не провожу время в парке</c:v>
                </c:pt>
                <c:pt idx="4">
                  <c:v>Другое</c:v>
                </c:pt>
              </c:strCache>
            </c:strRef>
          </c:cat>
          <c:val>
            <c:numRef>
              <c:f>Диаграммы!$C$105:$C$109</c:f>
              <c:numCache>
                <c:formatCode>General</c:formatCode>
                <c:ptCount val="5"/>
                <c:pt idx="0">
                  <c:v>32</c:v>
                </c:pt>
                <c:pt idx="1">
                  <c:v>15</c:v>
                </c:pt>
                <c:pt idx="2">
                  <c:v>38</c:v>
                </c:pt>
                <c:pt idx="3">
                  <c:v>20</c:v>
                </c:pt>
                <c:pt idx="4">
                  <c:v>1</c:v>
                </c:pt>
              </c:numCache>
            </c:numRef>
          </c:val>
          <c:extLst>
            <c:ext xmlns:c15="http://schemas.microsoft.com/office/drawing/2012/chart" uri="{02D57815-91ED-43cb-92C2-25804820EDAC}">
              <c15:datalabelsRange>
                <c15:f>Диаграммы!$F$105:$F$109</c15:f>
                <c15:dlblRangeCache>
                  <c:ptCount val="5"/>
                  <c:pt idx="0">
                    <c:v>32 (43,24%)</c:v>
                  </c:pt>
                  <c:pt idx="1">
                    <c:v>15 (20,27%)</c:v>
                  </c:pt>
                  <c:pt idx="2">
                    <c:v>38 (51,35%)</c:v>
                  </c:pt>
                  <c:pt idx="3">
                    <c:v>20 (27,03%)</c:v>
                  </c:pt>
                  <c:pt idx="4">
                    <c:v>1 (1,35%)</c:v>
                  </c:pt>
                </c15:dlblRangeCache>
              </c15:datalabelsRange>
            </c:ext>
            <c:ext xmlns:c16="http://schemas.microsoft.com/office/drawing/2014/chart" uri="{C3380CC4-5D6E-409C-BE32-E72D297353CC}">
              <c16:uniqueId val="{00000007-A378-41D1-94DE-6255AD8DE04E}"/>
            </c:ext>
          </c:extLst>
        </c:ser>
        <c:dLbls>
          <c:showLegendKey val="0"/>
          <c:showVal val="0"/>
          <c:showCatName val="0"/>
          <c:showSerName val="0"/>
          <c:showPercent val="0"/>
          <c:showBubbleSize val="0"/>
        </c:dLbls>
        <c:gapWidth val="100"/>
        <c:axId val="1143516016"/>
        <c:axId val="2083737408"/>
      </c:barChart>
      <c:valAx>
        <c:axId val="2083737408"/>
        <c:scaling>
          <c:orientation val="minMax"/>
          <c:max val="38"/>
          <c:min val="0"/>
        </c:scaling>
        <c:delete val="0"/>
        <c:axPos val="t"/>
        <c:majorGridlines/>
        <c:numFmt formatCode="General" sourceLinked="1"/>
        <c:majorTickMark val="out"/>
        <c:minorTickMark val="none"/>
        <c:tickLblPos val="nextTo"/>
        <c:crossAx val="1143516016"/>
        <c:crosses val="autoZero"/>
        <c:crossBetween val="between"/>
        <c:majorUnit val="10"/>
      </c:valAx>
      <c:catAx>
        <c:axId val="1143516016"/>
        <c:scaling>
          <c:orientation val="maxMin"/>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Что на ваш взгляд стало лучше после благоустройства?</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CD3AFAFB-334D-431D-8396-BFB1301C3FF2}"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C78-4CE1-90D6-1D0D75AF3FE3}"/>
                </c:ext>
              </c:extLst>
            </c:dLbl>
            <c:dLbl>
              <c:idx val="1"/>
              <c:tx>
                <c:rich>
                  <a:bodyPr/>
                  <a:lstStyle/>
                  <a:p>
                    <a:fld id="{CDCF455B-3520-4D1F-B7F0-F4C060A5B74B}"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C78-4CE1-90D6-1D0D75AF3FE3}"/>
                </c:ext>
              </c:extLst>
            </c:dLbl>
            <c:dLbl>
              <c:idx val="2"/>
              <c:tx>
                <c:rich>
                  <a:bodyPr/>
                  <a:lstStyle/>
                  <a:p>
                    <a:fld id="{65C58B85-00FC-494E-A712-86A8E6A2B1C7}"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C78-4CE1-90D6-1D0D75AF3FE3}"/>
                </c:ext>
              </c:extLst>
            </c:dLbl>
            <c:dLbl>
              <c:idx val="3"/>
              <c:tx>
                <c:rich>
                  <a:bodyPr/>
                  <a:lstStyle/>
                  <a:p>
                    <a:fld id="{AFEA7771-2B8D-4C6C-A5A8-82594ECBDABC}"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C78-4CE1-90D6-1D0D75AF3FE3}"/>
                </c:ext>
              </c:extLst>
            </c:dLbl>
            <c:dLbl>
              <c:idx val="4"/>
              <c:tx>
                <c:rich>
                  <a:bodyPr/>
                  <a:lstStyle/>
                  <a:p>
                    <a:fld id="{69FA6C8F-7EEE-468A-AD6D-B25615E07878}"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C78-4CE1-90D6-1D0D75AF3FE3}"/>
                </c:ext>
              </c:extLst>
            </c:dLbl>
            <c:dLbl>
              <c:idx val="5"/>
              <c:tx>
                <c:rich>
                  <a:bodyPr/>
                  <a:lstStyle/>
                  <a:p>
                    <a:fld id="{F7158258-98E6-40E3-8830-F6AAA89DA2C1}"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C78-4CE1-90D6-1D0D75AF3FE3}"/>
                </c:ext>
              </c:extLst>
            </c:dLbl>
            <c:dLbl>
              <c:idx val="6"/>
              <c:tx>
                <c:rich>
                  <a:bodyPr/>
                  <a:lstStyle/>
                  <a:p>
                    <a:fld id="{14AEDCF8-F4C1-4869-9BE3-5F4E66794AF3}"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C78-4CE1-90D6-1D0D75AF3FE3}"/>
                </c:ext>
              </c:extLst>
            </c:dLbl>
            <c:dLbl>
              <c:idx val="7"/>
              <c:tx>
                <c:rich>
                  <a:bodyPr/>
                  <a:lstStyle/>
                  <a:p>
                    <a:fld id="{E3CAAA74-67DA-4C9B-AB35-B0EBFCCB9BF3}"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C78-4CE1-90D6-1D0D75AF3FE3}"/>
                </c:ext>
              </c:extLst>
            </c:dLbl>
            <c:dLbl>
              <c:idx val="8"/>
              <c:tx>
                <c:rich>
                  <a:bodyPr/>
                  <a:lstStyle/>
                  <a:p>
                    <a:fld id="{E9A58E37-1E45-47DB-8708-C521557FEFA3}"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C78-4CE1-90D6-1D0D75AF3FE3}"/>
                </c:ext>
              </c:extLst>
            </c:dLbl>
            <c:dLbl>
              <c:idx val="9"/>
              <c:tx>
                <c:rich>
                  <a:bodyPr/>
                  <a:lstStyle/>
                  <a:p>
                    <a:fld id="{7CAA3560-286F-43D9-B288-08180FF9B394}"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C78-4CE1-90D6-1D0D75AF3FE3}"/>
                </c:ext>
              </c:extLst>
            </c:dLbl>
            <c:dLbl>
              <c:idx val="10"/>
              <c:tx>
                <c:rich>
                  <a:bodyPr/>
                  <a:lstStyle/>
                  <a:p>
                    <a:fld id="{8C0EDDA4-4C0F-4ED7-919E-47C2C98B3C47}"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C78-4CE1-90D6-1D0D75AF3FE3}"/>
                </c:ext>
              </c:extLst>
            </c:dLbl>
            <c:dLbl>
              <c:idx val="11"/>
              <c:tx>
                <c:rich>
                  <a:bodyPr/>
                  <a:lstStyle/>
                  <a:p>
                    <a:fld id="{DB24FE8D-8CA7-4042-893D-322BD1AE2FC8}"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C78-4CE1-90D6-1D0D75AF3FE3}"/>
                </c:ext>
              </c:extLst>
            </c:dLbl>
            <c:dLbl>
              <c:idx val="12"/>
              <c:tx>
                <c:rich>
                  <a:bodyPr/>
                  <a:lstStyle/>
                  <a:p>
                    <a:fld id="{897FEDD5-B0D3-482D-88FF-C79582B5459D}"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C78-4CE1-90D6-1D0D75AF3FE3}"/>
                </c:ext>
              </c:extLst>
            </c:dLbl>
            <c:dLbl>
              <c:idx val="13"/>
              <c:tx>
                <c:rich>
                  <a:bodyPr/>
                  <a:lstStyle/>
                  <a:p>
                    <a:fld id="{8B3E7D9B-66BC-475B-B1FB-60A08CB99CD8}"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BC78-4CE1-90D6-1D0D75AF3FE3}"/>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Диаграммы!$B$114:$B$127</c:f>
              <c:strCache>
                <c:ptCount val="14"/>
                <c:pt idx="0">
                  <c:v>Увеличение разнообразного озеленения</c:v>
                </c:pt>
                <c:pt idx="1">
                  <c:v>Увеличение озелененных участков</c:v>
                </c:pt>
                <c:pt idx="2">
                  <c:v>Увеличение количества дорожек и искусственных покрытий</c:v>
                </c:pt>
                <c:pt idx="3">
                  <c:v>Новые детские площадки</c:v>
                </c:pt>
                <c:pt idx="4">
                  <c:v>Сокращение детских площадок</c:v>
                </c:pt>
                <c:pt idx="5">
                  <c:v>Новые спортивные зоны</c:v>
                </c:pt>
                <c:pt idx="6">
                  <c:v>Сокращение спортивных зон</c:v>
                </c:pt>
                <c:pt idx="7">
                  <c:v>Ощущение безопасности</c:v>
                </c:pt>
                <c:pt idx="8">
                  <c:v>Тишина и спокойствие</c:v>
                </c:pt>
                <c:pt idx="9">
                  <c:v>Привлекательность арт-объектов</c:v>
                </c:pt>
                <c:pt idx="10">
                  <c:v>Инфраструктура для отдыха</c:v>
                </c:pt>
                <c:pt idx="11">
                  <c:v>Затрудняюсь ответить</c:v>
                </c:pt>
                <c:pt idx="12">
                  <c:v>Оживленность</c:v>
                </c:pt>
                <c:pt idx="13">
                  <c:v>Ничего</c:v>
                </c:pt>
              </c:strCache>
            </c:strRef>
          </c:cat>
          <c:val>
            <c:numRef>
              <c:f>Диаграммы!$C$114:$C$127</c:f>
              <c:numCache>
                <c:formatCode>General</c:formatCode>
                <c:ptCount val="14"/>
                <c:pt idx="0">
                  <c:v>9</c:v>
                </c:pt>
                <c:pt idx="1">
                  <c:v>3</c:v>
                </c:pt>
                <c:pt idx="2">
                  <c:v>20</c:v>
                </c:pt>
                <c:pt idx="3">
                  <c:v>31</c:v>
                </c:pt>
                <c:pt idx="4">
                  <c:v>2</c:v>
                </c:pt>
                <c:pt idx="5">
                  <c:v>5</c:v>
                </c:pt>
                <c:pt idx="6">
                  <c:v>2</c:v>
                </c:pt>
                <c:pt idx="7">
                  <c:v>2</c:v>
                </c:pt>
                <c:pt idx="8">
                  <c:v>1</c:v>
                </c:pt>
                <c:pt idx="9">
                  <c:v>14</c:v>
                </c:pt>
                <c:pt idx="10">
                  <c:v>25</c:v>
                </c:pt>
                <c:pt idx="11">
                  <c:v>22</c:v>
                </c:pt>
                <c:pt idx="12">
                  <c:v>8</c:v>
                </c:pt>
                <c:pt idx="13">
                  <c:v>8</c:v>
                </c:pt>
              </c:numCache>
            </c:numRef>
          </c:val>
          <c:extLst>
            <c:ext xmlns:c15="http://schemas.microsoft.com/office/drawing/2012/chart" uri="{02D57815-91ED-43cb-92C2-25804820EDAC}">
              <c15:datalabelsRange>
                <c15:f>Диаграммы!$F$114:$F$127</c15:f>
                <c15:dlblRangeCache>
                  <c:ptCount val="14"/>
                  <c:pt idx="0">
                    <c:v>9 (12,16%)</c:v>
                  </c:pt>
                  <c:pt idx="1">
                    <c:v>3 (4,05%)</c:v>
                  </c:pt>
                  <c:pt idx="2">
                    <c:v>20 (27,03%)</c:v>
                  </c:pt>
                  <c:pt idx="3">
                    <c:v>31 (41,89%)</c:v>
                  </c:pt>
                  <c:pt idx="4">
                    <c:v>2 (2,7%)</c:v>
                  </c:pt>
                  <c:pt idx="5">
                    <c:v>5 (6,76%)</c:v>
                  </c:pt>
                  <c:pt idx="6">
                    <c:v>2 (2,7%)</c:v>
                  </c:pt>
                  <c:pt idx="7">
                    <c:v>2 (2,7%)</c:v>
                  </c:pt>
                  <c:pt idx="8">
                    <c:v>1 (1,35%)</c:v>
                  </c:pt>
                  <c:pt idx="9">
                    <c:v>14 (18,92%)</c:v>
                  </c:pt>
                  <c:pt idx="10">
                    <c:v>25 (33,78%)</c:v>
                  </c:pt>
                  <c:pt idx="11">
                    <c:v>22 (29,73%)</c:v>
                  </c:pt>
                  <c:pt idx="12">
                    <c:v>8 (10,81%)</c:v>
                  </c:pt>
                  <c:pt idx="13">
                    <c:v>8 (10,81%)</c:v>
                  </c:pt>
                </c15:dlblRangeCache>
              </c15:datalabelsRange>
            </c:ext>
            <c:ext xmlns:c16="http://schemas.microsoft.com/office/drawing/2014/chart" uri="{C3380CC4-5D6E-409C-BE32-E72D297353CC}">
              <c16:uniqueId val="{0000000D-BC78-4CE1-90D6-1D0D75AF3FE3}"/>
            </c:ext>
          </c:extLst>
        </c:ser>
        <c:dLbls>
          <c:showLegendKey val="0"/>
          <c:showVal val="0"/>
          <c:showCatName val="0"/>
          <c:showSerName val="0"/>
          <c:showPercent val="0"/>
          <c:showBubbleSize val="0"/>
        </c:dLbls>
        <c:gapWidth val="100"/>
        <c:axId val="1143516016"/>
        <c:axId val="2083737408"/>
      </c:barChart>
      <c:valAx>
        <c:axId val="2083737408"/>
        <c:scaling>
          <c:orientation val="minMax"/>
          <c:max val="38"/>
          <c:min val="0"/>
        </c:scaling>
        <c:delete val="0"/>
        <c:axPos val="t"/>
        <c:majorGridlines/>
        <c:numFmt formatCode="General" sourceLinked="1"/>
        <c:majorTickMark val="out"/>
        <c:minorTickMark val="none"/>
        <c:tickLblPos val="nextTo"/>
        <c:crossAx val="1143516016"/>
        <c:crosses val="autoZero"/>
        <c:crossBetween val="between"/>
        <c:majorUnit val="10"/>
      </c:valAx>
      <c:catAx>
        <c:axId val="1143516016"/>
        <c:scaling>
          <c:orientation val="maxMin"/>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Отметили ли вы какие-либо ухудшения в парке после его благоустройства?</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D9FB4126-4D70-46D1-B5E4-F90433F39570}"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C9C-453D-AA17-E6771DF046E5}"/>
                </c:ext>
              </c:extLst>
            </c:dLbl>
            <c:dLbl>
              <c:idx val="1"/>
              <c:tx>
                <c:rich>
                  <a:bodyPr/>
                  <a:lstStyle/>
                  <a:p>
                    <a:fld id="{05B816C6-72DB-4B14-B9E2-D759BFEECDF8}"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C9C-453D-AA17-E6771DF046E5}"/>
                </c:ext>
              </c:extLst>
            </c:dLbl>
            <c:dLbl>
              <c:idx val="2"/>
              <c:tx>
                <c:rich>
                  <a:bodyPr/>
                  <a:lstStyle/>
                  <a:p>
                    <a:fld id="{27672FE4-5501-41C1-A322-AFE7326427A1}"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C9C-453D-AA17-E6771DF046E5}"/>
                </c:ext>
              </c:extLst>
            </c:dLbl>
            <c:dLbl>
              <c:idx val="3"/>
              <c:tx>
                <c:rich>
                  <a:bodyPr/>
                  <a:lstStyle/>
                  <a:p>
                    <a:fld id="{26982055-0CC2-46B7-8D33-25CE63C22D8C}"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C9C-453D-AA17-E6771DF046E5}"/>
                </c:ext>
              </c:extLst>
            </c:dLbl>
            <c:dLbl>
              <c:idx val="4"/>
              <c:tx>
                <c:rich>
                  <a:bodyPr/>
                  <a:lstStyle/>
                  <a:p>
                    <a:fld id="{1C1FD74D-538B-4B16-8D40-5643AC2BC316}"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C9C-453D-AA17-E6771DF046E5}"/>
                </c:ext>
              </c:extLst>
            </c:dLbl>
            <c:dLbl>
              <c:idx val="5"/>
              <c:tx>
                <c:rich>
                  <a:bodyPr/>
                  <a:lstStyle/>
                  <a:p>
                    <a:fld id="{1384C4DA-BD2F-4845-87CD-0F397627D5F0}"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9C-453D-AA17-E6771DF046E5}"/>
                </c:ext>
              </c:extLst>
            </c:dLbl>
            <c:dLbl>
              <c:idx val="6"/>
              <c:tx>
                <c:rich>
                  <a:bodyPr/>
                  <a:lstStyle/>
                  <a:p>
                    <a:fld id="{154566CA-9951-4E2F-A184-E62AB7CA7771}"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C9C-453D-AA17-E6771DF046E5}"/>
                </c:ext>
              </c:extLst>
            </c:dLbl>
            <c:dLbl>
              <c:idx val="7"/>
              <c:tx>
                <c:rich>
                  <a:bodyPr/>
                  <a:lstStyle/>
                  <a:p>
                    <a:fld id="{591C7E68-D086-4CBC-9027-F4E0892BA201}"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C9C-453D-AA17-E6771DF046E5}"/>
                </c:ext>
              </c:extLst>
            </c:dLbl>
            <c:dLbl>
              <c:idx val="8"/>
              <c:tx>
                <c:rich>
                  <a:bodyPr/>
                  <a:lstStyle/>
                  <a:p>
                    <a:fld id="{093EC666-FE1B-4655-AD59-C46007C9F4B1}"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C9C-453D-AA17-E6771DF046E5}"/>
                </c:ext>
              </c:extLst>
            </c:dLbl>
            <c:dLbl>
              <c:idx val="9"/>
              <c:tx>
                <c:rich>
                  <a:bodyPr/>
                  <a:lstStyle/>
                  <a:p>
                    <a:fld id="{6B276883-B08F-48F1-8409-D75078E5F3A1}"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C9C-453D-AA17-E6771DF046E5}"/>
                </c:ext>
              </c:extLst>
            </c:dLbl>
            <c:dLbl>
              <c:idx val="10"/>
              <c:tx>
                <c:rich>
                  <a:bodyPr/>
                  <a:lstStyle/>
                  <a:p>
                    <a:fld id="{A0A163FF-68BD-4519-B94B-D29EBAE8E379}"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C9C-453D-AA17-E6771DF046E5}"/>
                </c:ext>
              </c:extLst>
            </c:dLbl>
            <c:dLbl>
              <c:idx val="11"/>
              <c:tx>
                <c:rich>
                  <a:bodyPr/>
                  <a:lstStyle/>
                  <a:p>
                    <a:fld id="{CD04CB2C-6555-43E5-AD94-52AC018EE396}"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C9C-453D-AA17-E6771DF046E5}"/>
                </c:ext>
              </c:extLst>
            </c:dLbl>
            <c:dLbl>
              <c:idx val="12"/>
              <c:tx>
                <c:rich>
                  <a:bodyPr/>
                  <a:lstStyle/>
                  <a:p>
                    <a:fld id="{02B6587E-CB3C-4100-B35A-883C1A724E55}"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C9C-453D-AA17-E6771DF046E5}"/>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Диаграммы!$B$132:$B$144</c:f>
              <c:strCache>
                <c:ptCount val="13"/>
                <c:pt idx="0">
                  <c:v>Сокращение количества деревьев и кустарников</c:v>
                </c:pt>
                <c:pt idx="1">
                  <c:v>Сокращение озелененных участков</c:v>
                </c:pt>
                <c:pt idx="2">
                  <c:v>Увеличение количества дорожек и искусственных покрытий</c:v>
                </c:pt>
                <c:pt idx="3">
                  <c:v>Сокращение детских площадок</c:v>
                </c:pt>
                <c:pt idx="4">
                  <c:v>Увеличение количества детских площадок</c:v>
                </c:pt>
                <c:pt idx="5">
                  <c:v>Сокращение спортивных зон</c:v>
                </c:pt>
                <c:pt idx="6">
                  <c:v>Увеличение количества спортивных зон</c:v>
                </c:pt>
                <c:pt idx="7">
                  <c:v>Шум и большое количество людей</c:v>
                </c:pt>
                <c:pt idx="8">
                  <c:v>Ухудшение инфраструктуры для отдыха</c:v>
                </c:pt>
                <c:pt idx="9">
                  <c:v>Неуместные арт-объекты</c:v>
                </c:pt>
                <c:pt idx="10">
                  <c:v>Ощущение безопасности</c:v>
                </c:pt>
                <c:pt idx="11">
                  <c:v>Затрудняюсь ответить</c:v>
                </c:pt>
                <c:pt idx="12">
                  <c:v>Другое</c:v>
                </c:pt>
              </c:strCache>
            </c:strRef>
          </c:cat>
          <c:val>
            <c:numRef>
              <c:f>Диаграммы!$C$132:$C$144</c:f>
              <c:numCache>
                <c:formatCode>General</c:formatCode>
                <c:ptCount val="13"/>
                <c:pt idx="0">
                  <c:v>25</c:v>
                </c:pt>
                <c:pt idx="1">
                  <c:v>27</c:v>
                </c:pt>
                <c:pt idx="2">
                  <c:v>18</c:v>
                </c:pt>
                <c:pt idx="3">
                  <c:v>4</c:v>
                </c:pt>
                <c:pt idx="4">
                  <c:v>12</c:v>
                </c:pt>
                <c:pt idx="5">
                  <c:v>3</c:v>
                </c:pt>
                <c:pt idx="6">
                  <c:v>4</c:v>
                </c:pt>
                <c:pt idx="7">
                  <c:v>29</c:v>
                </c:pt>
                <c:pt idx="8">
                  <c:v>14</c:v>
                </c:pt>
                <c:pt idx="9">
                  <c:v>41</c:v>
                </c:pt>
                <c:pt idx="10">
                  <c:v>8</c:v>
                </c:pt>
                <c:pt idx="11">
                  <c:v>13</c:v>
                </c:pt>
                <c:pt idx="12">
                  <c:v>14</c:v>
                </c:pt>
              </c:numCache>
            </c:numRef>
          </c:val>
          <c:extLst>
            <c:ext xmlns:c15="http://schemas.microsoft.com/office/drawing/2012/chart" uri="{02D57815-91ED-43cb-92C2-25804820EDAC}">
              <c15:datalabelsRange>
                <c15:f>Диаграммы!$F$132:$F$144</c15:f>
                <c15:dlblRangeCache>
                  <c:ptCount val="13"/>
                  <c:pt idx="0">
                    <c:v>25 (33,78%)</c:v>
                  </c:pt>
                  <c:pt idx="1">
                    <c:v>27 (36,49%)</c:v>
                  </c:pt>
                  <c:pt idx="2">
                    <c:v>18 (24,32%)</c:v>
                  </c:pt>
                  <c:pt idx="3">
                    <c:v>4 (5,41%)</c:v>
                  </c:pt>
                  <c:pt idx="4">
                    <c:v>12 (16,22%)</c:v>
                  </c:pt>
                  <c:pt idx="5">
                    <c:v>3 (4,05%)</c:v>
                  </c:pt>
                  <c:pt idx="6">
                    <c:v>4 (5,41%)</c:v>
                  </c:pt>
                  <c:pt idx="7">
                    <c:v>29 (39,19%)</c:v>
                  </c:pt>
                  <c:pt idx="8">
                    <c:v>14 (18,92%)</c:v>
                  </c:pt>
                  <c:pt idx="9">
                    <c:v>41 (55,41%)</c:v>
                  </c:pt>
                  <c:pt idx="10">
                    <c:v>8 (10,81%)</c:v>
                  </c:pt>
                  <c:pt idx="11">
                    <c:v>13 (17,57%)</c:v>
                  </c:pt>
                  <c:pt idx="12">
                    <c:v>14 (18,92%)</c:v>
                  </c:pt>
                </c15:dlblRangeCache>
              </c15:datalabelsRange>
            </c:ext>
            <c:ext xmlns:c16="http://schemas.microsoft.com/office/drawing/2014/chart" uri="{C3380CC4-5D6E-409C-BE32-E72D297353CC}">
              <c16:uniqueId val="{0000000D-1C9C-453D-AA17-E6771DF046E5}"/>
            </c:ext>
          </c:extLst>
        </c:ser>
        <c:dLbls>
          <c:showLegendKey val="0"/>
          <c:showVal val="0"/>
          <c:showCatName val="0"/>
          <c:showSerName val="0"/>
          <c:showPercent val="0"/>
          <c:showBubbleSize val="0"/>
        </c:dLbls>
        <c:gapWidth val="100"/>
        <c:axId val="1143516016"/>
        <c:axId val="2083737408"/>
      </c:barChart>
      <c:valAx>
        <c:axId val="2083737408"/>
        <c:scaling>
          <c:orientation val="minMax"/>
          <c:max val="68"/>
          <c:min val="0"/>
        </c:scaling>
        <c:delete val="0"/>
        <c:axPos val="t"/>
        <c:majorGridlines/>
        <c:numFmt formatCode="General" sourceLinked="1"/>
        <c:majorTickMark val="out"/>
        <c:minorTickMark val="none"/>
        <c:tickLblPos val="nextTo"/>
        <c:crossAx val="1143516016"/>
        <c:crosses val="autoZero"/>
        <c:crossBetween val="between"/>
        <c:majorUnit val="10"/>
      </c:valAx>
      <c:catAx>
        <c:axId val="1143516016"/>
        <c:scaling>
          <c:orientation val="maxMin"/>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Высказываете ли вы свою позицию в отношении изменений в парке после его благоустройства?</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96DA-4BE6-8A4E-E9BF298EC395}"/>
              </c:ext>
            </c:extLst>
          </c:dPt>
          <c:dLbls>
            <c:dLbl>
              <c:idx val="0"/>
              <c:layout>
                <c:manualLayout>
                  <c:x val="-0.15015201380854498"/>
                  <c:y val="-5.913767674135615E-2"/>
                </c:manualLayout>
              </c:layout>
              <c:tx>
                <c:rich>
                  <a:bodyPr/>
                  <a:lstStyle/>
                  <a:p>
                    <a:fld id="{3C831137-DDF7-4494-9D08-88F8C4B55D17}"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6DA-4BE6-8A4E-E9BF298EC395}"/>
                </c:ext>
              </c:extLst>
            </c:dLbl>
            <c:dLbl>
              <c:idx val="1"/>
              <c:layout>
                <c:manualLayout>
                  <c:x val="0.144882451391151"/>
                  <c:y val="3.2430094034370485E-2"/>
                </c:manualLayout>
              </c:layout>
              <c:tx>
                <c:rich>
                  <a:bodyPr/>
                  <a:lstStyle/>
                  <a:p>
                    <a:fld id="{85275A87-0D34-4884-8A4B-C20B76AB024F}"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6DA-4BE6-8A4E-E9BF298EC395}"/>
                </c:ext>
              </c:extLst>
            </c:dLbl>
            <c:dLbl>
              <c:idx val="2"/>
              <c:tx>
                <c:rich>
                  <a:bodyPr/>
                  <a:lstStyle/>
                  <a:p>
                    <a:fld id="{C134BF7E-23EA-4F0C-98D4-A935B845E53D}"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6DA-4BE6-8A4E-E9BF298EC395}"/>
                </c:ext>
              </c:extLst>
            </c:dLbl>
            <c:dLbl>
              <c:idx val="3"/>
              <c:tx>
                <c:rich>
                  <a:bodyPr/>
                  <a:lstStyle/>
                  <a:p>
                    <a:fld id="{BD218D5E-9D2D-43EC-9885-29280ECF2F50}"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96DA-4BE6-8A4E-E9BF298EC395}"/>
                </c:ext>
              </c:extLst>
            </c:dLbl>
            <c:dLbl>
              <c:idx val="4"/>
              <c:tx>
                <c:rich>
                  <a:bodyPr/>
                  <a:lstStyle/>
                  <a:p>
                    <a:fld id="{73A9F951-9798-43C3-AFC8-F5A346E764A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6DA-4BE6-8A4E-E9BF298EC395}"/>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Диаграммы!$B$149:$B$150</c:f>
              <c:strCache>
                <c:ptCount val="2"/>
                <c:pt idx="0">
                  <c:v>Да</c:v>
                </c:pt>
                <c:pt idx="1">
                  <c:v>Нет</c:v>
                </c:pt>
              </c:strCache>
            </c:strRef>
          </c:cat>
          <c:val>
            <c:numRef>
              <c:f>Диаграммы!$C$149:$C$150</c:f>
              <c:numCache>
                <c:formatCode>General</c:formatCode>
                <c:ptCount val="2"/>
                <c:pt idx="0">
                  <c:v>45</c:v>
                </c:pt>
                <c:pt idx="1">
                  <c:v>29</c:v>
                </c:pt>
              </c:numCache>
            </c:numRef>
          </c:val>
          <c:extLst>
            <c:ext xmlns:c15="http://schemas.microsoft.com/office/drawing/2012/chart" uri="{02D57815-91ED-43cb-92C2-25804820EDAC}">
              <c15:datalabelsRange>
                <c15:f>Диаграммы!$F$149:$F$150</c15:f>
                <c15:dlblRangeCache>
                  <c:ptCount val="2"/>
                  <c:pt idx="0">
                    <c:v>45 (60,81%)</c:v>
                  </c:pt>
                  <c:pt idx="1">
                    <c:v>29 (39,19%)</c:v>
                  </c:pt>
                </c15:dlblRangeCache>
              </c15:datalabelsRange>
            </c:ext>
            <c:ext xmlns:c16="http://schemas.microsoft.com/office/drawing/2014/chart" uri="{C3380CC4-5D6E-409C-BE32-E72D297353CC}">
              <c16:uniqueId val="{00000006-96DA-4BE6-8A4E-E9BF298EC395}"/>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7973423792781973"/>
          <c:y val="0.30394376515943633"/>
          <c:w val="6.4552326822200023E-2"/>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Если вы делитесь своей позицией, то укажите в каком формате?</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EBC6885D-F016-4554-9F10-F6B77CB47B2F}"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20C-4C25-B9CD-4DE0E3157E01}"/>
                </c:ext>
              </c:extLst>
            </c:dLbl>
            <c:dLbl>
              <c:idx val="1"/>
              <c:tx>
                <c:rich>
                  <a:bodyPr/>
                  <a:lstStyle/>
                  <a:p>
                    <a:fld id="{FBE4E5D0-27C0-42C5-845B-E1035BF32965}"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20C-4C25-B9CD-4DE0E3157E01}"/>
                </c:ext>
              </c:extLst>
            </c:dLbl>
            <c:dLbl>
              <c:idx val="2"/>
              <c:tx>
                <c:rich>
                  <a:bodyPr/>
                  <a:lstStyle/>
                  <a:p>
                    <a:fld id="{DA4405FF-FE6E-439F-A737-6C3553688807}"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20C-4C25-B9CD-4DE0E3157E01}"/>
                </c:ext>
              </c:extLst>
            </c:dLbl>
            <c:dLbl>
              <c:idx val="3"/>
              <c:tx>
                <c:rich>
                  <a:bodyPr/>
                  <a:lstStyle/>
                  <a:p>
                    <a:fld id="{42005676-16D7-49DF-9849-CA3C9EF6DC3D}"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20C-4C25-B9CD-4DE0E3157E01}"/>
                </c:ext>
              </c:extLst>
            </c:dLbl>
            <c:dLbl>
              <c:idx val="4"/>
              <c:tx>
                <c:rich>
                  <a:bodyPr/>
                  <a:lstStyle/>
                  <a:p>
                    <a:fld id="{01D0D708-DCBF-4B6D-A981-53118E366B0B}"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20C-4C25-B9CD-4DE0E3157E01}"/>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Диаграммы!$B$155:$B$159</c:f>
              <c:strCache>
                <c:ptCount val="5"/>
                <c:pt idx="0">
                  <c:v>В группах в социальных сетях</c:v>
                </c:pt>
                <c:pt idx="1">
                  <c:v>В соседских чатах</c:v>
                </c:pt>
                <c:pt idx="2">
                  <c:v>В личных неформальных разговорах с друзьями, соседями, родственниками</c:v>
                </c:pt>
                <c:pt idx="3">
                  <c:v>В официальных обращениях в комитеты/администрации</c:v>
                </c:pt>
                <c:pt idx="4">
                  <c:v>В тематических передачах на ТВ, в блоге</c:v>
                </c:pt>
              </c:strCache>
            </c:strRef>
          </c:cat>
          <c:val>
            <c:numRef>
              <c:f>Диаграммы!$C$155:$C$159</c:f>
              <c:numCache>
                <c:formatCode>General</c:formatCode>
                <c:ptCount val="5"/>
                <c:pt idx="0">
                  <c:v>30</c:v>
                </c:pt>
                <c:pt idx="1">
                  <c:v>8</c:v>
                </c:pt>
                <c:pt idx="2">
                  <c:v>33</c:v>
                </c:pt>
                <c:pt idx="3">
                  <c:v>5</c:v>
                </c:pt>
                <c:pt idx="4">
                  <c:v>1</c:v>
                </c:pt>
              </c:numCache>
            </c:numRef>
          </c:val>
          <c:extLst>
            <c:ext xmlns:c15="http://schemas.microsoft.com/office/drawing/2012/chart" uri="{02D57815-91ED-43cb-92C2-25804820EDAC}">
              <c15:datalabelsRange>
                <c15:f>Диаграммы!$F$155:$F$159</c15:f>
                <c15:dlblRangeCache>
                  <c:ptCount val="5"/>
                  <c:pt idx="0">
                    <c:v>30 (66,67%)</c:v>
                  </c:pt>
                  <c:pt idx="1">
                    <c:v>8 (17,78%)</c:v>
                  </c:pt>
                  <c:pt idx="2">
                    <c:v>33 (73,33%)</c:v>
                  </c:pt>
                  <c:pt idx="3">
                    <c:v>5 (11,11%)</c:v>
                  </c:pt>
                  <c:pt idx="4">
                    <c:v>1 (2,22%)</c:v>
                  </c:pt>
                </c15:dlblRangeCache>
              </c15:datalabelsRange>
            </c:ext>
            <c:ext xmlns:c16="http://schemas.microsoft.com/office/drawing/2014/chart" uri="{C3380CC4-5D6E-409C-BE32-E72D297353CC}">
              <c16:uniqueId val="{00000005-520C-4C25-B9CD-4DE0E3157E01}"/>
            </c:ext>
          </c:extLst>
        </c:ser>
        <c:dLbls>
          <c:showLegendKey val="0"/>
          <c:showVal val="0"/>
          <c:showCatName val="0"/>
          <c:showSerName val="0"/>
          <c:showPercent val="0"/>
          <c:showBubbleSize val="0"/>
        </c:dLbls>
        <c:gapWidth val="100"/>
        <c:axId val="1143516016"/>
        <c:axId val="2083737408"/>
      </c:barChart>
      <c:valAx>
        <c:axId val="2083737408"/>
        <c:scaling>
          <c:orientation val="minMax"/>
          <c:max val="48"/>
          <c:min val="0"/>
        </c:scaling>
        <c:delete val="0"/>
        <c:axPos val="t"/>
        <c:majorGridlines/>
        <c:numFmt formatCode="General" sourceLinked="1"/>
        <c:majorTickMark val="out"/>
        <c:minorTickMark val="none"/>
        <c:tickLblPos val="nextTo"/>
        <c:crossAx val="1143516016"/>
        <c:crosses val="autoZero"/>
        <c:crossBetween val="between"/>
        <c:majorUnit val="10"/>
      </c:valAx>
      <c:catAx>
        <c:axId val="1143516016"/>
        <c:scaling>
          <c:orientation val="maxMin"/>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Состоите ли вы в каких либо активных группах или сообществах по данной теме?</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5262-41B6-8B4C-9C0790DB2D59}"/>
              </c:ext>
            </c:extLst>
          </c:dPt>
          <c:dLbls>
            <c:dLbl>
              <c:idx val="0"/>
              <c:layout>
                <c:manualLayout>
                  <c:x val="-0.13588667857316694"/>
                  <c:y val="0.10454370914139537"/>
                </c:manualLayout>
              </c:layout>
              <c:tx>
                <c:rich>
                  <a:bodyPr/>
                  <a:lstStyle/>
                  <a:p>
                    <a:fld id="{5936EDD6-8F24-4BCA-AB34-8BFD7812C7D6}"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262-41B6-8B4C-9C0790DB2D59}"/>
                </c:ext>
              </c:extLst>
            </c:dLbl>
            <c:dLbl>
              <c:idx val="1"/>
              <c:layout>
                <c:manualLayout>
                  <c:x val="0.18292334535215909"/>
                  <c:y val="-5.0826601001377439E-2"/>
                </c:manualLayout>
              </c:layout>
              <c:tx>
                <c:rich>
                  <a:bodyPr/>
                  <a:lstStyle/>
                  <a:p>
                    <a:fld id="{F107363F-A568-460E-A820-A32AC536EE21}"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262-41B6-8B4C-9C0790DB2D59}"/>
                </c:ext>
              </c:extLst>
            </c:dLbl>
            <c:dLbl>
              <c:idx val="3"/>
              <c:tx>
                <c:rich>
                  <a:bodyPr/>
                  <a:lstStyle/>
                  <a:p>
                    <a:fld id="{BD218D5E-9D2D-43EC-9885-29280ECF2F50}"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262-41B6-8B4C-9C0790DB2D59}"/>
                </c:ext>
              </c:extLst>
            </c:dLbl>
            <c:dLbl>
              <c:idx val="4"/>
              <c:tx>
                <c:rich>
                  <a:bodyPr/>
                  <a:lstStyle/>
                  <a:p>
                    <a:fld id="{73A9F951-9798-43C3-AFC8-F5A346E764A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262-41B6-8B4C-9C0790DB2D59}"/>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Диаграммы!$B$164:$B$165</c:f>
              <c:strCache>
                <c:ptCount val="2"/>
                <c:pt idx="0">
                  <c:v>Состою</c:v>
                </c:pt>
                <c:pt idx="1">
                  <c:v>Не состою</c:v>
                </c:pt>
              </c:strCache>
            </c:strRef>
          </c:cat>
          <c:val>
            <c:numRef>
              <c:f>Диаграммы!$C$164:$C$165</c:f>
              <c:numCache>
                <c:formatCode>General</c:formatCode>
                <c:ptCount val="2"/>
                <c:pt idx="0">
                  <c:v>22</c:v>
                </c:pt>
                <c:pt idx="1">
                  <c:v>52</c:v>
                </c:pt>
              </c:numCache>
            </c:numRef>
          </c:val>
          <c:extLst>
            <c:ext xmlns:c15="http://schemas.microsoft.com/office/drawing/2012/chart" uri="{02D57815-91ED-43cb-92C2-25804820EDAC}">
              <c15:datalabelsRange>
                <c15:f>Диаграммы!$F$164:$F$165</c15:f>
                <c15:dlblRangeCache>
                  <c:ptCount val="2"/>
                  <c:pt idx="0">
                    <c:v>22 (29,73%)</c:v>
                  </c:pt>
                  <c:pt idx="1">
                    <c:v>52 (70,27%)</c:v>
                  </c:pt>
                </c15:dlblRangeCache>
              </c15:datalabelsRange>
            </c:ext>
            <c:ext xmlns:c16="http://schemas.microsoft.com/office/drawing/2014/chart" uri="{C3380CC4-5D6E-409C-BE32-E72D297353CC}">
              <c16:uniqueId val="{00000006-5262-41B6-8B4C-9C0790DB2D59}"/>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9637712903576077"/>
          <c:y val="0.29542945062901627"/>
          <c:w val="0.17867500870522426"/>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Ваш пол (по желанию)</a:t>
            </a:r>
          </a:p>
        </c:rich>
      </c:tx>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658C-46FF-85C8-921EEF9A8BB3}"/>
              </c:ext>
            </c:extLst>
          </c:dPt>
          <c:dLbls>
            <c:dLbl>
              <c:idx val="0"/>
              <c:layout>
                <c:manualLayout>
                  <c:x val="4.0052455996495442E-2"/>
                  <c:y val="7.4499787143465111E-3"/>
                </c:manualLayout>
              </c:layout>
              <c:tx>
                <c:rich>
                  <a:bodyPr/>
                  <a:lstStyle/>
                  <a:p>
                    <a:fld id="{4E57D879-713F-4B66-B34F-47A49C1C145B}"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58C-46FF-85C8-921EEF9A8BB3}"/>
                </c:ext>
              </c:extLst>
            </c:dLbl>
            <c:dLbl>
              <c:idx val="1"/>
              <c:layout>
                <c:manualLayout>
                  <c:x val="0.11872933679295794"/>
                  <c:y val="-0.21442061121670145"/>
                </c:manualLayout>
              </c:layout>
              <c:tx>
                <c:rich>
                  <a:bodyPr/>
                  <a:lstStyle/>
                  <a:p>
                    <a:fld id="{977C0140-F2ED-4DA7-B07B-3876029F2D85}"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58C-46FF-85C8-921EEF9A8BB3}"/>
                </c:ext>
              </c:extLst>
            </c:dLbl>
            <c:dLbl>
              <c:idx val="2"/>
              <c:layout>
                <c:manualLayout>
                  <c:x val="8.2139875168955791E-3"/>
                  <c:y val="-3.4483093827830907E-2"/>
                </c:manualLayout>
              </c:layout>
              <c:tx>
                <c:rich>
                  <a:bodyPr/>
                  <a:lstStyle/>
                  <a:p>
                    <a:fld id="{CCE0095A-3CEA-4DAD-9376-9F77F9F87D95}"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58C-46FF-85C8-921EEF9A8BB3}"/>
                </c:ext>
              </c:extLst>
            </c:dLbl>
            <c:dLbl>
              <c:idx val="3"/>
              <c:tx>
                <c:rich>
                  <a:bodyPr/>
                  <a:lstStyle/>
                  <a:p>
                    <a:fld id="{BD218D5E-9D2D-43EC-9885-29280ECF2F50}"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58C-46FF-85C8-921EEF9A8BB3}"/>
                </c:ext>
              </c:extLst>
            </c:dLbl>
            <c:dLbl>
              <c:idx val="4"/>
              <c:tx>
                <c:rich>
                  <a:bodyPr/>
                  <a:lstStyle/>
                  <a:p>
                    <a:fld id="{73A9F951-9798-43C3-AFC8-F5A346E764A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58C-46FF-85C8-921EEF9A8BB3}"/>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Диаграммы!$B$178:$B$180</c:f>
              <c:strCache>
                <c:ptCount val="3"/>
                <c:pt idx="0">
                  <c:v>Мужской</c:v>
                </c:pt>
                <c:pt idx="1">
                  <c:v>Женский</c:v>
                </c:pt>
                <c:pt idx="2">
                  <c:v>Воздержались</c:v>
                </c:pt>
              </c:strCache>
            </c:strRef>
          </c:cat>
          <c:val>
            <c:numRef>
              <c:f>Диаграммы!$C$178:$C$180</c:f>
              <c:numCache>
                <c:formatCode>General</c:formatCode>
                <c:ptCount val="3"/>
                <c:pt idx="0">
                  <c:v>19</c:v>
                </c:pt>
                <c:pt idx="1">
                  <c:v>54</c:v>
                </c:pt>
                <c:pt idx="2">
                  <c:v>1</c:v>
                </c:pt>
              </c:numCache>
            </c:numRef>
          </c:val>
          <c:extLst>
            <c:ext xmlns:c15="http://schemas.microsoft.com/office/drawing/2012/chart" uri="{02D57815-91ED-43cb-92C2-25804820EDAC}">
              <c15:datalabelsRange>
                <c15:f>Диаграммы!$F$178:$F$180</c15:f>
                <c15:dlblRangeCache>
                  <c:ptCount val="3"/>
                  <c:pt idx="0">
                    <c:v>19 (25,68%)</c:v>
                  </c:pt>
                  <c:pt idx="1">
                    <c:v>54 (72,97%)</c:v>
                  </c:pt>
                  <c:pt idx="2">
                    <c:v>1 (1,35%)</c:v>
                  </c:pt>
                </c15:dlblRangeCache>
              </c15:datalabelsRange>
            </c:ext>
            <c:ext xmlns:c16="http://schemas.microsoft.com/office/drawing/2014/chart" uri="{C3380CC4-5D6E-409C-BE32-E72D297353CC}">
              <c16:uniqueId val="{00000006-658C-46FF-85C8-921EEF9A8BB3}"/>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9637712903576077"/>
          <c:y val="0.29542945062901627"/>
          <c:w val="0.17867500870522426"/>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Если вы стали посещать парк чаще, то сколько раз вы посещаете его сейчас?</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2394-4E3F-A6C5-CCD67136C3DF}"/>
              </c:ext>
            </c:extLst>
          </c:dPt>
          <c:dLbls>
            <c:dLbl>
              <c:idx val="0"/>
              <c:layout>
                <c:manualLayout>
                  <c:x val="-3.6029331925520679E-2"/>
                  <c:y val="-2.4613388007939451E-2"/>
                </c:manualLayout>
              </c:layout>
              <c:tx>
                <c:rich>
                  <a:bodyPr/>
                  <a:lstStyle/>
                  <a:p>
                    <a:fld id="{F3F9F813-3511-4957-958D-2FA02B6CD723}"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394-4E3F-A6C5-CCD67136C3DF}"/>
                </c:ext>
              </c:extLst>
            </c:dLbl>
            <c:dLbl>
              <c:idx val="1"/>
              <c:tx>
                <c:rich>
                  <a:bodyPr/>
                  <a:lstStyle/>
                  <a:p>
                    <a:fld id="{A7AF48B5-A9B8-400B-AB65-6AA1362084D8}"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94-4E3F-A6C5-CCD67136C3DF}"/>
                </c:ext>
              </c:extLst>
            </c:dLbl>
            <c:dLbl>
              <c:idx val="2"/>
              <c:tx>
                <c:rich>
                  <a:bodyPr/>
                  <a:lstStyle/>
                  <a:p>
                    <a:fld id="{FD73AB6B-0E34-4FFF-9F1D-E9FAFA8C0B38}"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94-4E3F-A6C5-CCD67136C3DF}"/>
                </c:ext>
              </c:extLst>
            </c:dLbl>
            <c:dLbl>
              <c:idx val="3"/>
              <c:tx>
                <c:rich>
                  <a:bodyPr/>
                  <a:lstStyle/>
                  <a:p>
                    <a:fld id="{DAAEEC1C-B4DA-4250-81B8-38EE75AD0238}"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94-4E3F-A6C5-CCD67136C3DF}"/>
                </c:ext>
              </c:extLst>
            </c:dLbl>
            <c:dLbl>
              <c:idx val="4"/>
              <c:tx>
                <c:rich>
                  <a:bodyPr/>
                  <a:lstStyle/>
                  <a:p>
                    <a:fld id="{73A9F951-9798-43C3-AFC8-F5A346E764A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394-4E3F-A6C5-CCD67136C3DF}"/>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Диаграммы!$B$88:$B$91</c:f>
              <c:strCache>
                <c:ptCount val="4"/>
                <c:pt idx="0">
                  <c:v>Ежедневно</c:v>
                </c:pt>
                <c:pt idx="1">
                  <c:v>Несколько раз в неделю</c:v>
                </c:pt>
                <c:pt idx="2">
                  <c:v>Раз в неделю</c:v>
                </c:pt>
                <c:pt idx="3">
                  <c:v>Несколько раз в месяц</c:v>
                </c:pt>
              </c:strCache>
            </c:strRef>
          </c:cat>
          <c:val>
            <c:numRef>
              <c:f>Диаграммы!$C$88:$C$91</c:f>
              <c:numCache>
                <c:formatCode>General</c:formatCode>
                <c:ptCount val="4"/>
                <c:pt idx="0">
                  <c:v>1</c:v>
                </c:pt>
                <c:pt idx="1">
                  <c:v>6</c:v>
                </c:pt>
                <c:pt idx="2">
                  <c:v>1</c:v>
                </c:pt>
                <c:pt idx="3">
                  <c:v>9</c:v>
                </c:pt>
              </c:numCache>
            </c:numRef>
          </c:val>
          <c:extLst>
            <c:ext xmlns:c15="http://schemas.microsoft.com/office/drawing/2012/chart" uri="{02D57815-91ED-43cb-92C2-25804820EDAC}">
              <c15:datalabelsRange>
                <c15:f>Диаграммы!$F$88:$F$91</c15:f>
                <c15:dlblRangeCache>
                  <c:ptCount val="4"/>
                  <c:pt idx="0">
                    <c:v>1 (5,88%)</c:v>
                  </c:pt>
                  <c:pt idx="1">
                    <c:v>6 (35,29%)</c:v>
                  </c:pt>
                  <c:pt idx="2">
                    <c:v>1 (5,88%)</c:v>
                  </c:pt>
                  <c:pt idx="3">
                    <c:v>9 (52,94%)</c:v>
                  </c:pt>
                </c15:dlblRangeCache>
              </c15:datalabelsRange>
            </c:ext>
            <c:ext xmlns:c16="http://schemas.microsoft.com/office/drawing/2014/chart" uri="{C3380CC4-5D6E-409C-BE32-E72D297353CC}">
              <c16:uniqueId val="{00000006-2394-4E3F-A6C5-CCD67136C3DF}"/>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3232573373522241"/>
          <c:y val="0.30394360838031342"/>
          <c:w val="0.39741007289771751"/>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Если вы знали о планах на создание проекта, то укажите откуда вы узнали об этом? </a:t>
            </a:r>
            <a:endParaRPr lang="ru-RU" baseline="0">
              <a:solidFill>
                <a:sysClr val="windowText" lastClr="000000"/>
              </a:solidFill>
              <a:latin typeface="Times New Roman" panose="02020603050405020304" pitchFamily="18" charset="0"/>
            </a:endParaRPr>
          </a:p>
        </c:rich>
      </c:tx>
      <c:layout>
        <c:manualLayout>
          <c:xMode val="edge"/>
          <c:yMode val="edge"/>
          <c:x val="0.1443674976915974"/>
          <c:y val="8.3052431915807065E-3"/>
        </c:manualLayout>
      </c:layout>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973DD76C-620F-4D44-AE4C-9FAF49FC0552}"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CB6-459A-9003-CDAA712D6837}"/>
                </c:ext>
              </c:extLst>
            </c:dLbl>
            <c:dLbl>
              <c:idx val="1"/>
              <c:tx>
                <c:rich>
                  <a:bodyPr/>
                  <a:lstStyle/>
                  <a:p>
                    <a:fld id="{BA18729B-5E77-4C8D-AA5C-063E76926AFD}"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CB6-459A-9003-CDAA712D6837}"/>
                </c:ext>
              </c:extLst>
            </c:dLbl>
            <c:dLbl>
              <c:idx val="2"/>
              <c:tx>
                <c:rich>
                  <a:bodyPr/>
                  <a:lstStyle/>
                  <a:p>
                    <a:fld id="{F788E64B-97DC-462E-BB51-A8B242C271FD}"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CB6-459A-9003-CDAA712D6837}"/>
                </c:ext>
              </c:extLst>
            </c:dLbl>
            <c:dLbl>
              <c:idx val="3"/>
              <c:tx>
                <c:rich>
                  <a:bodyPr/>
                  <a:lstStyle/>
                  <a:p>
                    <a:fld id="{8E7B5435-7753-454D-99DE-3F7769AD08F2}"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CB6-459A-9003-CDAA712D6837}"/>
                </c:ext>
              </c:extLst>
            </c:dLbl>
            <c:dLbl>
              <c:idx val="4"/>
              <c:tx>
                <c:rich>
                  <a:bodyPr/>
                  <a:lstStyle/>
                  <a:p>
                    <a:fld id="{1D27FECC-0AAE-4C4A-A452-C4F17CC2436B}"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CB6-459A-9003-CDAA712D6837}"/>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Диаграммы!$B$11:$B$15</c:f>
              <c:strCache>
                <c:ptCount val="5"/>
                <c:pt idx="0">
                  <c:v>Другое</c:v>
                </c:pt>
                <c:pt idx="1">
                  <c:v>С информационных стендов в городе</c:v>
                </c:pt>
                <c:pt idx="2">
                  <c:v>Из местных СМИ (газеты, телевидение)</c:v>
                </c:pt>
                <c:pt idx="3">
                  <c:v>Из социальных сетей</c:v>
                </c:pt>
                <c:pt idx="4">
                  <c:v>От друзей и знакомых</c:v>
                </c:pt>
              </c:strCache>
            </c:strRef>
          </c:cat>
          <c:val>
            <c:numRef>
              <c:f>Диаграммы!$C$11:$C$15</c:f>
              <c:numCache>
                <c:formatCode>General</c:formatCode>
                <c:ptCount val="5"/>
                <c:pt idx="0">
                  <c:v>1</c:v>
                </c:pt>
                <c:pt idx="1">
                  <c:v>8</c:v>
                </c:pt>
                <c:pt idx="2">
                  <c:v>7</c:v>
                </c:pt>
                <c:pt idx="3">
                  <c:v>36</c:v>
                </c:pt>
                <c:pt idx="4">
                  <c:v>6</c:v>
                </c:pt>
              </c:numCache>
            </c:numRef>
          </c:val>
          <c:extLst>
            <c:ext xmlns:c15="http://schemas.microsoft.com/office/drawing/2012/chart" uri="{02D57815-91ED-43cb-92C2-25804820EDAC}">
              <c15:datalabelsRange>
                <c15:f>Диаграммы!$F$11:$F$15</c15:f>
                <c15:dlblRangeCache>
                  <c:ptCount val="5"/>
                  <c:pt idx="0">
                    <c:v>1 (2%)</c:v>
                  </c:pt>
                  <c:pt idx="1">
                    <c:v>8 (16%)</c:v>
                  </c:pt>
                  <c:pt idx="2">
                    <c:v>7 (14%)</c:v>
                  </c:pt>
                  <c:pt idx="3">
                    <c:v>36 (72%)</c:v>
                  </c:pt>
                  <c:pt idx="4">
                    <c:v>6 (12%)</c:v>
                  </c:pt>
                </c15:dlblRangeCache>
              </c15:datalabelsRange>
            </c:ext>
            <c:ext xmlns:c16="http://schemas.microsoft.com/office/drawing/2014/chart" uri="{C3380CC4-5D6E-409C-BE32-E72D297353CC}">
              <c16:uniqueId val="{00000004-BCB6-459A-9003-CDAA712D6837}"/>
            </c:ext>
          </c:extLst>
        </c:ser>
        <c:dLbls>
          <c:showLegendKey val="0"/>
          <c:showVal val="0"/>
          <c:showCatName val="0"/>
          <c:showSerName val="0"/>
          <c:showPercent val="0"/>
          <c:showBubbleSize val="0"/>
        </c:dLbls>
        <c:gapWidth val="100"/>
        <c:axId val="1143516016"/>
        <c:axId val="2083737408"/>
      </c:barChart>
      <c:valAx>
        <c:axId val="2083737408"/>
        <c:scaling>
          <c:orientation val="minMax"/>
          <c:max val="15"/>
          <c:min val="0"/>
        </c:scaling>
        <c:delete val="0"/>
        <c:axPos val="b"/>
        <c:majorGridlines/>
        <c:numFmt formatCode="General" sourceLinked="1"/>
        <c:majorTickMark val="out"/>
        <c:minorTickMark val="none"/>
        <c:tickLblPos val="nextTo"/>
        <c:crossAx val="1143516016"/>
        <c:crosses val="autoZero"/>
        <c:crossBetween val="between"/>
        <c:majorUnit val="5"/>
      </c:valAx>
      <c:catAx>
        <c:axId val="1143516016"/>
        <c:scaling>
          <c:orientation val="minMax"/>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Ваш возраст</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676B-4CFC-9E09-BB0847790812}"/>
              </c:ext>
            </c:extLst>
          </c:dPt>
          <c:dLbls>
            <c:dLbl>
              <c:idx val="0"/>
              <c:layout>
                <c:manualLayout>
                  <c:x val="3.5297344251369434E-2"/>
                  <c:y val="-2.1277562476769356E-2"/>
                </c:manualLayout>
              </c:layout>
              <c:tx>
                <c:rich>
                  <a:bodyPr/>
                  <a:lstStyle/>
                  <a:p>
                    <a:fld id="{AD7BB891-57BC-428B-A118-D05EAC2628B0}"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76B-4CFC-9E09-BB0847790812}"/>
                </c:ext>
              </c:extLst>
            </c:dLbl>
            <c:dLbl>
              <c:idx val="1"/>
              <c:layout>
                <c:manualLayout>
                  <c:x val="-0.13566914157128365"/>
                  <c:y val="-0.14193855631108301"/>
                </c:manualLayout>
              </c:layout>
              <c:tx>
                <c:rich>
                  <a:bodyPr/>
                  <a:lstStyle/>
                  <a:p>
                    <a:fld id="{248DA400-B5C1-473C-8CD9-D8017B648F66}"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76B-4CFC-9E09-BB0847790812}"/>
                </c:ext>
              </c:extLst>
            </c:dLbl>
            <c:dLbl>
              <c:idx val="2"/>
              <c:tx>
                <c:rich>
                  <a:bodyPr/>
                  <a:lstStyle/>
                  <a:p>
                    <a:fld id="{3B2B8CFF-5426-46F4-9787-E60A2BD1C2D4}"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76B-4CFC-9E09-BB0847790812}"/>
                </c:ext>
              </c:extLst>
            </c:dLbl>
            <c:dLbl>
              <c:idx val="3"/>
              <c:layout>
                <c:manualLayout>
                  <c:x val="1.8108738547481414E-3"/>
                  <c:y val="-1.4465859151234231E-2"/>
                </c:manualLayout>
              </c:layout>
              <c:tx>
                <c:rich>
                  <a:bodyPr/>
                  <a:lstStyle/>
                  <a:p>
                    <a:fld id="{D0258413-0E94-47E1-8BB5-90007D57EDFC}"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76B-4CFC-9E09-BB0847790812}"/>
                </c:ext>
              </c:extLst>
            </c:dLbl>
            <c:dLbl>
              <c:idx val="4"/>
              <c:tx>
                <c:rich>
                  <a:bodyPr/>
                  <a:lstStyle/>
                  <a:p>
                    <a:fld id="{73A9F951-9798-43C3-AFC8-F5A346E764A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76B-4CFC-9E09-BB0847790812}"/>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Диаграммы!$B$170:$B$173</c:f>
              <c:strCache>
                <c:ptCount val="4"/>
                <c:pt idx="0">
                  <c:v>18-30 лет</c:v>
                </c:pt>
                <c:pt idx="1">
                  <c:v>31-45 лет</c:v>
                </c:pt>
                <c:pt idx="2">
                  <c:v>46-60 лет</c:v>
                </c:pt>
                <c:pt idx="3">
                  <c:v>Старше 60 лет</c:v>
                </c:pt>
              </c:strCache>
            </c:strRef>
          </c:cat>
          <c:val>
            <c:numRef>
              <c:f>Диаграммы!$C$170:$C$173</c:f>
              <c:numCache>
                <c:formatCode>General</c:formatCode>
                <c:ptCount val="4"/>
                <c:pt idx="0">
                  <c:v>7</c:v>
                </c:pt>
                <c:pt idx="1">
                  <c:v>45</c:v>
                </c:pt>
                <c:pt idx="2">
                  <c:v>17</c:v>
                </c:pt>
                <c:pt idx="3">
                  <c:v>5</c:v>
                </c:pt>
              </c:numCache>
            </c:numRef>
          </c:val>
          <c:extLst>
            <c:ext xmlns:c15="http://schemas.microsoft.com/office/drawing/2012/chart" uri="{02D57815-91ED-43cb-92C2-25804820EDAC}">
              <c15:datalabelsRange>
                <c15:f>Диаграммы!$F$170:$F$173</c15:f>
                <c15:dlblRangeCache>
                  <c:ptCount val="4"/>
                  <c:pt idx="0">
                    <c:v>7 (9,46%)</c:v>
                  </c:pt>
                  <c:pt idx="1">
                    <c:v>45 (60,81%)</c:v>
                  </c:pt>
                  <c:pt idx="2">
                    <c:v>17 (22,97%)</c:v>
                  </c:pt>
                  <c:pt idx="3">
                    <c:v>5 (6,76%)</c:v>
                  </c:pt>
                </c15:dlblRangeCache>
              </c15:datalabelsRange>
            </c:ext>
            <c:ext xmlns:c16="http://schemas.microsoft.com/office/drawing/2014/chart" uri="{C3380CC4-5D6E-409C-BE32-E72D297353CC}">
              <c16:uniqueId val="{00000005-676B-4CFC-9E09-BB0847790812}"/>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9875468490832371"/>
          <c:y val="0.26939758838577083"/>
          <c:w val="0.17867500870522426"/>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Какое у Вас образование (по желанию)</a:t>
            </a:r>
            <a:endParaRPr lang="ru-RU" baseline="0">
              <a:solidFill>
                <a:sysClr val="windowText" lastClr="000000"/>
              </a:solidFill>
              <a:latin typeface="Times New Roman" panose="02020603050405020304" pitchFamily="18" charset="0"/>
            </a:endParaRPr>
          </a:p>
        </c:rich>
      </c:tx>
      <c:layout>
        <c:manualLayout>
          <c:xMode val="edge"/>
          <c:yMode val="edge"/>
          <c:x val="0.22076186625031358"/>
          <c:y val="4.3386645385574039E-2"/>
        </c:manualLayout>
      </c:layout>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17BC-4DA6-A0F8-0304CA6AB5CF}"/>
              </c:ext>
            </c:extLst>
          </c:dPt>
          <c:dLbls>
            <c:dLbl>
              <c:idx val="0"/>
              <c:layout>
                <c:manualLayout>
                  <c:x val="0.12802202328132664"/>
                  <c:y val="-0.32064541563723026"/>
                </c:manualLayout>
              </c:layout>
              <c:tx>
                <c:rich>
                  <a:bodyPr/>
                  <a:lstStyle/>
                  <a:p>
                    <a:fld id="{F500DB6E-C1D8-4645-82C7-02C1EA63D367}"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17BC-4DA6-A0F8-0304CA6AB5CF}"/>
                </c:ext>
              </c:extLst>
            </c:dLbl>
            <c:dLbl>
              <c:idx val="1"/>
              <c:layout>
                <c:manualLayout>
                  <c:x val="-3.5811794923637397E-2"/>
                  <c:y val="-3.3471942847147822E-2"/>
                </c:manualLayout>
              </c:layout>
              <c:tx>
                <c:rich>
                  <a:bodyPr/>
                  <a:lstStyle/>
                  <a:p>
                    <a:fld id="{1F7025A2-3665-422B-A785-E3514041C747}"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7BC-4DA6-A0F8-0304CA6AB5CF}"/>
                </c:ext>
              </c:extLst>
            </c:dLbl>
            <c:dLbl>
              <c:idx val="2"/>
              <c:layout>
                <c:manualLayout>
                  <c:x val="3.2082214758818485E-2"/>
                  <c:y val="-8.5173109298817148E-2"/>
                </c:manualLayout>
              </c:layout>
              <c:tx>
                <c:rich>
                  <a:bodyPr/>
                  <a:lstStyle/>
                  <a:p>
                    <a:fld id="{C8AF98B9-0170-4929-8572-C1579BE556F4}"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7BC-4DA6-A0F8-0304CA6AB5CF}"/>
                </c:ext>
              </c:extLst>
            </c:dLbl>
            <c:dLbl>
              <c:idx val="3"/>
              <c:layout>
                <c:manualLayout>
                  <c:x val="1.8108738547481414E-3"/>
                  <c:y val="-1.4465859151234231E-2"/>
                </c:manualLayout>
              </c:layout>
              <c:tx>
                <c:rich>
                  <a:bodyPr/>
                  <a:lstStyle/>
                  <a:p>
                    <a:fld id="{EA0E21CA-BE7A-4ABF-A7AD-B3CBD9AD2BB8}"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17BC-4DA6-A0F8-0304CA6AB5CF}"/>
                </c:ext>
              </c:extLst>
            </c:dLbl>
            <c:dLbl>
              <c:idx val="4"/>
              <c:tx>
                <c:rich>
                  <a:bodyPr/>
                  <a:lstStyle/>
                  <a:p>
                    <a:fld id="{73A9F951-9798-43C3-AFC8-F5A346E764A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7BC-4DA6-A0F8-0304CA6AB5CF}"/>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Диаграммы!$B$185:$B$188</c:f>
              <c:strCache>
                <c:ptCount val="4"/>
                <c:pt idx="0">
                  <c:v>Высшее</c:v>
                </c:pt>
                <c:pt idx="1">
                  <c:v>Среднее профессиональное</c:v>
                </c:pt>
                <c:pt idx="2">
                  <c:v>Среднее общее (11 классов)</c:v>
                </c:pt>
                <c:pt idx="3">
                  <c:v>Воздержались</c:v>
                </c:pt>
              </c:strCache>
            </c:strRef>
          </c:cat>
          <c:val>
            <c:numRef>
              <c:f>Диаграммы!$C$185:$C$188</c:f>
              <c:numCache>
                <c:formatCode>General</c:formatCode>
                <c:ptCount val="4"/>
                <c:pt idx="0">
                  <c:v>62</c:v>
                </c:pt>
                <c:pt idx="1">
                  <c:v>7</c:v>
                </c:pt>
                <c:pt idx="2">
                  <c:v>3</c:v>
                </c:pt>
                <c:pt idx="3">
                  <c:v>2</c:v>
                </c:pt>
              </c:numCache>
            </c:numRef>
          </c:val>
          <c:extLst>
            <c:ext xmlns:c15="http://schemas.microsoft.com/office/drawing/2012/chart" uri="{02D57815-91ED-43cb-92C2-25804820EDAC}">
              <c15:datalabelsRange>
                <c15:f>Диаграммы!$F$185:$F$189</c15:f>
                <c15:dlblRangeCache>
                  <c:ptCount val="5"/>
                  <c:pt idx="0">
                    <c:v>62 (83,78%)</c:v>
                  </c:pt>
                  <c:pt idx="1">
                    <c:v>7 (9,46%)</c:v>
                  </c:pt>
                  <c:pt idx="2">
                    <c:v>3 (4,05%)</c:v>
                  </c:pt>
                  <c:pt idx="3">
                    <c:v>2 (2,7%)</c:v>
                  </c:pt>
                </c15:dlblRangeCache>
              </c15:datalabelsRange>
            </c:ext>
            <c:ext xmlns:c16="http://schemas.microsoft.com/office/drawing/2014/chart" uri="{C3380CC4-5D6E-409C-BE32-E72D297353CC}">
              <c16:uniqueId val="{00000006-17BC-4DA6-A0F8-0304CA6AB5CF}"/>
            </c:ext>
          </c:extLst>
        </c:ser>
        <c:dLbls>
          <c:showLegendKey val="0"/>
          <c:showVal val="0"/>
          <c:showCatName val="0"/>
          <c:showSerName val="0"/>
          <c:showPercent val="0"/>
          <c:showBubbleSize val="0"/>
          <c:showLeaderLines val="1"/>
        </c:dLbls>
        <c:firstSliceAng val="74"/>
      </c:pieChart>
    </c:plotArea>
    <c:legend>
      <c:legendPos val="r"/>
      <c:layout>
        <c:manualLayout>
          <c:xMode val="edge"/>
          <c:yMode val="edge"/>
          <c:x val="0.69875468490832371"/>
          <c:y val="0.26939758838577083"/>
          <c:w val="0.17867500870522426"/>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kern="1200" spc="0" baseline="0">
                <a:solidFill>
                  <a:sysClr val="windowText" lastClr="000000"/>
                </a:solidFill>
                <a:effectLst/>
                <a:latin typeface="Times New Roman" panose="02020603050405020304" pitchFamily="18" charset="0"/>
              </a:rPr>
              <a:t>Как давно вы проживаете в этом районе?</a:t>
            </a:r>
            <a:r>
              <a:rPr lang="ru-RU" sz="1400" b="0" i="0" u="none" strike="noStrike" kern="1200" spc="0" baseline="0">
                <a:solidFill>
                  <a:sysClr val="windowText" lastClr="000000"/>
                </a:solidFill>
                <a:latin typeface="Times New Roman" panose="02020603050405020304" pitchFamily="18" charset="0"/>
              </a:rPr>
              <a:t> </a:t>
            </a:r>
            <a:endParaRPr lang="ru-RU" sz="1400" b="0" i="0" u="none" strike="noStrike" kern="1200" spc="0" baseline="0">
              <a:solidFill>
                <a:sysClr val="windowText" lastClr="000000"/>
              </a:solidFill>
              <a:effectLst/>
              <a:latin typeface="Times New Roman" panose="02020603050405020304" pitchFamily="18" charset="0"/>
            </a:endParaRPr>
          </a:p>
        </c:rich>
      </c:tx>
      <c:layout>
        <c:manualLayout>
          <c:xMode val="edge"/>
          <c:yMode val="edge"/>
          <c:x val="0.22076186625031358"/>
          <c:y val="4.3386645385574039E-2"/>
        </c:manualLayout>
      </c:layout>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3CB6-4D4D-B3DD-698C8AE466CA}"/>
              </c:ext>
            </c:extLst>
          </c:dPt>
          <c:dLbls>
            <c:dLbl>
              <c:idx val="0"/>
              <c:layout>
                <c:manualLayout>
                  <c:x val="7.0960682339814507E-2"/>
                  <c:y val="-6.5338238187900383E-2"/>
                </c:manualLayout>
              </c:layout>
              <c:tx>
                <c:rich>
                  <a:bodyPr/>
                  <a:lstStyle/>
                  <a:p>
                    <a:fld id="{49E37FDB-0081-4BF4-9C55-FF34D59A963A}"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3CB6-4D4D-B3DD-698C8AE466CA}"/>
                </c:ext>
              </c:extLst>
            </c:dLbl>
            <c:dLbl>
              <c:idx val="1"/>
              <c:layout>
                <c:manualLayout>
                  <c:x val="1.4116878400185712E-2"/>
                  <c:y val="-8.5535917309836673E-2"/>
                </c:manualLayout>
              </c:layout>
              <c:tx>
                <c:rich>
                  <a:bodyPr/>
                  <a:lstStyle/>
                  <a:p>
                    <a:fld id="{F5BA1C0C-3A3C-482B-B406-A8ED5CC9602E}"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CB6-4D4D-B3DD-698C8AE466CA}"/>
                </c:ext>
              </c:extLst>
            </c:dLbl>
            <c:dLbl>
              <c:idx val="2"/>
              <c:layout>
                <c:manualLayout>
                  <c:x val="3.2082214758818485E-2"/>
                  <c:y val="-8.5173109298817148E-2"/>
                </c:manualLayout>
              </c:layout>
              <c:tx>
                <c:rich>
                  <a:bodyPr/>
                  <a:lstStyle/>
                  <a:p>
                    <a:fld id="{6BBD9420-B42A-40A9-8DB0-431F285A6F7E}"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CB6-4D4D-B3DD-698C8AE466CA}"/>
                </c:ext>
              </c:extLst>
            </c:dLbl>
            <c:dLbl>
              <c:idx val="3"/>
              <c:layout>
                <c:manualLayout>
                  <c:x val="1.8108738547480978E-3"/>
                  <c:y val="-4.483651092113608E-2"/>
                </c:manualLayout>
              </c:layout>
              <c:tx>
                <c:rich>
                  <a:bodyPr/>
                  <a:lstStyle/>
                  <a:p>
                    <a:fld id="{E403C2A4-9D3F-48AC-8B87-4A511AC7BA47}"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CB6-4D4D-B3DD-698C8AE466CA}"/>
                </c:ext>
              </c:extLst>
            </c:dLbl>
            <c:dLbl>
              <c:idx val="4"/>
              <c:tx>
                <c:rich>
                  <a:bodyPr/>
                  <a:lstStyle/>
                  <a:p>
                    <a:fld id="{73A9F951-9798-43C3-AFC8-F5A346E764A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3CB6-4D4D-B3DD-698C8AE466CA}"/>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Диаграммы!$B$193:$B$196</c:f>
              <c:strCache>
                <c:ptCount val="4"/>
                <c:pt idx="0">
                  <c:v>1-5 лет</c:v>
                </c:pt>
                <c:pt idx="1">
                  <c:v>6-10 лет</c:v>
                </c:pt>
                <c:pt idx="2">
                  <c:v>Более 10 лет</c:v>
                </c:pt>
                <c:pt idx="3">
                  <c:v>Не проживаю</c:v>
                </c:pt>
              </c:strCache>
            </c:strRef>
          </c:cat>
          <c:val>
            <c:numRef>
              <c:f>Диаграммы!$C$193:$C$196</c:f>
              <c:numCache>
                <c:formatCode>General</c:formatCode>
                <c:ptCount val="4"/>
                <c:pt idx="0">
                  <c:v>4</c:v>
                </c:pt>
                <c:pt idx="1">
                  <c:v>8</c:v>
                </c:pt>
                <c:pt idx="2">
                  <c:v>60</c:v>
                </c:pt>
                <c:pt idx="3">
                  <c:v>2</c:v>
                </c:pt>
              </c:numCache>
            </c:numRef>
          </c:val>
          <c:extLst>
            <c:ext xmlns:c15="http://schemas.microsoft.com/office/drawing/2012/chart" uri="{02D57815-91ED-43cb-92C2-25804820EDAC}">
              <c15:datalabelsRange>
                <c15:f>Диаграммы!$F$193:$F$196</c15:f>
                <c15:dlblRangeCache>
                  <c:ptCount val="4"/>
                  <c:pt idx="0">
                    <c:v>4 (5,41%)</c:v>
                  </c:pt>
                  <c:pt idx="1">
                    <c:v>8 (10,81%)</c:v>
                  </c:pt>
                  <c:pt idx="2">
                    <c:v>60 (81,08%)</c:v>
                  </c:pt>
                  <c:pt idx="3">
                    <c:v>2 (2,7%)</c:v>
                  </c:pt>
                </c15:dlblRangeCache>
              </c15:datalabelsRange>
            </c:ext>
            <c:ext xmlns:c16="http://schemas.microsoft.com/office/drawing/2014/chart" uri="{C3380CC4-5D6E-409C-BE32-E72D297353CC}">
              <c16:uniqueId val="{00000006-3CB6-4D4D-B3DD-698C8AE466CA}"/>
            </c:ext>
          </c:extLst>
        </c:ser>
        <c:dLbls>
          <c:showLegendKey val="0"/>
          <c:showVal val="0"/>
          <c:showCatName val="0"/>
          <c:showSerName val="0"/>
          <c:showPercent val="0"/>
          <c:showBubbleSize val="0"/>
          <c:showLeaderLines val="1"/>
        </c:dLbls>
        <c:firstSliceAng val="45"/>
      </c:pieChart>
    </c:plotArea>
    <c:legend>
      <c:legendPos val="r"/>
      <c:layout>
        <c:manualLayout>
          <c:xMode val="edge"/>
          <c:yMode val="edge"/>
          <c:x val="0.69875468490832371"/>
          <c:y val="0.26939758838577083"/>
          <c:w val="0.17867500870522426"/>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Если вам было известно о планах на создание проекта благоустройства, принимали ли вы участие в его обсуждении?</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EAAB539C-6EA9-431B-8B3D-BB0B352079FC}"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7C7-4455-A896-5682A12362CA}"/>
                </c:ext>
              </c:extLst>
            </c:dLbl>
            <c:dLbl>
              <c:idx val="1"/>
              <c:tx>
                <c:rich>
                  <a:bodyPr/>
                  <a:lstStyle/>
                  <a:p>
                    <a:fld id="{F559ABFA-CB85-4740-A468-D11921E2E6E5}"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7C7-4455-A896-5682A12362CA}"/>
                </c:ext>
              </c:extLst>
            </c:dLbl>
            <c:dLbl>
              <c:idx val="2"/>
              <c:tx>
                <c:rich>
                  <a:bodyPr/>
                  <a:lstStyle/>
                  <a:p>
                    <a:fld id="{03186840-B4AA-4129-A551-A0682EEC2ED3}"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7C7-4455-A896-5682A12362CA}"/>
                </c:ext>
              </c:extLst>
            </c:dLbl>
            <c:dLbl>
              <c:idx val="3"/>
              <c:tx>
                <c:rich>
                  <a:bodyPr/>
                  <a:lstStyle/>
                  <a:p>
                    <a:fld id="{B9A2859C-36ED-4A92-B404-821F1E2AF14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D7C7-4455-A896-5682A12362CA}"/>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Диаграммы!$B$20:$B$21</c:f>
              <c:strCache>
                <c:ptCount val="2"/>
                <c:pt idx="0">
                  <c:v>Да</c:v>
                </c:pt>
                <c:pt idx="1">
                  <c:v>Нет</c:v>
                </c:pt>
              </c:strCache>
            </c:strRef>
          </c:cat>
          <c:val>
            <c:numRef>
              <c:f>Диаграммы!$C$20:$C$21</c:f>
              <c:numCache>
                <c:formatCode>General</c:formatCode>
                <c:ptCount val="2"/>
                <c:pt idx="0">
                  <c:v>5</c:v>
                </c:pt>
                <c:pt idx="1">
                  <c:v>45</c:v>
                </c:pt>
              </c:numCache>
            </c:numRef>
          </c:val>
          <c:extLst>
            <c:ext xmlns:c15="http://schemas.microsoft.com/office/drawing/2012/chart" uri="{02D57815-91ED-43cb-92C2-25804820EDAC}">
              <c15:datalabelsRange>
                <c15:f>Диаграммы!$F$20:$F$21</c15:f>
                <c15:dlblRangeCache>
                  <c:ptCount val="2"/>
                  <c:pt idx="0">
                    <c:v>5 (10%)</c:v>
                  </c:pt>
                  <c:pt idx="1">
                    <c:v>45 (90%)</c:v>
                  </c:pt>
                </c15:dlblRangeCache>
              </c15:datalabelsRange>
            </c:ext>
            <c:ext xmlns:c16="http://schemas.microsoft.com/office/drawing/2014/chart" uri="{C3380CC4-5D6E-409C-BE32-E72D297353CC}">
              <c16:uniqueId val="{00000004-D7C7-4455-A896-5682A12362CA}"/>
            </c:ext>
          </c:extLst>
        </c:ser>
        <c:dLbls>
          <c:showLegendKey val="0"/>
          <c:showVal val="0"/>
          <c:showCatName val="0"/>
          <c:showSerName val="0"/>
          <c:showPercent val="0"/>
          <c:showBubbleSize val="0"/>
        </c:dLbls>
        <c:gapWidth val="100"/>
        <c:axId val="1143516016"/>
        <c:axId val="2083737408"/>
      </c:barChart>
      <c:valAx>
        <c:axId val="2083737408"/>
        <c:scaling>
          <c:orientation val="minMax"/>
          <c:max val="17"/>
          <c:min val="0"/>
        </c:scaling>
        <c:delete val="0"/>
        <c:axPos val="t"/>
        <c:majorGridlines/>
        <c:numFmt formatCode="General" sourceLinked="1"/>
        <c:majorTickMark val="out"/>
        <c:minorTickMark val="none"/>
        <c:tickLblPos val="nextTo"/>
        <c:crossAx val="1143516016"/>
        <c:crosses val="autoZero"/>
        <c:crossBetween val="between"/>
        <c:majorUnit val="5"/>
      </c:valAx>
      <c:catAx>
        <c:axId val="1143516016"/>
        <c:scaling>
          <c:orientation val="maxMin"/>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Если вы принимали участие в обсуждение проекта, то укажите в каком формате?</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2F41D49D-9F66-4C68-A7D0-24B30392DB1A}"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E35-4DF1-8E60-AC5FC57CF468}"/>
                </c:ext>
              </c:extLst>
            </c:dLbl>
            <c:dLbl>
              <c:idx val="1"/>
              <c:tx>
                <c:rich>
                  <a:bodyPr/>
                  <a:lstStyle/>
                  <a:p>
                    <a:fld id="{6E342417-0A38-4FF3-AF03-A1ED7D62C97A}"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E35-4DF1-8E60-AC5FC57CF468}"/>
                </c:ext>
              </c:extLst>
            </c:dLbl>
            <c:dLbl>
              <c:idx val="3"/>
              <c:tx>
                <c:rich>
                  <a:bodyPr/>
                  <a:lstStyle/>
                  <a:p>
                    <a:fld id="{B9A2859C-36ED-4A92-B404-821F1E2AF14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E35-4DF1-8E60-AC5FC57CF468}"/>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Диаграммы!$B$26:$B$27</c:f>
              <c:strCache>
                <c:ptCount val="2"/>
                <c:pt idx="0">
                  <c:v>Писали предложения в администрацию/комитеты</c:v>
                </c:pt>
                <c:pt idx="1">
                  <c:v>Оставляли комментарии или проходили опросы в соцсетях</c:v>
                </c:pt>
              </c:strCache>
            </c:strRef>
          </c:cat>
          <c:val>
            <c:numRef>
              <c:f>Диаграммы!$C$26:$C$27</c:f>
              <c:numCache>
                <c:formatCode>General</c:formatCode>
                <c:ptCount val="2"/>
                <c:pt idx="0">
                  <c:v>1</c:v>
                </c:pt>
                <c:pt idx="1">
                  <c:v>4</c:v>
                </c:pt>
              </c:numCache>
            </c:numRef>
          </c:val>
          <c:extLst>
            <c:ext xmlns:c15="http://schemas.microsoft.com/office/drawing/2012/chart" uri="{02D57815-91ED-43cb-92C2-25804820EDAC}">
              <c15:datalabelsRange>
                <c15:f>Диаграммы!$F$26:$F$27</c15:f>
                <c15:dlblRangeCache>
                  <c:ptCount val="2"/>
                  <c:pt idx="0">
                    <c:v>1 (20%)</c:v>
                  </c:pt>
                  <c:pt idx="1">
                    <c:v>4 (80%)</c:v>
                  </c:pt>
                </c15:dlblRangeCache>
              </c15:datalabelsRange>
            </c:ext>
            <c:ext xmlns:c16="http://schemas.microsoft.com/office/drawing/2014/chart" uri="{C3380CC4-5D6E-409C-BE32-E72D297353CC}">
              <c16:uniqueId val="{00000004-4E35-4DF1-8E60-AC5FC57CF468}"/>
            </c:ext>
          </c:extLst>
        </c:ser>
        <c:dLbls>
          <c:showLegendKey val="0"/>
          <c:showVal val="0"/>
          <c:showCatName val="0"/>
          <c:showSerName val="0"/>
          <c:showPercent val="0"/>
          <c:showBubbleSize val="0"/>
        </c:dLbls>
        <c:gapWidth val="100"/>
        <c:axId val="1143516016"/>
        <c:axId val="2083737408"/>
      </c:barChart>
      <c:valAx>
        <c:axId val="2083737408"/>
        <c:scaling>
          <c:orientation val="minMax"/>
          <c:max val="5"/>
          <c:min val="0"/>
        </c:scaling>
        <c:delete val="0"/>
        <c:axPos val="b"/>
        <c:majorGridlines/>
        <c:numFmt formatCode="General" sourceLinked="1"/>
        <c:majorTickMark val="out"/>
        <c:minorTickMark val="none"/>
        <c:tickLblPos val="nextTo"/>
        <c:crossAx val="1143516016"/>
        <c:crosses val="autoZero"/>
        <c:crossBetween val="between"/>
        <c:majorUnit val="2"/>
      </c:valAx>
      <c:catAx>
        <c:axId val="1143516016"/>
        <c:scaling>
          <c:orientation val="minMax"/>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spPr>
    <a:ln>
      <a:solidFill>
        <a:schemeClr val="tx1">
          <a:lumMod val="75000"/>
          <a:lumOff val="25000"/>
          <a:alpha val="95000"/>
        </a:schemeClr>
      </a:solidFill>
    </a:ln>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Если вы не принимали участия в обсуждениях планов на благоустройство парка, но вам поступило бы такое предложение, согласились ли бы вы? </a:t>
            </a:r>
            <a:endParaRPr lang="en-US" sz="1400" b="0" i="0" u="none" strike="noStrike" baseline="0">
              <a:effectLst/>
            </a:endParaRPr>
          </a:p>
        </c:rich>
      </c:tx>
      <c:layout>
        <c:manualLayout>
          <c:xMode val="edge"/>
          <c:yMode val="edge"/>
          <c:x val="0.10003453515678962"/>
          <c:y val="2.7777777777777776E-2"/>
        </c:manualLayout>
      </c:layout>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940EA263-843C-4552-B67D-1F110549481E}"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D42-416B-BF93-67FDB7FE3A08}"/>
                </c:ext>
              </c:extLst>
            </c:dLbl>
            <c:dLbl>
              <c:idx val="1"/>
              <c:tx>
                <c:rich>
                  <a:bodyPr/>
                  <a:lstStyle/>
                  <a:p>
                    <a:fld id="{D5250E45-0B7D-4425-AC83-85914EE98CC2}"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D42-416B-BF93-67FDB7FE3A08}"/>
                </c:ext>
              </c:extLst>
            </c:dLbl>
            <c:dLbl>
              <c:idx val="2"/>
              <c:tx>
                <c:rich>
                  <a:bodyPr/>
                  <a:lstStyle/>
                  <a:p>
                    <a:fld id="{39DF7ADA-EB03-4B87-8774-CF2F6387FBB2}"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D42-416B-BF93-67FDB7FE3A08}"/>
                </c:ext>
              </c:extLst>
            </c:dLbl>
            <c:dLbl>
              <c:idx val="3"/>
              <c:tx>
                <c:rich>
                  <a:bodyPr/>
                  <a:lstStyle/>
                  <a:p>
                    <a:fld id="{B9A2859C-36ED-4A92-B404-821F1E2AF149}"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D42-416B-BF93-67FDB7FE3A08}"/>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Диаграммы!$B$32:$B$34</c:f>
              <c:strCache>
                <c:ptCount val="3"/>
                <c:pt idx="0">
                  <c:v>Да</c:v>
                </c:pt>
                <c:pt idx="1">
                  <c:v>Нет</c:v>
                </c:pt>
                <c:pt idx="2">
                  <c:v>Воздержались от ответа</c:v>
                </c:pt>
              </c:strCache>
            </c:strRef>
          </c:cat>
          <c:val>
            <c:numRef>
              <c:f>Диаграммы!$C$32:$C$34</c:f>
              <c:numCache>
                <c:formatCode>General</c:formatCode>
                <c:ptCount val="3"/>
                <c:pt idx="0">
                  <c:v>55</c:v>
                </c:pt>
                <c:pt idx="1">
                  <c:v>10</c:v>
                </c:pt>
                <c:pt idx="2">
                  <c:v>4</c:v>
                </c:pt>
              </c:numCache>
            </c:numRef>
          </c:val>
          <c:extLst>
            <c:ext xmlns:c15="http://schemas.microsoft.com/office/drawing/2012/chart" uri="{02D57815-91ED-43cb-92C2-25804820EDAC}">
              <c15:datalabelsRange>
                <c15:f>Диаграммы!$F$32:$F$34</c15:f>
                <c15:dlblRangeCache>
                  <c:ptCount val="3"/>
                  <c:pt idx="0">
                    <c:v>55 (79,71%)</c:v>
                  </c:pt>
                  <c:pt idx="1">
                    <c:v>10 (14,49%)</c:v>
                  </c:pt>
                  <c:pt idx="2">
                    <c:v>4 (5,8%)</c:v>
                  </c:pt>
                </c15:dlblRangeCache>
              </c15:datalabelsRange>
            </c:ext>
            <c:ext xmlns:c16="http://schemas.microsoft.com/office/drawing/2014/chart" uri="{C3380CC4-5D6E-409C-BE32-E72D297353CC}">
              <c16:uniqueId val="{00000004-7D42-416B-BF93-67FDB7FE3A08}"/>
            </c:ext>
          </c:extLst>
        </c:ser>
        <c:dLbls>
          <c:showLegendKey val="0"/>
          <c:showVal val="0"/>
          <c:showCatName val="0"/>
          <c:showSerName val="0"/>
          <c:showPercent val="0"/>
          <c:showBubbleSize val="0"/>
        </c:dLbls>
        <c:gapWidth val="100"/>
        <c:axId val="1143516016"/>
        <c:axId val="2083737408"/>
      </c:barChart>
      <c:valAx>
        <c:axId val="2083737408"/>
        <c:scaling>
          <c:orientation val="minMax"/>
          <c:max val="53"/>
          <c:min val="0"/>
        </c:scaling>
        <c:delete val="0"/>
        <c:axPos val="t"/>
        <c:majorGridlines/>
        <c:numFmt formatCode="General" sourceLinked="1"/>
        <c:majorTickMark val="out"/>
        <c:minorTickMark val="none"/>
        <c:tickLblPos val="nextTo"/>
        <c:crossAx val="1143516016"/>
        <c:crosses val="autoZero"/>
        <c:crossBetween val="between"/>
        <c:majorUnit val="10"/>
      </c:valAx>
      <c:catAx>
        <c:axId val="1143516016"/>
        <c:scaling>
          <c:orientation val="maxMin"/>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Насколько, по вашему мнению, учли мнение жителей при благоустройстве?</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4F4B3DC8-84AF-427C-84D8-377D78723ED2}"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862-4087-9674-502FDA133D2D}"/>
                </c:ext>
              </c:extLst>
            </c:dLbl>
            <c:dLbl>
              <c:idx val="1"/>
              <c:tx>
                <c:rich>
                  <a:bodyPr/>
                  <a:lstStyle/>
                  <a:p>
                    <a:fld id="{D6AABD93-0154-4942-8A3D-21A9233F3387}"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862-4087-9674-502FDA133D2D}"/>
                </c:ext>
              </c:extLst>
            </c:dLbl>
            <c:dLbl>
              <c:idx val="2"/>
              <c:tx>
                <c:rich>
                  <a:bodyPr/>
                  <a:lstStyle/>
                  <a:p>
                    <a:fld id="{C3B50D98-EE23-4732-936F-6F558C04655D}"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862-4087-9674-502FDA133D2D}"/>
                </c:ext>
              </c:extLst>
            </c:dLbl>
            <c:dLbl>
              <c:idx val="3"/>
              <c:tx>
                <c:rich>
                  <a:bodyPr/>
                  <a:lstStyle/>
                  <a:p>
                    <a:fld id="{56925F38-9348-427D-90F3-0F6E6318D298}"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862-4087-9674-502FDA133D2D}"/>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Диаграммы!$B$39:$B$42</c:f>
              <c:strCache>
                <c:ptCount val="4"/>
                <c:pt idx="0">
                  <c:v>Полностью учли</c:v>
                </c:pt>
                <c:pt idx="1">
                  <c:v>Частично учли</c:v>
                </c:pt>
                <c:pt idx="2">
                  <c:v>Не учли</c:v>
                </c:pt>
                <c:pt idx="3">
                  <c:v>Затрудняюсь ответить</c:v>
                </c:pt>
              </c:strCache>
            </c:strRef>
          </c:cat>
          <c:val>
            <c:numRef>
              <c:f>Диаграммы!$C$39:$C$42</c:f>
              <c:numCache>
                <c:formatCode>General</c:formatCode>
                <c:ptCount val="4"/>
                <c:pt idx="0">
                  <c:v>2</c:v>
                </c:pt>
                <c:pt idx="1">
                  <c:v>7</c:v>
                </c:pt>
                <c:pt idx="2">
                  <c:v>43</c:v>
                </c:pt>
                <c:pt idx="3">
                  <c:v>22</c:v>
                </c:pt>
              </c:numCache>
            </c:numRef>
          </c:val>
          <c:extLst>
            <c:ext xmlns:c15="http://schemas.microsoft.com/office/drawing/2012/chart" uri="{02D57815-91ED-43cb-92C2-25804820EDAC}">
              <c15:datalabelsRange>
                <c15:f>Диаграммы!$F$39:$F$42</c15:f>
                <c15:dlblRangeCache>
                  <c:ptCount val="4"/>
                  <c:pt idx="0">
                    <c:v>2 (2,7%)</c:v>
                  </c:pt>
                  <c:pt idx="1">
                    <c:v>7 (9,46%)</c:v>
                  </c:pt>
                  <c:pt idx="2">
                    <c:v>43 (58,11%)</c:v>
                  </c:pt>
                  <c:pt idx="3">
                    <c:v>22 (29,73%)</c:v>
                  </c:pt>
                </c15:dlblRangeCache>
              </c15:datalabelsRange>
            </c:ext>
            <c:ext xmlns:c16="http://schemas.microsoft.com/office/drawing/2014/chart" uri="{C3380CC4-5D6E-409C-BE32-E72D297353CC}">
              <c16:uniqueId val="{00000004-7862-4087-9674-502FDA133D2D}"/>
            </c:ext>
          </c:extLst>
        </c:ser>
        <c:dLbls>
          <c:showLegendKey val="0"/>
          <c:showVal val="0"/>
          <c:showCatName val="0"/>
          <c:showSerName val="0"/>
          <c:showPercent val="0"/>
          <c:showBubbleSize val="0"/>
        </c:dLbls>
        <c:gapWidth val="100"/>
        <c:axId val="1143516016"/>
        <c:axId val="2083737408"/>
      </c:barChart>
      <c:valAx>
        <c:axId val="2083737408"/>
        <c:scaling>
          <c:orientation val="minMax"/>
          <c:max val="57"/>
          <c:min val="0"/>
        </c:scaling>
        <c:delete val="0"/>
        <c:axPos val="b"/>
        <c:majorGridlines/>
        <c:numFmt formatCode="General" sourceLinked="1"/>
        <c:majorTickMark val="out"/>
        <c:minorTickMark val="none"/>
        <c:tickLblPos val="nextTo"/>
        <c:crossAx val="1143516016"/>
        <c:crosses val="autoZero"/>
        <c:crossBetween val="between"/>
        <c:majorUnit val="10"/>
      </c:valAx>
      <c:catAx>
        <c:axId val="1143516016"/>
        <c:scaling>
          <c:orientation val="minMax"/>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Как часто вы посещали парк до его благоустройства? </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pieChart>
        <c:varyColors val="1"/>
        <c:ser>
          <c:idx val="2"/>
          <c:order val="0"/>
          <c:spPr>
            <a:ln>
              <a:solidFill>
                <a:schemeClr val="tx1">
                  <a:lumMod val="75000"/>
                  <a:lumOff val="25000"/>
                </a:schemeClr>
              </a:solidFill>
            </a:ln>
          </c:spPr>
          <c:dPt>
            <c:idx val="1"/>
            <c:bubble3D val="0"/>
            <c:spPr>
              <a:solidFill>
                <a:schemeClr val="accent2"/>
              </a:solidFill>
              <a:ln>
                <a:solidFill>
                  <a:schemeClr val="tx1">
                    <a:lumMod val="95000"/>
                    <a:lumOff val="5000"/>
                  </a:schemeClr>
                </a:solidFill>
              </a:ln>
            </c:spPr>
            <c:extLst>
              <c:ext xmlns:c16="http://schemas.microsoft.com/office/drawing/2014/chart" uri="{C3380CC4-5D6E-409C-BE32-E72D297353CC}">
                <c16:uniqueId val="{00000001-FF25-4871-9383-A8A11AD24D92}"/>
              </c:ext>
            </c:extLst>
          </c:dPt>
          <c:dLbls>
            <c:dLbl>
              <c:idx val="0"/>
              <c:tx>
                <c:rich>
                  <a:bodyPr/>
                  <a:lstStyle/>
                  <a:p>
                    <a:fld id="{35AC697C-0720-46C3-A015-623E4C1AE288}"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F25-4871-9383-A8A11AD24D92}"/>
                </c:ext>
              </c:extLst>
            </c:dLbl>
            <c:dLbl>
              <c:idx val="1"/>
              <c:tx>
                <c:rich>
                  <a:bodyPr/>
                  <a:lstStyle/>
                  <a:p>
                    <a:fld id="{849360F7-D958-4FA6-916C-428808A6BA9A}"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F25-4871-9383-A8A11AD24D92}"/>
                </c:ext>
              </c:extLst>
            </c:dLbl>
            <c:dLbl>
              <c:idx val="2"/>
              <c:tx>
                <c:rich>
                  <a:bodyPr/>
                  <a:lstStyle/>
                  <a:p>
                    <a:fld id="{67C892E9-D1B6-4E83-9661-D9722B8AB6DD}"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F25-4871-9383-A8A11AD24D92}"/>
                </c:ext>
              </c:extLst>
            </c:dLbl>
            <c:dLbl>
              <c:idx val="3"/>
              <c:tx>
                <c:rich>
                  <a:bodyPr/>
                  <a:lstStyle/>
                  <a:p>
                    <a:fld id="{5DF58A68-51E6-4AA2-9104-8CAB8F381854}"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F25-4871-9383-A8A11AD24D92}"/>
                </c:ext>
              </c:extLst>
            </c:dLbl>
            <c:dLbl>
              <c:idx val="4"/>
              <c:tx>
                <c:rich>
                  <a:bodyPr/>
                  <a:lstStyle/>
                  <a:p>
                    <a:fld id="{1178168A-CBCB-4BB6-936F-BD638F83D446}"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F25-4871-9383-A8A11AD24D92}"/>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1"/>
            <c:extLst>
              <c:ext xmlns:c15="http://schemas.microsoft.com/office/drawing/2012/chart" uri="{CE6537A1-D6FC-4f65-9D91-7224C49458BB}">
                <c15:showDataLabelsRange val="1"/>
              </c:ext>
            </c:extLst>
          </c:dLbls>
          <c:cat>
            <c:strRef>
              <c:f>Диаграммы!$B$47:$B$51</c:f>
              <c:strCache>
                <c:ptCount val="5"/>
                <c:pt idx="0">
                  <c:v>Ежедневно</c:v>
                </c:pt>
                <c:pt idx="1">
                  <c:v>Несколько раз в неделю</c:v>
                </c:pt>
                <c:pt idx="2">
                  <c:v>Раз в неделю</c:v>
                </c:pt>
                <c:pt idx="3">
                  <c:v>Несколько раз в месяц</c:v>
                </c:pt>
                <c:pt idx="4">
                  <c:v>Редко или никогда</c:v>
                </c:pt>
              </c:strCache>
            </c:strRef>
          </c:cat>
          <c:val>
            <c:numRef>
              <c:f>Диаграммы!$C$47:$C$51</c:f>
              <c:numCache>
                <c:formatCode>General</c:formatCode>
                <c:ptCount val="5"/>
                <c:pt idx="0">
                  <c:v>11</c:v>
                </c:pt>
                <c:pt idx="1">
                  <c:v>13</c:v>
                </c:pt>
                <c:pt idx="2">
                  <c:v>5</c:v>
                </c:pt>
                <c:pt idx="3">
                  <c:v>14</c:v>
                </c:pt>
                <c:pt idx="4">
                  <c:v>31</c:v>
                </c:pt>
              </c:numCache>
            </c:numRef>
          </c:val>
          <c:extLst>
            <c:ext xmlns:c15="http://schemas.microsoft.com/office/drawing/2012/chart" uri="{02D57815-91ED-43cb-92C2-25804820EDAC}">
              <c15:datalabelsRange>
                <c15:f>Диаграммы!$F$47:$F$51</c15:f>
                <c15:dlblRangeCache>
                  <c:ptCount val="5"/>
                  <c:pt idx="0">
                    <c:v>11 (14,86%)</c:v>
                  </c:pt>
                  <c:pt idx="1">
                    <c:v>13 (17,57%)</c:v>
                  </c:pt>
                  <c:pt idx="2">
                    <c:v>5 (6,76%)</c:v>
                  </c:pt>
                  <c:pt idx="3">
                    <c:v>14 (18,92%)</c:v>
                  </c:pt>
                  <c:pt idx="4">
                    <c:v>31 (41,89%)</c:v>
                  </c:pt>
                </c15:dlblRangeCache>
              </c15:datalabelsRange>
            </c:ext>
            <c:ext xmlns:c16="http://schemas.microsoft.com/office/drawing/2014/chart" uri="{C3380CC4-5D6E-409C-BE32-E72D297353CC}">
              <c16:uniqueId val="{00000006-FF25-4871-9383-A8A11AD24D92}"/>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3232573373522241"/>
          <c:y val="0.30394360838031342"/>
          <c:w val="0.39741007289771751"/>
          <c:h val="0.5857572722048798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mn-cs"/>
            </a:defRPr>
          </a:pPr>
          <a:endParaRPr lang="ru-RU"/>
        </a:p>
      </c:txPr>
    </c:legend>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Как обычно вы проводили время в парке до его благоустройства?</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1EBFD295-FA1C-4A96-9F7D-85A2D69F8A5E}"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ADC-46A5-A292-F8E2C9CE0520}"/>
                </c:ext>
              </c:extLst>
            </c:dLbl>
            <c:dLbl>
              <c:idx val="1"/>
              <c:tx>
                <c:rich>
                  <a:bodyPr/>
                  <a:lstStyle/>
                  <a:p>
                    <a:fld id="{73C9E4E6-E438-4C77-9CFE-2056B6AC51F6}"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ADC-46A5-A292-F8E2C9CE0520}"/>
                </c:ext>
              </c:extLst>
            </c:dLbl>
            <c:dLbl>
              <c:idx val="2"/>
              <c:tx>
                <c:rich>
                  <a:bodyPr/>
                  <a:lstStyle/>
                  <a:p>
                    <a:fld id="{0CB27AFB-BE05-4091-BD24-E70473B042D7}"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ADC-46A5-A292-F8E2C9CE0520}"/>
                </c:ext>
              </c:extLst>
            </c:dLbl>
            <c:dLbl>
              <c:idx val="3"/>
              <c:tx>
                <c:rich>
                  <a:bodyPr/>
                  <a:lstStyle/>
                  <a:p>
                    <a:fld id="{DC4FB720-9D60-460A-9B91-9C2DECEF7B35}"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ADC-46A5-A292-F8E2C9CE0520}"/>
                </c:ext>
              </c:extLst>
            </c:dLbl>
            <c:dLbl>
              <c:idx val="4"/>
              <c:tx>
                <c:rich>
                  <a:bodyPr/>
                  <a:lstStyle/>
                  <a:p>
                    <a:fld id="{EB554A1C-ACA0-47EF-981B-55E0BF77ABF7}"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ADC-46A5-A292-F8E2C9CE0520}"/>
                </c:ext>
              </c:extLst>
            </c:dLbl>
            <c:dLbl>
              <c:idx val="5"/>
              <c:tx>
                <c:rich>
                  <a:bodyPr/>
                  <a:lstStyle/>
                  <a:p>
                    <a:fld id="{9AC847C4-E7B4-4470-A672-4B984D822409}"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ADC-46A5-A292-F8E2C9CE0520}"/>
                </c:ext>
              </c:extLst>
            </c:dLbl>
            <c:dLbl>
              <c:idx val="6"/>
              <c:tx>
                <c:rich>
                  <a:bodyPr/>
                  <a:lstStyle/>
                  <a:p>
                    <a:fld id="{5B3BAEDD-E931-4367-9382-A53847AB1084}"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ADC-46A5-A292-F8E2C9CE0520}"/>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Диаграммы!$B$56:$B$62</c:f>
              <c:strCache>
                <c:ptCount val="7"/>
                <c:pt idx="0">
                  <c:v>Гуляли</c:v>
                </c:pt>
                <c:pt idx="1">
                  <c:v>Использовали в качестве транзита</c:v>
                </c:pt>
                <c:pt idx="2">
                  <c:v>Загорали</c:v>
                </c:pt>
                <c:pt idx="3">
                  <c:v>Отдыхали с семьей и друзьями</c:v>
                </c:pt>
                <c:pt idx="4">
                  <c:v>Занимались спортом</c:v>
                </c:pt>
                <c:pt idx="5">
                  <c:v>Участвовали в мероприятиях</c:v>
                </c:pt>
                <c:pt idx="6">
                  <c:v>Другое</c:v>
                </c:pt>
              </c:strCache>
            </c:strRef>
          </c:cat>
          <c:val>
            <c:numRef>
              <c:f>Диаграммы!$C$56:$C$62</c:f>
              <c:numCache>
                <c:formatCode>General</c:formatCode>
                <c:ptCount val="7"/>
                <c:pt idx="0">
                  <c:v>54</c:v>
                </c:pt>
                <c:pt idx="1">
                  <c:v>40</c:v>
                </c:pt>
                <c:pt idx="2">
                  <c:v>2</c:v>
                </c:pt>
                <c:pt idx="3">
                  <c:v>11</c:v>
                </c:pt>
                <c:pt idx="4">
                  <c:v>4</c:v>
                </c:pt>
                <c:pt idx="5">
                  <c:v>1</c:v>
                </c:pt>
                <c:pt idx="6">
                  <c:v>3</c:v>
                </c:pt>
              </c:numCache>
            </c:numRef>
          </c:val>
          <c:extLst>
            <c:ext xmlns:c15="http://schemas.microsoft.com/office/drawing/2012/chart" uri="{02D57815-91ED-43cb-92C2-25804820EDAC}">
              <c15:datalabelsRange>
                <c15:f>Диаграммы!$F$56:$F$62</c15:f>
                <c15:dlblRangeCache>
                  <c:ptCount val="7"/>
                  <c:pt idx="0">
                    <c:v>54 (72,97%)</c:v>
                  </c:pt>
                  <c:pt idx="1">
                    <c:v>40 (54,05%)</c:v>
                  </c:pt>
                  <c:pt idx="2">
                    <c:v>2 (2,7%)</c:v>
                  </c:pt>
                  <c:pt idx="3">
                    <c:v>11 (14,86%)</c:v>
                  </c:pt>
                  <c:pt idx="4">
                    <c:v>4 (5,41%)</c:v>
                  </c:pt>
                  <c:pt idx="5">
                    <c:v>1 (1,35%)</c:v>
                  </c:pt>
                  <c:pt idx="6">
                    <c:v>3 (4,05%)</c:v>
                  </c:pt>
                </c15:dlblRangeCache>
              </c15:datalabelsRange>
            </c:ext>
            <c:ext xmlns:c16="http://schemas.microsoft.com/office/drawing/2014/chart" uri="{C3380CC4-5D6E-409C-BE32-E72D297353CC}">
              <c16:uniqueId val="{00000006-3ADC-46A5-A292-F8E2C9CE0520}"/>
            </c:ext>
          </c:extLst>
        </c:ser>
        <c:dLbls>
          <c:showLegendKey val="0"/>
          <c:showVal val="0"/>
          <c:showCatName val="0"/>
          <c:showSerName val="0"/>
          <c:showPercent val="0"/>
          <c:showBubbleSize val="0"/>
        </c:dLbls>
        <c:gapWidth val="100"/>
        <c:axId val="1143516016"/>
        <c:axId val="2083737408"/>
      </c:barChart>
      <c:valAx>
        <c:axId val="2083737408"/>
        <c:scaling>
          <c:orientation val="minMax"/>
          <c:max val="67"/>
          <c:min val="0"/>
        </c:scaling>
        <c:delete val="0"/>
        <c:axPos val="t"/>
        <c:majorGridlines/>
        <c:numFmt formatCode="General" sourceLinked="1"/>
        <c:majorTickMark val="out"/>
        <c:minorTickMark val="none"/>
        <c:tickLblPos val="nextTo"/>
        <c:crossAx val="1143516016"/>
        <c:crosses val="autoZero"/>
        <c:crossBetween val="between"/>
        <c:majorUnit val="10"/>
      </c:valAx>
      <c:catAx>
        <c:axId val="1143516016"/>
        <c:scaling>
          <c:orientation val="maxMin"/>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mn-cs"/>
              </a:defRPr>
            </a:pPr>
            <a:r>
              <a:rPr lang="ru-RU" sz="1400" b="0" i="0" u="none" strike="noStrike" baseline="0">
                <a:effectLst/>
              </a:rPr>
              <a:t>Что вам нравилось в парке до его благоустройства?</a:t>
            </a:r>
            <a:r>
              <a:rPr lang="ru-RU" sz="1400" b="0" i="0" u="none" strike="noStrike" baseline="0"/>
              <a:t> </a:t>
            </a:r>
            <a:endParaRPr lang="ru-RU" baseline="0">
              <a:solidFill>
                <a:sysClr val="windowText" lastClr="000000"/>
              </a:solidFill>
              <a:latin typeface="Times New Roman" panose="02020603050405020304" pitchFamily="18" charset="0"/>
            </a:endParaRPr>
          </a:p>
        </c:rich>
      </c:tx>
      <c:overlay val="0"/>
      <c:spPr>
        <a:noFill/>
        <a:ln>
          <a:noFill/>
        </a:ln>
        <a:effectLst/>
      </c:spPr>
    </c:title>
    <c:autoTitleDeleted val="0"/>
    <c:plotArea>
      <c:layout/>
      <c:barChart>
        <c:barDir val="bar"/>
        <c:grouping val="clustered"/>
        <c:varyColors val="1"/>
        <c:ser>
          <c:idx val="2"/>
          <c:order val="0"/>
          <c:invertIfNegative val="0"/>
          <c:dLbls>
            <c:dLbl>
              <c:idx val="0"/>
              <c:tx>
                <c:rich>
                  <a:bodyPr/>
                  <a:lstStyle/>
                  <a:p>
                    <a:fld id="{045D5FFB-1C45-4E10-AFC1-B580FCEEA22D}" type="CELLRANGE">
                      <a:rPr lang="en-US"/>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68E-4A41-90C3-5E8ECF61F5A3}"/>
                </c:ext>
              </c:extLst>
            </c:dLbl>
            <c:dLbl>
              <c:idx val="1"/>
              <c:tx>
                <c:rich>
                  <a:bodyPr/>
                  <a:lstStyle/>
                  <a:p>
                    <a:fld id="{54A9EA46-1A41-4282-9D91-1F0551DFABD7}"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68E-4A41-90C3-5E8ECF61F5A3}"/>
                </c:ext>
              </c:extLst>
            </c:dLbl>
            <c:dLbl>
              <c:idx val="2"/>
              <c:tx>
                <c:rich>
                  <a:bodyPr/>
                  <a:lstStyle/>
                  <a:p>
                    <a:fld id="{B3C36362-3FFA-49DB-BE2C-9411E359A2C9}"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68E-4A41-90C3-5E8ECF61F5A3}"/>
                </c:ext>
              </c:extLst>
            </c:dLbl>
            <c:dLbl>
              <c:idx val="3"/>
              <c:tx>
                <c:rich>
                  <a:bodyPr/>
                  <a:lstStyle/>
                  <a:p>
                    <a:fld id="{1CAB9EEC-48C6-43B1-B160-8CB429371E4D}"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68E-4A41-90C3-5E8ECF61F5A3}"/>
                </c:ext>
              </c:extLst>
            </c:dLbl>
            <c:dLbl>
              <c:idx val="4"/>
              <c:tx>
                <c:rich>
                  <a:bodyPr/>
                  <a:lstStyle/>
                  <a:p>
                    <a:fld id="{1D4BC915-B4B1-4317-88E6-856445019D20}"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68E-4A41-90C3-5E8ECF61F5A3}"/>
                </c:ext>
              </c:extLst>
            </c:dLbl>
            <c:dLbl>
              <c:idx val="5"/>
              <c:tx>
                <c:rich>
                  <a:bodyPr/>
                  <a:lstStyle/>
                  <a:p>
                    <a:fld id="{AE2B9C00-1E1F-42D3-802D-5B05CC4DB153}"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68E-4A41-90C3-5E8ECF61F5A3}"/>
                </c:ext>
              </c:extLst>
            </c:dLbl>
            <c:dLbl>
              <c:idx val="6"/>
              <c:tx>
                <c:rich>
                  <a:bodyPr/>
                  <a:lstStyle/>
                  <a:p>
                    <a:fld id="{0BC15246-670E-4FB1-BB23-772F202B7035}"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68E-4A41-90C3-5E8ECF61F5A3}"/>
                </c:ext>
              </c:extLst>
            </c:dLbl>
            <c:dLbl>
              <c:idx val="7"/>
              <c:tx>
                <c:rich>
                  <a:bodyPr/>
                  <a:lstStyle/>
                  <a:p>
                    <a:fld id="{FE3A0B85-D4B7-40BD-9ADD-DF658DF44BA8}"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68E-4A41-90C3-5E8ECF61F5A3}"/>
                </c:ext>
              </c:extLst>
            </c:dLbl>
            <c:dLbl>
              <c:idx val="8"/>
              <c:tx>
                <c:rich>
                  <a:bodyPr/>
                  <a:lstStyle/>
                  <a:p>
                    <a:fld id="{516C7D69-4DFD-4065-8FCB-C9A962196A4E}"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68E-4A41-90C3-5E8ECF61F5A3}"/>
                </c:ext>
              </c:extLst>
            </c:dLbl>
            <c:dLbl>
              <c:idx val="9"/>
              <c:tx>
                <c:rich>
                  <a:bodyPr/>
                  <a:lstStyle/>
                  <a:p>
                    <a:fld id="{B084A9C7-29AC-4910-9059-4CDF750B50E2}" type="CELLRANGE">
                      <a:rPr lang="ru-RU"/>
                      <a:pPr/>
                      <a:t>[ДИАПАЗОН ЯЧЕЕК]</a:t>
                    </a:fld>
                    <a:endParaRPr lang="ru-RU"/>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68E-4A41-90C3-5E8ECF61F5A3}"/>
                </c:ext>
              </c:extLst>
            </c:dLbl>
            <c:spPr>
              <a:noFill/>
              <a:ln>
                <a:noFill/>
              </a:ln>
              <a:effectLst/>
            </c:spPr>
            <c:txPr>
              <a:bodyPr wrap="square" lIns="38100" tIns="19050" rIns="38100" bIns="19050" anchor="ctr">
                <a:spAutoFit/>
              </a:bodyPr>
              <a:lstStyle/>
              <a:p>
                <a:pPr>
                  <a:defRPr baseline="0">
                    <a:latin typeface="Times New Roman" panose="02020603050405020304" pitchFamily="18" charset="0"/>
                  </a:defRPr>
                </a:pPr>
                <a:endParaRPr lang="ru-RU"/>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Диаграммы!$B$67:$B$76</c:f>
              <c:strCache>
                <c:ptCount val="10"/>
                <c:pt idx="0">
                  <c:v>Детские площадки</c:v>
                </c:pt>
                <c:pt idx="1">
                  <c:v>Спортивные зоны</c:v>
                </c:pt>
                <c:pt idx="2">
                  <c:v>Природа</c:v>
                </c:pt>
                <c:pt idx="3">
                  <c:v>Тишина и уединение</c:v>
                </c:pt>
                <c:pt idx="4">
                  <c:v>Инфраструктура для отдыха и поддержания чистоты парка (скамейки, урны и т.п.)</c:v>
                </c:pt>
                <c:pt idx="5">
                  <c:v>Ощущение безопасности</c:v>
                </c:pt>
                <c:pt idx="6">
                  <c:v>Арт-объекты</c:v>
                </c:pt>
                <c:pt idx="7">
                  <c:v>Ничего</c:v>
                </c:pt>
                <c:pt idx="8">
                  <c:v>Затрудняюсь ответить</c:v>
                </c:pt>
                <c:pt idx="9">
                  <c:v>Прочее</c:v>
                </c:pt>
              </c:strCache>
            </c:strRef>
          </c:cat>
          <c:val>
            <c:numRef>
              <c:f>Диаграммы!$C$67:$C$76</c:f>
              <c:numCache>
                <c:formatCode>General</c:formatCode>
                <c:ptCount val="10"/>
                <c:pt idx="0">
                  <c:v>8</c:v>
                </c:pt>
                <c:pt idx="1">
                  <c:v>2</c:v>
                </c:pt>
                <c:pt idx="2">
                  <c:v>37</c:v>
                </c:pt>
                <c:pt idx="3">
                  <c:v>32</c:v>
                </c:pt>
                <c:pt idx="4">
                  <c:v>11</c:v>
                </c:pt>
                <c:pt idx="5">
                  <c:v>9</c:v>
                </c:pt>
                <c:pt idx="6">
                  <c:v>3</c:v>
                </c:pt>
                <c:pt idx="7">
                  <c:v>7</c:v>
                </c:pt>
                <c:pt idx="8">
                  <c:v>16</c:v>
                </c:pt>
                <c:pt idx="9">
                  <c:v>3</c:v>
                </c:pt>
              </c:numCache>
            </c:numRef>
          </c:val>
          <c:extLst>
            <c:ext xmlns:c15="http://schemas.microsoft.com/office/drawing/2012/chart" uri="{02D57815-91ED-43cb-92C2-25804820EDAC}">
              <c15:datalabelsRange>
                <c15:f>Диаграммы!$F$67:$F$76</c15:f>
                <c15:dlblRangeCache>
                  <c:ptCount val="10"/>
                  <c:pt idx="0">
                    <c:v>8 (10,81%)</c:v>
                  </c:pt>
                  <c:pt idx="1">
                    <c:v>2 (2,7%)</c:v>
                  </c:pt>
                  <c:pt idx="2">
                    <c:v>37 (50,%)</c:v>
                  </c:pt>
                  <c:pt idx="3">
                    <c:v>32 (43,24%)</c:v>
                  </c:pt>
                  <c:pt idx="4">
                    <c:v>11 (14,86%)</c:v>
                  </c:pt>
                  <c:pt idx="5">
                    <c:v>9 (12,16%)</c:v>
                  </c:pt>
                  <c:pt idx="6">
                    <c:v>3 (4,05%)</c:v>
                  </c:pt>
                  <c:pt idx="7">
                    <c:v>7 (9,46%)</c:v>
                  </c:pt>
                  <c:pt idx="8">
                    <c:v>16 (21,62%)</c:v>
                  </c:pt>
                  <c:pt idx="9">
                    <c:v>3 (4,05%)</c:v>
                  </c:pt>
                </c15:dlblRangeCache>
              </c15:datalabelsRange>
            </c:ext>
            <c:ext xmlns:c16="http://schemas.microsoft.com/office/drawing/2014/chart" uri="{C3380CC4-5D6E-409C-BE32-E72D297353CC}">
              <c16:uniqueId val="{00000009-868E-4A41-90C3-5E8ECF61F5A3}"/>
            </c:ext>
          </c:extLst>
        </c:ser>
        <c:dLbls>
          <c:showLegendKey val="0"/>
          <c:showVal val="0"/>
          <c:showCatName val="0"/>
          <c:showSerName val="0"/>
          <c:showPercent val="0"/>
          <c:showBubbleSize val="0"/>
        </c:dLbls>
        <c:gapWidth val="100"/>
        <c:axId val="1143516016"/>
        <c:axId val="2083737408"/>
      </c:barChart>
      <c:valAx>
        <c:axId val="2083737408"/>
        <c:scaling>
          <c:orientation val="minMax"/>
          <c:max val="67"/>
          <c:min val="0"/>
        </c:scaling>
        <c:delete val="0"/>
        <c:axPos val="t"/>
        <c:majorGridlines/>
        <c:numFmt formatCode="General" sourceLinked="1"/>
        <c:majorTickMark val="out"/>
        <c:minorTickMark val="none"/>
        <c:tickLblPos val="nextTo"/>
        <c:crossAx val="1143516016"/>
        <c:crosses val="autoZero"/>
        <c:crossBetween val="between"/>
        <c:majorUnit val="10"/>
      </c:valAx>
      <c:catAx>
        <c:axId val="1143516016"/>
        <c:scaling>
          <c:orientation val="maxMin"/>
        </c:scaling>
        <c:delete val="0"/>
        <c:axPos val="l"/>
        <c:numFmt formatCode="General" sourceLinked="1"/>
        <c:majorTickMark val="out"/>
        <c:minorTickMark val="none"/>
        <c:tickLblPos val="nextTo"/>
        <c:crossAx val="2083737408"/>
        <c:crosses val="autoZero"/>
        <c:auto val="1"/>
        <c:lblAlgn val="ctr"/>
        <c:lblOffset val="100"/>
        <c:noMultiLvlLbl val="0"/>
      </c:catAx>
      <c:spPr>
        <a:ln>
          <a:noFill/>
        </a:ln>
      </c:spPr>
    </c:plotArea>
    <c:plotVisOnly val="1"/>
    <c:dispBlanksAs val="gap"/>
    <c:showDLblsOverMax val="0"/>
    <c:extLst/>
  </c:chart>
  <c:txPr>
    <a:bodyPr/>
    <a:lstStyle/>
    <a:p>
      <a:pPr>
        <a:defRPr/>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14</xdr:col>
      <xdr:colOff>17036</xdr:colOff>
      <xdr:row>3</xdr:row>
      <xdr:rowOff>32273</xdr:rowOff>
    </xdr:from>
    <xdr:to>
      <xdr:col>21</xdr:col>
      <xdr:colOff>268496</xdr:colOff>
      <xdr:row>18</xdr:row>
      <xdr:rowOff>156883</xdr:rowOff>
    </xdr:to>
    <xdr:graphicFrame macro="">
      <xdr:nvGraphicFramePr>
        <xdr:cNvPr id="3" name="Диаграмма 2">
          <a:extLst>
            <a:ext uri="{FF2B5EF4-FFF2-40B4-BE49-F238E27FC236}">
              <a16:creationId xmlns:a16="http://schemas.microsoft.com/office/drawing/2014/main" id="{B9D18AFE-6C9C-4653-9158-E5714E04E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5378</xdr:colOff>
      <xdr:row>19</xdr:row>
      <xdr:rowOff>13223</xdr:rowOff>
    </xdr:from>
    <xdr:to>
      <xdr:col>23</xdr:col>
      <xdr:colOff>20618</xdr:colOff>
      <xdr:row>37</xdr:row>
      <xdr:rowOff>5603</xdr:rowOff>
    </xdr:to>
    <xdr:graphicFrame macro="">
      <xdr:nvGraphicFramePr>
        <xdr:cNvPr id="4" name="Диаграмма 3">
          <a:extLst>
            <a:ext uri="{FF2B5EF4-FFF2-40B4-BE49-F238E27FC236}">
              <a16:creationId xmlns:a16="http://schemas.microsoft.com/office/drawing/2014/main" id="{86C395C9-E537-4FF9-A646-A1CC8A967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8068</xdr:colOff>
      <xdr:row>37</xdr:row>
      <xdr:rowOff>97193</xdr:rowOff>
    </xdr:from>
    <xdr:to>
      <xdr:col>23</xdr:col>
      <xdr:colOff>23308</xdr:colOff>
      <xdr:row>54</xdr:row>
      <xdr:rowOff>92113</xdr:rowOff>
    </xdr:to>
    <xdr:graphicFrame macro="">
      <xdr:nvGraphicFramePr>
        <xdr:cNvPr id="5" name="Диаграмма 4">
          <a:extLst>
            <a:ext uri="{FF2B5EF4-FFF2-40B4-BE49-F238E27FC236}">
              <a16:creationId xmlns:a16="http://schemas.microsoft.com/office/drawing/2014/main" id="{663BFAA6-911C-4C73-AA64-3393D8280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592568</xdr:colOff>
      <xdr:row>55</xdr:row>
      <xdr:rowOff>81952</xdr:rowOff>
    </xdr:from>
    <xdr:to>
      <xdr:col>22</xdr:col>
      <xdr:colOff>607808</xdr:colOff>
      <xdr:row>72</xdr:row>
      <xdr:rowOff>58943</xdr:rowOff>
    </xdr:to>
    <xdr:graphicFrame macro="">
      <xdr:nvGraphicFramePr>
        <xdr:cNvPr id="6" name="Диаграмма 5">
          <a:extLst>
            <a:ext uri="{FF2B5EF4-FFF2-40B4-BE49-F238E27FC236}">
              <a16:creationId xmlns:a16="http://schemas.microsoft.com/office/drawing/2014/main" id="{3A05D265-35BC-4726-A179-D0B6F55C3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592568</xdr:colOff>
      <xdr:row>72</xdr:row>
      <xdr:rowOff>160692</xdr:rowOff>
    </xdr:from>
    <xdr:to>
      <xdr:col>22</xdr:col>
      <xdr:colOff>607808</xdr:colOff>
      <xdr:row>89</xdr:row>
      <xdr:rowOff>125132</xdr:rowOff>
    </xdr:to>
    <xdr:graphicFrame macro="">
      <xdr:nvGraphicFramePr>
        <xdr:cNvPr id="7" name="Диаграмма 6">
          <a:extLst>
            <a:ext uri="{FF2B5EF4-FFF2-40B4-BE49-F238E27FC236}">
              <a16:creationId xmlns:a16="http://schemas.microsoft.com/office/drawing/2014/main" id="{B09993CF-684A-4490-9982-22995036E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584948</xdr:colOff>
      <xdr:row>90</xdr:row>
      <xdr:rowOff>51323</xdr:rowOff>
    </xdr:from>
    <xdr:to>
      <xdr:col>22</xdr:col>
      <xdr:colOff>600188</xdr:colOff>
      <xdr:row>107</xdr:row>
      <xdr:rowOff>10683</xdr:rowOff>
    </xdr:to>
    <xdr:graphicFrame macro="">
      <xdr:nvGraphicFramePr>
        <xdr:cNvPr id="8" name="Диаграмма 7">
          <a:extLst>
            <a:ext uri="{FF2B5EF4-FFF2-40B4-BE49-F238E27FC236}">
              <a16:creationId xmlns:a16="http://schemas.microsoft.com/office/drawing/2014/main" id="{9F0D3CE8-10C8-401C-9A93-1876233B1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569708</xdr:colOff>
      <xdr:row>107</xdr:row>
      <xdr:rowOff>94652</xdr:rowOff>
    </xdr:from>
    <xdr:to>
      <xdr:col>21</xdr:col>
      <xdr:colOff>211568</xdr:colOff>
      <xdr:row>123</xdr:row>
      <xdr:rowOff>58943</xdr:rowOff>
    </xdr:to>
    <xdr:graphicFrame macro="">
      <xdr:nvGraphicFramePr>
        <xdr:cNvPr id="9" name="Диаграмма 8">
          <a:extLst>
            <a:ext uri="{FF2B5EF4-FFF2-40B4-BE49-F238E27FC236}">
              <a16:creationId xmlns:a16="http://schemas.microsoft.com/office/drawing/2014/main" id="{994D9CFE-7246-4FA2-8BBE-60FCBF0C6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569708</xdr:colOff>
      <xdr:row>123</xdr:row>
      <xdr:rowOff>114972</xdr:rowOff>
    </xdr:from>
    <xdr:to>
      <xdr:col>22</xdr:col>
      <xdr:colOff>584948</xdr:colOff>
      <xdr:row>141</xdr:row>
      <xdr:rowOff>84492</xdr:rowOff>
    </xdr:to>
    <xdr:graphicFrame macro="">
      <xdr:nvGraphicFramePr>
        <xdr:cNvPr id="10" name="Диаграмма 9">
          <a:extLst>
            <a:ext uri="{FF2B5EF4-FFF2-40B4-BE49-F238E27FC236}">
              <a16:creationId xmlns:a16="http://schemas.microsoft.com/office/drawing/2014/main" id="{7294C814-A43F-48B5-BBC9-171C9BB53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590733</xdr:colOff>
      <xdr:row>142</xdr:row>
      <xdr:rowOff>170126</xdr:rowOff>
    </xdr:from>
    <xdr:to>
      <xdr:col>24</xdr:col>
      <xdr:colOff>186873</xdr:colOff>
      <xdr:row>159</xdr:row>
      <xdr:rowOff>160692</xdr:rowOff>
    </xdr:to>
    <xdr:graphicFrame macro="">
      <xdr:nvGraphicFramePr>
        <xdr:cNvPr id="11" name="Диаграмма 10">
          <a:extLst>
            <a:ext uri="{FF2B5EF4-FFF2-40B4-BE49-F238E27FC236}">
              <a16:creationId xmlns:a16="http://schemas.microsoft.com/office/drawing/2014/main" id="{84E71F22-AED9-4011-A11B-607FC83E6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590306</xdr:colOff>
      <xdr:row>160</xdr:row>
      <xdr:rowOff>5915</xdr:rowOff>
    </xdr:from>
    <xdr:to>
      <xdr:col>21</xdr:col>
      <xdr:colOff>232166</xdr:colOff>
      <xdr:row>175</xdr:row>
      <xdr:rowOff>158464</xdr:rowOff>
    </xdr:to>
    <xdr:graphicFrame macro="">
      <xdr:nvGraphicFramePr>
        <xdr:cNvPr id="12" name="Диаграмма 11">
          <a:extLst>
            <a:ext uri="{FF2B5EF4-FFF2-40B4-BE49-F238E27FC236}">
              <a16:creationId xmlns:a16="http://schemas.microsoft.com/office/drawing/2014/main" id="{9F280D0D-BA69-4819-A56B-D30A8A3BF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595430</xdr:colOff>
      <xdr:row>191</xdr:row>
      <xdr:rowOff>127985</xdr:rowOff>
    </xdr:from>
    <xdr:to>
      <xdr:col>22</xdr:col>
      <xdr:colOff>450650</xdr:colOff>
      <xdr:row>208</xdr:row>
      <xdr:rowOff>71229</xdr:rowOff>
    </xdr:to>
    <xdr:graphicFrame macro="">
      <xdr:nvGraphicFramePr>
        <xdr:cNvPr id="13" name="Диаграмма 12">
          <a:extLst>
            <a:ext uri="{FF2B5EF4-FFF2-40B4-BE49-F238E27FC236}">
              <a16:creationId xmlns:a16="http://schemas.microsoft.com/office/drawing/2014/main" id="{519C1D61-F5CB-4EF3-8965-DD725D783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591332</xdr:colOff>
      <xdr:row>208</xdr:row>
      <xdr:rowOff>76674</xdr:rowOff>
    </xdr:from>
    <xdr:to>
      <xdr:col>22</xdr:col>
      <xdr:colOff>606572</xdr:colOff>
      <xdr:row>225</xdr:row>
      <xdr:rowOff>71594</xdr:rowOff>
    </xdr:to>
    <xdr:graphicFrame macro="">
      <xdr:nvGraphicFramePr>
        <xdr:cNvPr id="14" name="Диаграмма 13">
          <a:extLst>
            <a:ext uri="{FF2B5EF4-FFF2-40B4-BE49-F238E27FC236}">
              <a16:creationId xmlns:a16="http://schemas.microsoft.com/office/drawing/2014/main" id="{457CBF90-204A-4196-9F51-452A4DBFB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589986</xdr:colOff>
      <xdr:row>225</xdr:row>
      <xdr:rowOff>76190</xdr:rowOff>
    </xdr:from>
    <xdr:to>
      <xdr:col>22</xdr:col>
      <xdr:colOff>588081</xdr:colOff>
      <xdr:row>247</xdr:row>
      <xdr:rowOff>168900</xdr:rowOff>
    </xdr:to>
    <xdr:graphicFrame macro="">
      <xdr:nvGraphicFramePr>
        <xdr:cNvPr id="15" name="Диаграмма 14">
          <a:extLst>
            <a:ext uri="{FF2B5EF4-FFF2-40B4-BE49-F238E27FC236}">
              <a16:creationId xmlns:a16="http://schemas.microsoft.com/office/drawing/2014/main" id="{E9B29C63-CA7A-4CA2-8914-202F0B59D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588082</xdr:colOff>
      <xdr:row>247</xdr:row>
      <xdr:rowOff>149488</xdr:rowOff>
    </xdr:from>
    <xdr:to>
      <xdr:col>22</xdr:col>
      <xdr:colOff>586177</xdr:colOff>
      <xdr:row>269</xdr:row>
      <xdr:rowOff>36309</xdr:rowOff>
    </xdr:to>
    <xdr:graphicFrame macro="">
      <xdr:nvGraphicFramePr>
        <xdr:cNvPr id="16" name="Диаграмма 15">
          <a:extLst>
            <a:ext uri="{FF2B5EF4-FFF2-40B4-BE49-F238E27FC236}">
              <a16:creationId xmlns:a16="http://schemas.microsoft.com/office/drawing/2014/main" id="{93C0D4B3-1FE2-47DC-8F01-53897EB15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584126</xdr:colOff>
      <xdr:row>269</xdr:row>
      <xdr:rowOff>51745</xdr:rowOff>
    </xdr:from>
    <xdr:to>
      <xdr:col>22</xdr:col>
      <xdr:colOff>439346</xdr:colOff>
      <xdr:row>286</xdr:row>
      <xdr:rowOff>42855</xdr:rowOff>
    </xdr:to>
    <xdr:graphicFrame macro="">
      <xdr:nvGraphicFramePr>
        <xdr:cNvPr id="17" name="Диаграмма 16">
          <a:extLst>
            <a:ext uri="{FF2B5EF4-FFF2-40B4-BE49-F238E27FC236}">
              <a16:creationId xmlns:a16="http://schemas.microsoft.com/office/drawing/2014/main" id="{EC44F2A1-9935-49DC-81F7-19988B0B5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587487</xdr:colOff>
      <xdr:row>286</xdr:row>
      <xdr:rowOff>70121</xdr:rowOff>
    </xdr:from>
    <xdr:to>
      <xdr:col>22</xdr:col>
      <xdr:colOff>602727</xdr:colOff>
      <xdr:row>303</xdr:row>
      <xdr:rowOff>29481</xdr:rowOff>
    </xdr:to>
    <xdr:graphicFrame macro="">
      <xdr:nvGraphicFramePr>
        <xdr:cNvPr id="18" name="Диаграмма 17">
          <a:extLst>
            <a:ext uri="{FF2B5EF4-FFF2-40B4-BE49-F238E27FC236}">
              <a16:creationId xmlns:a16="http://schemas.microsoft.com/office/drawing/2014/main" id="{531A12E2-B65B-40B3-A472-C28D57536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595892</xdr:colOff>
      <xdr:row>303</xdr:row>
      <xdr:rowOff>38031</xdr:rowOff>
    </xdr:from>
    <xdr:to>
      <xdr:col>22</xdr:col>
      <xdr:colOff>451112</xdr:colOff>
      <xdr:row>321</xdr:row>
      <xdr:rowOff>15170</xdr:rowOff>
    </xdr:to>
    <xdr:graphicFrame macro="">
      <xdr:nvGraphicFramePr>
        <xdr:cNvPr id="19" name="Диаграмма 18">
          <a:extLst>
            <a:ext uri="{FF2B5EF4-FFF2-40B4-BE49-F238E27FC236}">
              <a16:creationId xmlns:a16="http://schemas.microsoft.com/office/drawing/2014/main" id="{64E14426-13F7-4CF6-A5B2-04D5B1ECF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594517</xdr:colOff>
      <xdr:row>339</xdr:row>
      <xdr:rowOff>20958</xdr:rowOff>
    </xdr:from>
    <xdr:to>
      <xdr:col>22</xdr:col>
      <xdr:colOff>447758</xdr:colOff>
      <xdr:row>356</xdr:row>
      <xdr:rowOff>139613</xdr:rowOff>
    </xdr:to>
    <xdr:graphicFrame macro="">
      <xdr:nvGraphicFramePr>
        <xdr:cNvPr id="21" name="Диаграмма 20">
          <a:extLst>
            <a:ext uri="{FF2B5EF4-FFF2-40B4-BE49-F238E27FC236}">
              <a16:creationId xmlns:a16="http://schemas.microsoft.com/office/drawing/2014/main" id="{43795EA2-08FB-459A-B5AC-BB4C0D0B9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596155</xdr:colOff>
      <xdr:row>175</xdr:row>
      <xdr:rowOff>160097</xdr:rowOff>
    </xdr:from>
    <xdr:to>
      <xdr:col>22</xdr:col>
      <xdr:colOff>451375</xdr:colOff>
      <xdr:row>191</xdr:row>
      <xdr:rowOff>121272</xdr:rowOff>
    </xdr:to>
    <xdr:graphicFrame macro="">
      <xdr:nvGraphicFramePr>
        <xdr:cNvPr id="24" name="Диаграмма 23">
          <a:extLst>
            <a:ext uri="{FF2B5EF4-FFF2-40B4-BE49-F238E27FC236}">
              <a16:creationId xmlns:a16="http://schemas.microsoft.com/office/drawing/2014/main" id="{E04C5423-D3D7-4D76-91A3-2F82EEAC4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597433</xdr:colOff>
      <xdr:row>321</xdr:row>
      <xdr:rowOff>19213</xdr:rowOff>
    </xdr:from>
    <xdr:to>
      <xdr:col>22</xdr:col>
      <xdr:colOff>452653</xdr:colOff>
      <xdr:row>339</xdr:row>
      <xdr:rowOff>7239</xdr:rowOff>
    </xdr:to>
    <xdr:graphicFrame macro="">
      <xdr:nvGraphicFramePr>
        <xdr:cNvPr id="25" name="Диаграмма 24">
          <a:extLst>
            <a:ext uri="{FF2B5EF4-FFF2-40B4-BE49-F238E27FC236}">
              <a16:creationId xmlns:a16="http://schemas.microsoft.com/office/drawing/2014/main" id="{FC2941E8-5510-4F64-AB42-367322102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588701</xdr:colOff>
      <xdr:row>374</xdr:row>
      <xdr:rowOff>157230</xdr:rowOff>
    </xdr:from>
    <xdr:to>
      <xdr:col>22</xdr:col>
      <xdr:colOff>443921</xdr:colOff>
      <xdr:row>392</xdr:row>
      <xdr:rowOff>145255</xdr:rowOff>
    </xdr:to>
    <xdr:graphicFrame macro="">
      <xdr:nvGraphicFramePr>
        <xdr:cNvPr id="26" name="Диаграмма 25">
          <a:extLst>
            <a:ext uri="{FF2B5EF4-FFF2-40B4-BE49-F238E27FC236}">
              <a16:creationId xmlns:a16="http://schemas.microsoft.com/office/drawing/2014/main" id="{FA41C74C-7591-4128-B0A3-B5039412D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588468</xdr:colOff>
      <xdr:row>356</xdr:row>
      <xdr:rowOff>160257</xdr:rowOff>
    </xdr:from>
    <xdr:to>
      <xdr:col>22</xdr:col>
      <xdr:colOff>441709</xdr:colOff>
      <xdr:row>374</xdr:row>
      <xdr:rowOff>148283</xdr:rowOff>
    </xdr:to>
    <xdr:graphicFrame macro="">
      <xdr:nvGraphicFramePr>
        <xdr:cNvPr id="27" name="Диаграмма 26">
          <a:extLst>
            <a:ext uri="{FF2B5EF4-FFF2-40B4-BE49-F238E27FC236}">
              <a16:creationId xmlns:a16="http://schemas.microsoft.com/office/drawing/2014/main" id="{51B81BE3-94CC-4F7F-81BE-6EC4DABE6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AD75">
  <autoFilter ref="A1:AD75" xr:uid="{00000000-000C-0000-FFFF-FFFF00000000}"/>
  <sortState xmlns:xlrd2="http://schemas.microsoft.com/office/spreadsheetml/2017/richdata2" ref="A2:AD75">
    <sortCondition ref="A1:A75"/>
  </sortState>
  <tableColumns count="30">
    <tableColumn id="1" xr3:uid="{00000000-0010-0000-0000-000001000000}" name="Отметка времени"/>
    <tableColumn id="2" xr3:uid="{00000000-0010-0000-0000-000002000000}" name="Посещаете ли вы Парк Дружбы?"/>
    <tableColumn id="3" xr3:uid="{00000000-0010-0000-0000-000003000000}" name="Знаете ли вы что в Парке Дружбы были проведены работы по благоустройству?"/>
    <tableColumn id="4" xr3:uid="{00000000-0010-0000-0000-000004000000}" name="Было ли вам известно о планах и сроках создания проекта благоустройства парка?"/>
    <tableColumn id="5" xr3:uid="{00000000-0010-0000-0000-000005000000}" name="Если вы знали о планах на создание проекта, то укажите откуда вы узнали об этом? "/>
    <tableColumn id="6" xr3:uid="{00000000-0010-0000-0000-000006000000}" name="Если вам было известно о планах на создание проекта благоустройства, принимали ли вы участие в его обсуждении?"/>
    <tableColumn id="7" xr3:uid="{00000000-0010-0000-0000-000007000000}" name="Если вы принимали участие в обсуждение проекта, то укажите в каком формате?"/>
    <tableColumn id="8" xr3:uid="{00000000-0010-0000-0000-000008000000}" name="Если вы не принимали участия в обсуждениях планов на благоустройство парка, но вам поступило бы такое предложение, согласились ли бы вы? "/>
    <tableColumn id="9" xr3:uid="{00000000-0010-0000-0000-000009000000}" name="Насколько по вашему мнению учли мнение жителей при благоустройстве?"/>
    <tableColumn id="10" xr3:uid="{00000000-0010-0000-0000-00000A000000}" name="Как часто вы посещали парк до его благоустройства? "/>
    <tableColumn id="11" xr3:uid="{00000000-0010-0000-0000-00000B000000}" name="Как обычно вы проводили время в парке до его благоустройства?"/>
    <tableColumn id="12" xr3:uid="{00000000-0010-0000-0000-00000C000000}" name="Что вам нравилось в парке до его благоустройства?"/>
    <tableColumn id="13" xr3:uid="{00000000-0010-0000-0000-00000D000000}" name="Изменилась ли частота вашего посещения парка после благоустройства?"/>
    <tableColumn id="14" xr3:uid="{00000000-0010-0000-0000-00000E000000}" name="Если вы стали посещать парк чаще, то сколько раз вы посещаете его сейчас?"/>
    <tableColumn id="15" xr3:uid="{00000000-0010-0000-0000-00000F000000}" name="Почему вы стали посещать парк чаще?"/>
    <tableColumn id="16" xr3:uid="{00000000-0010-0000-0000-000010000000}" name="Если количество ваших посещений парка сократилось, то как часто вы бываете в парке сейчас?"/>
    <tableColumn id="17" xr3:uid="{00000000-0010-0000-0000-000011000000}" name="Что повлияло на сокращение ваших посещений парка?"/>
    <tableColumn id="18" xr3:uid="{00000000-0010-0000-0000-000012000000}" name="Как сейчас вы проводите время в парке?"/>
    <tableColumn id="19" xr3:uid="{00000000-0010-0000-0000-000013000000}" name="Что на ваш взгляд стало лучше после благоустройства?"/>
    <tableColumn id="20" xr3:uid="{00000000-0010-0000-0000-000014000000}" name="Отметили ли вы какие-либо ухудшения в парке после его благоустройства?"/>
    <tableColumn id="21" xr3:uid="{00000000-0010-0000-0000-000015000000}" name="Высказываете ли вы свою позицию в отношении изменений в парке после его благоустройства?"/>
    <tableColumn id="22" xr3:uid="{00000000-0010-0000-0000-000016000000}" name="Если вы делитесь своей позицией, то укажите в каком формате?"/>
    <tableColumn id="23" xr3:uid="{00000000-0010-0000-0000-000017000000}" name="Если вы не делитесь своей позицией в отношении изменений в парке, то по какой причине?"/>
    <tableColumn id="24" xr3:uid="{00000000-0010-0000-0000-000018000000}" name="Состоите ли вы в каких либо активных группах или сообществах по данной теме?"/>
    <tableColumn id="25" xr3:uid="{00000000-0010-0000-0000-000019000000}" name="Что бы вы хотели изменить или добавить в парке сейчас?"/>
    <tableColumn id="26" xr3:uid="{00000000-0010-0000-0000-00001A000000}" name="Что бы вы хотели добавить от себя по теме благоустройства зеленых пространств в нашем городе?"/>
    <tableColumn id="27" xr3:uid="{00000000-0010-0000-0000-00001B000000}" name="Ваш возраст"/>
    <tableColumn id="28" xr3:uid="{00000000-0010-0000-0000-00001C000000}" name="Ваш пол (по желанию)"/>
    <tableColumn id="29" xr3:uid="{00000000-0010-0000-0000-00001D000000}" name="Какое у вас образование? (по желанию)"/>
    <tableColumn id="30" xr3:uid="{00000000-0010-0000-0000-00001E000000}" name="Как давно вы проживаете в этом районе?"/>
  </tableColumns>
  <tableStyleInfo name="Ответы на форму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75"/>
  <sheetViews>
    <sheetView tabSelected="1" workbookViewId="0">
      <pane ySplit="1" topLeftCell="A35" activePane="bottomLeft" state="frozen"/>
      <selection pane="bottomLeft" activeCell="B36" sqref="B36"/>
    </sheetView>
  </sheetViews>
  <sheetFormatPr defaultColWidth="12.6640625" defaultRowHeight="15.75" customHeight="1" x14ac:dyDescent="0.25"/>
  <cols>
    <col min="1" max="1" width="19" customWidth="1"/>
    <col min="2" max="2" width="30.44140625" customWidth="1"/>
    <col min="3" max="4" width="37.6640625" customWidth="1"/>
    <col min="5" max="5" width="92.44140625" customWidth="1"/>
    <col min="6" max="6" width="37.6640625" customWidth="1"/>
    <col min="7" max="7" width="44.5546875" customWidth="1"/>
    <col min="8" max="14" width="37.6640625" customWidth="1"/>
    <col min="15" max="15" width="35.6640625" customWidth="1"/>
    <col min="16" max="17" width="37.6640625" customWidth="1"/>
    <col min="18" max="18" width="37.109375" customWidth="1"/>
    <col min="19" max="26" width="37.6640625" customWidth="1"/>
    <col min="27" max="27" width="18.88671875" customWidth="1"/>
    <col min="28" max="28" width="22.77734375" customWidth="1"/>
    <col min="29" max="29" width="36.21875" customWidth="1"/>
    <col min="30" max="30" width="37.44140625" customWidth="1"/>
    <col min="31" max="36" width="18.88671875" customWidth="1"/>
  </cols>
  <sheetData>
    <row r="1" spans="1:30"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3" t="s">
        <v>29</v>
      </c>
    </row>
    <row r="2" spans="1:30" x14ac:dyDescent="0.25">
      <c r="A2" s="4">
        <v>45742.868960358799</v>
      </c>
      <c r="B2" s="5" t="s">
        <v>30</v>
      </c>
      <c r="C2" s="5" t="s">
        <v>30</v>
      </c>
      <c r="D2" s="5" t="s">
        <v>31</v>
      </c>
      <c r="E2" s="5"/>
      <c r="F2" s="5"/>
      <c r="G2" s="5"/>
      <c r="H2" s="5" t="s">
        <v>30</v>
      </c>
      <c r="I2" s="5" t="s">
        <v>32</v>
      </c>
      <c r="J2" s="5" t="s">
        <v>33</v>
      </c>
      <c r="K2" s="5" t="s">
        <v>34</v>
      </c>
      <c r="L2" s="5" t="s">
        <v>32</v>
      </c>
      <c r="M2" s="5" t="s">
        <v>31</v>
      </c>
      <c r="N2" s="5"/>
      <c r="O2" s="5"/>
      <c r="P2" s="5"/>
      <c r="Q2" s="5"/>
      <c r="R2" s="5" t="s">
        <v>35</v>
      </c>
      <c r="S2" s="5" t="s">
        <v>36</v>
      </c>
      <c r="T2" s="5" t="s">
        <v>37</v>
      </c>
      <c r="U2" s="5" t="s">
        <v>30</v>
      </c>
      <c r="V2" s="5" t="s">
        <v>38</v>
      </c>
      <c r="W2" s="5"/>
      <c r="X2" s="5" t="s">
        <v>39</v>
      </c>
      <c r="Y2" s="5" t="s">
        <v>40</v>
      </c>
      <c r="Z2" s="5" t="s">
        <v>41</v>
      </c>
      <c r="AA2" s="5" t="s">
        <v>42</v>
      </c>
      <c r="AB2" s="5" t="s">
        <v>43</v>
      </c>
      <c r="AC2" s="5" t="s">
        <v>44</v>
      </c>
      <c r="AD2" s="6" t="s">
        <v>45</v>
      </c>
    </row>
    <row r="3" spans="1:30" x14ac:dyDescent="0.25">
      <c r="A3" s="7">
        <v>45743.471496886574</v>
      </c>
      <c r="B3" s="8" t="s">
        <v>31</v>
      </c>
      <c r="C3" s="8" t="s">
        <v>30</v>
      </c>
      <c r="D3" s="8" t="s">
        <v>31</v>
      </c>
      <c r="E3" s="8"/>
      <c r="F3" s="8"/>
      <c r="G3" s="8"/>
      <c r="H3" s="8" t="s">
        <v>30</v>
      </c>
      <c r="I3" s="8" t="s">
        <v>46</v>
      </c>
      <c r="J3" s="8" t="s">
        <v>33</v>
      </c>
      <c r="K3" s="8" t="s">
        <v>34</v>
      </c>
      <c r="L3" s="8" t="s">
        <v>47</v>
      </c>
      <c r="M3" s="8" t="s">
        <v>48</v>
      </c>
      <c r="N3" s="8"/>
      <c r="O3" s="8"/>
      <c r="P3" s="8" t="s">
        <v>33</v>
      </c>
      <c r="Q3" s="8" t="s">
        <v>49</v>
      </c>
      <c r="R3" s="8" t="s">
        <v>50</v>
      </c>
      <c r="S3" s="8" t="s">
        <v>51</v>
      </c>
      <c r="T3" s="8" t="s">
        <v>52</v>
      </c>
      <c r="U3" s="8" t="s">
        <v>30</v>
      </c>
      <c r="V3" s="8" t="s">
        <v>53</v>
      </c>
      <c r="W3" s="8"/>
      <c r="X3" s="8" t="s">
        <v>39</v>
      </c>
      <c r="Y3" s="8" t="s">
        <v>54</v>
      </c>
      <c r="Z3" s="8" t="s">
        <v>55</v>
      </c>
      <c r="AA3" s="8" t="s">
        <v>56</v>
      </c>
      <c r="AB3" s="8" t="s">
        <v>43</v>
      </c>
      <c r="AC3" s="8" t="s">
        <v>44</v>
      </c>
      <c r="AD3" s="9" t="s">
        <v>57</v>
      </c>
    </row>
    <row r="4" spans="1:30" x14ac:dyDescent="0.25">
      <c r="A4" s="4">
        <v>45743.544961446758</v>
      </c>
      <c r="B4" s="5" t="s">
        <v>30</v>
      </c>
      <c r="C4" s="5" t="s">
        <v>30</v>
      </c>
      <c r="D4" s="5" t="s">
        <v>30</v>
      </c>
      <c r="E4" s="5" t="s">
        <v>58</v>
      </c>
      <c r="F4" s="5" t="s">
        <v>31</v>
      </c>
      <c r="G4" s="5"/>
      <c r="H4" s="5" t="s">
        <v>30</v>
      </c>
      <c r="I4" s="5" t="s">
        <v>46</v>
      </c>
      <c r="J4" s="5" t="s">
        <v>33</v>
      </c>
      <c r="K4" s="5" t="s">
        <v>59</v>
      </c>
      <c r="L4" s="5" t="s">
        <v>32</v>
      </c>
      <c r="M4" s="5" t="s">
        <v>31</v>
      </c>
      <c r="N4" s="5"/>
      <c r="O4" s="5"/>
      <c r="P4" s="5"/>
      <c r="Q4" s="5"/>
      <c r="R4" s="5" t="s">
        <v>35</v>
      </c>
      <c r="S4" s="5" t="s">
        <v>60</v>
      </c>
      <c r="T4" s="5" t="s">
        <v>61</v>
      </c>
      <c r="U4" s="5" t="s">
        <v>31</v>
      </c>
      <c r="V4" s="5"/>
      <c r="W4" s="5" t="s">
        <v>62</v>
      </c>
      <c r="X4" s="5" t="s">
        <v>63</v>
      </c>
      <c r="Y4" s="5" t="s">
        <v>64</v>
      </c>
      <c r="Z4" s="5" t="s">
        <v>65</v>
      </c>
      <c r="AA4" s="5" t="s">
        <v>56</v>
      </c>
      <c r="AB4" s="5" t="s">
        <v>66</v>
      </c>
      <c r="AC4" s="5" t="s">
        <v>44</v>
      </c>
      <c r="AD4" s="6" t="s">
        <v>57</v>
      </c>
    </row>
    <row r="5" spans="1:30" x14ac:dyDescent="0.25">
      <c r="A5" s="7">
        <v>45743.54634001157</v>
      </c>
      <c r="B5" s="8" t="s">
        <v>30</v>
      </c>
      <c r="C5" s="8" t="s">
        <v>30</v>
      </c>
      <c r="D5" s="8" t="s">
        <v>30</v>
      </c>
      <c r="E5" s="8" t="s">
        <v>67</v>
      </c>
      <c r="F5" s="8" t="s">
        <v>31</v>
      </c>
      <c r="G5" s="8"/>
      <c r="H5" s="8" t="s">
        <v>30</v>
      </c>
      <c r="I5" s="8" t="s">
        <v>46</v>
      </c>
      <c r="J5" s="8" t="s">
        <v>33</v>
      </c>
      <c r="K5" s="8" t="s">
        <v>68</v>
      </c>
      <c r="L5" s="8" t="s">
        <v>69</v>
      </c>
      <c r="M5" s="8" t="s">
        <v>70</v>
      </c>
      <c r="N5" s="8" t="s">
        <v>71</v>
      </c>
      <c r="O5" s="8" t="s">
        <v>72</v>
      </c>
      <c r="P5" s="8"/>
      <c r="Q5" s="8"/>
      <c r="R5" s="8" t="s">
        <v>73</v>
      </c>
      <c r="S5" s="8" t="s">
        <v>74</v>
      </c>
      <c r="T5" s="8" t="s">
        <v>75</v>
      </c>
      <c r="U5" s="8" t="s">
        <v>30</v>
      </c>
      <c r="V5" s="8" t="s">
        <v>76</v>
      </c>
      <c r="W5" s="8"/>
      <c r="X5" s="8" t="s">
        <v>39</v>
      </c>
      <c r="Y5" s="8" t="s">
        <v>77</v>
      </c>
      <c r="Z5" s="8" t="s">
        <v>78</v>
      </c>
      <c r="AA5" s="8" t="s">
        <v>56</v>
      </c>
      <c r="AB5" s="8" t="s">
        <v>66</v>
      </c>
      <c r="AC5" s="8"/>
      <c r="AD5" s="9" t="s">
        <v>57</v>
      </c>
    </row>
    <row r="6" spans="1:30" x14ac:dyDescent="0.25">
      <c r="A6" s="4">
        <v>45743.554794016207</v>
      </c>
      <c r="B6" s="5" t="s">
        <v>31</v>
      </c>
      <c r="C6" s="5" t="s">
        <v>30</v>
      </c>
      <c r="D6" s="5" t="s">
        <v>30</v>
      </c>
      <c r="E6" s="5" t="s">
        <v>58</v>
      </c>
      <c r="F6" s="5" t="s">
        <v>31</v>
      </c>
      <c r="G6" s="5"/>
      <c r="H6" s="5" t="s">
        <v>30</v>
      </c>
      <c r="I6" s="5" t="s">
        <v>32</v>
      </c>
      <c r="J6" s="5" t="s">
        <v>33</v>
      </c>
      <c r="K6" s="5" t="s">
        <v>68</v>
      </c>
      <c r="L6" s="5" t="s">
        <v>79</v>
      </c>
      <c r="M6" s="5" t="s">
        <v>31</v>
      </c>
      <c r="N6" s="5"/>
      <c r="O6" s="5"/>
      <c r="P6" s="5"/>
      <c r="Q6" s="5"/>
      <c r="R6" s="5" t="s">
        <v>80</v>
      </c>
      <c r="S6" s="5" t="s">
        <v>81</v>
      </c>
      <c r="T6" s="5" t="s">
        <v>82</v>
      </c>
      <c r="U6" s="5" t="s">
        <v>31</v>
      </c>
      <c r="V6" s="5"/>
      <c r="W6" s="5"/>
      <c r="X6" s="5" t="s">
        <v>63</v>
      </c>
      <c r="Y6" s="5" t="s">
        <v>83</v>
      </c>
      <c r="Z6" s="5" t="s">
        <v>84</v>
      </c>
      <c r="AA6" s="5" t="s">
        <v>56</v>
      </c>
      <c r="AB6" s="5" t="s">
        <v>43</v>
      </c>
      <c r="AC6" s="5" t="s">
        <v>44</v>
      </c>
      <c r="AD6" s="6" t="s">
        <v>57</v>
      </c>
    </row>
    <row r="7" spans="1:30" x14ac:dyDescent="0.25">
      <c r="A7" s="7">
        <v>45743.580477696756</v>
      </c>
      <c r="B7" s="8" t="s">
        <v>30</v>
      </c>
      <c r="C7" s="8" t="s">
        <v>30</v>
      </c>
      <c r="D7" s="8" t="s">
        <v>30</v>
      </c>
      <c r="E7" s="8" t="s">
        <v>58</v>
      </c>
      <c r="F7" s="8" t="s">
        <v>30</v>
      </c>
      <c r="G7" s="8" t="s">
        <v>85</v>
      </c>
      <c r="H7" s="8"/>
      <c r="I7" s="8" t="s">
        <v>46</v>
      </c>
      <c r="J7" s="8" t="s">
        <v>33</v>
      </c>
      <c r="K7" s="8" t="s">
        <v>34</v>
      </c>
      <c r="L7" s="8" t="s">
        <v>51</v>
      </c>
      <c r="M7" s="8" t="s">
        <v>31</v>
      </c>
      <c r="N7" s="8"/>
      <c r="O7" s="8"/>
      <c r="P7" s="8"/>
      <c r="Q7" s="8"/>
      <c r="R7" s="8" t="s">
        <v>80</v>
      </c>
      <c r="S7" s="8" t="s">
        <v>86</v>
      </c>
      <c r="T7" s="8" t="s">
        <v>87</v>
      </c>
      <c r="U7" s="8" t="s">
        <v>30</v>
      </c>
      <c r="V7" s="8" t="s">
        <v>88</v>
      </c>
      <c r="W7" s="8"/>
      <c r="X7" s="8" t="s">
        <v>39</v>
      </c>
      <c r="Y7" s="8" t="s">
        <v>89</v>
      </c>
      <c r="Z7" s="8" t="s">
        <v>90</v>
      </c>
      <c r="AA7" s="8" t="s">
        <v>42</v>
      </c>
      <c r="AB7" s="8" t="s">
        <v>66</v>
      </c>
      <c r="AC7" s="8" t="s">
        <v>91</v>
      </c>
      <c r="AD7" s="9" t="s">
        <v>57</v>
      </c>
    </row>
    <row r="8" spans="1:30" x14ac:dyDescent="0.25">
      <c r="A8" s="4">
        <v>45743.628083981486</v>
      </c>
      <c r="B8" s="5" t="s">
        <v>30</v>
      </c>
      <c r="C8" s="5" t="s">
        <v>30</v>
      </c>
      <c r="D8" s="5" t="s">
        <v>31</v>
      </c>
      <c r="E8" s="5"/>
      <c r="F8" s="5"/>
      <c r="G8" s="5"/>
      <c r="H8" s="5" t="s">
        <v>30</v>
      </c>
      <c r="I8" s="5" t="s">
        <v>46</v>
      </c>
      <c r="J8" s="5" t="s">
        <v>71</v>
      </c>
      <c r="K8" s="5" t="s">
        <v>68</v>
      </c>
      <c r="L8" s="5" t="s">
        <v>32</v>
      </c>
      <c r="M8" s="5" t="s">
        <v>31</v>
      </c>
      <c r="N8" s="5"/>
      <c r="O8" s="5"/>
      <c r="P8" s="5"/>
      <c r="Q8" s="5"/>
      <c r="R8" s="5" t="s">
        <v>73</v>
      </c>
      <c r="S8" s="5" t="s">
        <v>92</v>
      </c>
      <c r="T8" s="5" t="s">
        <v>32</v>
      </c>
      <c r="U8" s="5" t="s">
        <v>31</v>
      </c>
      <c r="V8" s="5"/>
      <c r="W8" s="5" t="s">
        <v>93</v>
      </c>
      <c r="X8" s="5" t="s">
        <v>63</v>
      </c>
      <c r="Y8" s="5" t="s">
        <v>94</v>
      </c>
      <c r="Z8" s="5" t="s">
        <v>95</v>
      </c>
      <c r="AA8" s="5" t="s">
        <v>56</v>
      </c>
      <c r="AB8" s="5" t="s">
        <v>43</v>
      </c>
      <c r="AC8" s="5" t="s">
        <v>44</v>
      </c>
      <c r="AD8" s="6" t="s">
        <v>57</v>
      </c>
    </row>
    <row r="9" spans="1:30" x14ac:dyDescent="0.25">
      <c r="A9" s="7">
        <v>45743.631278356479</v>
      </c>
      <c r="B9" s="8" t="s">
        <v>30</v>
      </c>
      <c r="C9" s="8" t="s">
        <v>30</v>
      </c>
      <c r="D9" s="8" t="s">
        <v>30</v>
      </c>
      <c r="E9" s="8" t="s">
        <v>58</v>
      </c>
      <c r="F9" s="8" t="s">
        <v>31</v>
      </c>
      <c r="G9" s="8"/>
      <c r="H9" s="8" t="s">
        <v>30</v>
      </c>
      <c r="I9" s="8" t="s">
        <v>46</v>
      </c>
      <c r="J9" s="8" t="s">
        <v>96</v>
      </c>
      <c r="K9" s="8" t="s">
        <v>59</v>
      </c>
      <c r="L9" s="8" t="s">
        <v>97</v>
      </c>
      <c r="M9" s="8" t="s">
        <v>48</v>
      </c>
      <c r="N9" s="8"/>
      <c r="O9" s="8"/>
      <c r="P9" s="8" t="s">
        <v>33</v>
      </c>
      <c r="Q9" s="8" t="s">
        <v>98</v>
      </c>
      <c r="R9" s="8" t="s">
        <v>80</v>
      </c>
      <c r="S9" s="8" t="s">
        <v>99</v>
      </c>
      <c r="T9" s="8" t="s">
        <v>100</v>
      </c>
      <c r="U9" s="8" t="s">
        <v>30</v>
      </c>
      <c r="V9" s="8" t="s">
        <v>101</v>
      </c>
      <c r="W9" s="8"/>
      <c r="X9" s="8" t="s">
        <v>63</v>
      </c>
      <c r="Y9" s="8" t="s">
        <v>102</v>
      </c>
      <c r="Z9" s="8" t="s">
        <v>103</v>
      </c>
      <c r="AA9" s="8" t="s">
        <v>56</v>
      </c>
      <c r="AB9" s="8" t="s">
        <v>66</v>
      </c>
      <c r="AC9" s="8" t="s">
        <v>44</v>
      </c>
      <c r="AD9" s="9" t="s">
        <v>104</v>
      </c>
    </row>
    <row r="10" spans="1:30" x14ac:dyDescent="0.25">
      <c r="A10" s="4">
        <v>45743.825598240743</v>
      </c>
      <c r="B10" s="5" t="s">
        <v>31</v>
      </c>
      <c r="C10" s="5" t="s">
        <v>30</v>
      </c>
      <c r="D10" s="5" t="s">
        <v>30</v>
      </c>
      <c r="E10" s="5" t="s">
        <v>58</v>
      </c>
      <c r="F10" s="5" t="s">
        <v>31</v>
      </c>
      <c r="H10" s="5" t="s">
        <v>30</v>
      </c>
      <c r="I10" s="5" t="s">
        <v>46</v>
      </c>
      <c r="J10" s="5" t="s">
        <v>33</v>
      </c>
      <c r="K10" s="5" t="s">
        <v>59</v>
      </c>
      <c r="L10" s="5" t="s">
        <v>79</v>
      </c>
      <c r="M10" s="5" t="s">
        <v>31</v>
      </c>
      <c r="P10" s="5"/>
      <c r="Q10" s="5"/>
      <c r="R10" s="5" t="s">
        <v>80</v>
      </c>
      <c r="S10" s="5" t="s">
        <v>32</v>
      </c>
      <c r="T10" s="5" t="s">
        <v>105</v>
      </c>
      <c r="U10" s="5" t="s">
        <v>30</v>
      </c>
      <c r="V10" s="5" t="s">
        <v>38</v>
      </c>
      <c r="X10" s="5" t="s">
        <v>63</v>
      </c>
      <c r="Y10" s="5" t="s">
        <v>106</v>
      </c>
      <c r="Z10" s="5" t="s">
        <v>107</v>
      </c>
      <c r="AA10" s="5" t="s">
        <v>56</v>
      </c>
      <c r="AB10" s="5" t="s">
        <v>43</v>
      </c>
      <c r="AC10" s="5" t="s">
        <v>44</v>
      </c>
      <c r="AD10" s="6" t="s">
        <v>57</v>
      </c>
    </row>
    <row r="11" spans="1:30" x14ac:dyDescent="0.25">
      <c r="A11" s="7">
        <v>45743.981102696758</v>
      </c>
      <c r="B11" s="8" t="s">
        <v>31</v>
      </c>
      <c r="C11" s="8" t="s">
        <v>30</v>
      </c>
      <c r="D11" s="10" t="s">
        <v>31</v>
      </c>
      <c r="H11" s="10" t="s">
        <v>31</v>
      </c>
      <c r="I11" s="10" t="s">
        <v>32</v>
      </c>
      <c r="J11" s="10" t="s">
        <v>33</v>
      </c>
      <c r="K11" s="10" t="s">
        <v>59</v>
      </c>
      <c r="L11" s="10" t="s">
        <v>47</v>
      </c>
      <c r="M11" s="10" t="s">
        <v>31</v>
      </c>
      <c r="R11" s="10" t="s">
        <v>80</v>
      </c>
      <c r="S11" s="10" t="s">
        <v>32</v>
      </c>
      <c r="T11" s="10" t="s">
        <v>108</v>
      </c>
      <c r="U11" s="10" t="s">
        <v>31</v>
      </c>
      <c r="W11" s="10" t="s">
        <v>109</v>
      </c>
      <c r="X11" s="10" t="s">
        <v>63</v>
      </c>
      <c r="Y11" s="10" t="s">
        <v>110</v>
      </c>
      <c r="Z11" s="10" t="s">
        <v>111</v>
      </c>
      <c r="AA11" s="10" t="s">
        <v>42</v>
      </c>
      <c r="AB11" s="10" t="s">
        <v>66</v>
      </c>
      <c r="AC11" s="10" t="s">
        <v>44</v>
      </c>
      <c r="AD11" s="10" t="s">
        <v>57</v>
      </c>
    </row>
    <row r="12" spans="1:30" x14ac:dyDescent="0.25">
      <c r="A12" s="4">
        <v>45744.84545252315</v>
      </c>
      <c r="B12" s="5" t="s">
        <v>30</v>
      </c>
      <c r="C12" s="5" t="s">
        <v>30</v>
      </c>
      <c r="D12" s="10" t="s">
        <v>30</v>
      </c>
      <c r="E12" s="10" t="s">
        <v>58</v>
      </c>
      <c r="F12" s="10" t="s">
        <v>31</v>
      </c>
      <c r="H12" s="10" t="s">
        <v>30</v>
      </c>
      <c r="I12" s="10" t="s">
        <v>112</v>
      </c>
      <c r="J12" s="10" t="s">
        <v>113</v>
      </c>
      <c r="K12" s="10" t="s">
        <v>68</v>
      </c>
      <c r="L12" s="10" t="s">
        <v>79</v>
      </c>
      <c r="M12" s="10" t="s">
        <v>31</v>
      </c>
      <c r="R12" s="10" t="s">
        <v>73</v>
      </c>
      <c r="S12" s="10" t="s">
        <v>114</v>
      </c>
      <c r="T12" s="10" t="s">
        <v>115</v>
      </c>
      <c r="U12" s="10" t="s">
        <v>30</v>
      </c>
      <c r="V12" s="10" t="s">
        <v>38</v>
      </c>
      <c r="X12" s="10" t="s">
        <v>63</v>
      </c>
      <c r="Y12" s="10" t="s">
        <v>116</v>
      </c>
      <c r="Z12" s="10" t="s">
        <v>117</v>
      </c>
      <c r="AA12" s="10" t="s">
        <v>118</v>
      </c>
      <c r="AB12" s="10" t="s">
        <v>66</v>
      </c>
      <c r="AC12" s="10" t="s">
        <v>119</v>
      </c>
      <c r="AD12" s="10" t="s">
        <v>104</v>
      </c>
    </row>
    <row r="13" spans="1:30" x14ac:dyDescent="0.25">
      <c r="A13" s="7">
        <v>45744.849256597226</v>
      </c>
      <c r="B13" s="8" t="s">
        <v>30</v>
      </c>
      <c r="C13" s="8" t="s">
        <v>30</v>
      </c>
      <c r="D13" s="8" t="s">
        <v>30</v>
      </c>
      <c r="E13" s="10" t="s">
        <v>120</v>
      </c>
      <c r="F13" s="10" t="s">
        <v>30</v>
      </c>
      <c r="G13" s="10" t="s">
        <v>121</v>
      </c>
      <c r="H13" s="8"/>
      <c r="I13" s="8" t="s">
        <v>122</v>
      </c>
      <c r="J13" s="8" t="s">
        <v>71</v>
      </c>
      <c r="K13" s="8" t="s">
        <v>34</v>
      </c>
      <c r="L13" s="8" t="s">
        <v>123</v>
      </c>
      <c r="M13" s="8" t="s">
        <v>31</v>
      </c>
      <c r="N13" s="10"/>
      <c r="O13" s="10"/>
      <c r="P13" s="10"/>
      <c r="Q13" s="10"/>
      <c r="R13" s="8" t="s">
        <v>35</v>
      </c>
      <c r="S13" s="8" t="s">
        <v>124</v>
      </c>
      <c r="T13" s="8" t="s">
        <v>125</v>
      </c>
      <c r="U13" s="8" t="s">
        <v>30</v>
      </c>
      <c r="V13" s="10" t="s">
        <v>126</v>
      </c>
      <c r="W13" s="11"/>
      <c r="X13" s="8" t="s">
        <v>63</v>
      </c>
      <c r="Y13" s="8" t="s">
        <v>127</v>
      </c>
      <c r="Z13" s="8" t="s">
        <v>128</v>
      </c>
      <c r="AA13" s="8" t="s">
        <v>56</v>
      </c>
      <c r="AB13" s="8" t="s">
        <v>66</v>
      </c>
      <c r="AC13" s="8" t="s">
        <v>44</v>
      </c>
      <c r="AD13" s="9" t="s">
        <v>57</v>
      </c>
    </row>
    <row r="14" spans="1:30" x14ac:dyDescent="0.25">
      <c r="A14" s="4">
        <v>45744.850142615745</v>
      </c>
      <c r="B14" s="5" t="s">
        <v>31</v>
      </c>
      <c r="C14" s="5" t="s">
        <v>30</v>
      </c>
      <c r="D14" s="5" t="s">
        <v>30</v>
      </c>
      <c r="E14" s="5" t="s">
        <v>58</v>
      </c>
      <c r="F14" s="5" t="s">
        <v>31</v>
      </c>
      <c r="H14" s="5" t="s">
        <v>30</v>
      </c>
      <c r="I14" s="5" t="s">
        <v>46</v>
      </c>
      <c r="J14" s="5" t="s">
        <v>33</v>
      </c>
      <c r="K14" s="5" t="s">
        <v>129</v>
      </c>
      <c r="L14" s="5" t="s">
        <v>79</v>
      </c>
      <c r="M14" s="5" t="s">
        <v>31</v>
      </c>
      <c r="R14" s="5" t="s">
        <v>80</v>
      </c>
      <c r="S14" s="5" t="s">
        <v>32</v>
      </c>
      <c r="T14" s="5" t="s">
        <v>130</v>
      </c>
      <c r="U14" s="5" t="s">
        <v>30</v>
      </c>
      <c r="V14" s="5" t="s">
        <v>126</v>
      </c>
      <c r="X14" s="5" t="s">
        <v>63</v>
      </c>
      <c r="Y14" s="5" t="s">
        <v>131</v>
      </c>
      <c r="Z14" s="5" t="s">
        <v>132</v>
      </c>
      <c r="AA14" s="5" t="s">
        <v>56</v>
      </c>
      <c r="AB14" s="5" t="s">
        <v>43</v>
      </c>
      <c r="AC14" s="5" t="s">
        <v>44</v>
      </c>
      <c r="AD14" s="6" t="s">
        <v>57</v>
      </c>
    </row>
    <row r="15" spans="1:30" x14ac:dyDescent="0.25">
      <c r="A15" s="7">
        <v>45744.851154490738</v>
      </c>
      <c r="B15" s="8" t="s">
        <v>30</v>
      </c>
      <c r="C15" s="8" t="s">
        <v>30</v>
      </c>
      <c r="D15" s="8" t="s">
        <v>30</v>
      </c>
      <c r="E15" s="8" t="s">
        <v>58</v>
      </c>
      <c r="F15" s="8" t="s">
        <v>31</v>
      </c>
      <c r="G15" s="11"/>
      <c r="H15" s="8" t="s">
        <v>30</v>
      </c>
      <c r="I15" s="8" t="s">
        <v>46</v>
      </c>
      <c r="J15" s="8" t="s">
        <v>113</v>
      </c>
      <c r="K15" s="8" t="s">
        <v>59</v>
      </c>
      <c r="L15" s="8" t="s">
        <v>97</v>
      </c>
      <c r="M15" s="8" t="s">
        <v>48</v>
      </c>
      <c r="N15" s="11"/>
      <c r="O15" s="11"/>
      <c r="P15" s="8" t="s">
        <v>33</v>
      </c>
      <c r="Q15" s="8" t="s">
        <v>133</v>
      </c>
      <c r="R15" s="8" t="s">
        <v>73</v>
      </c>
      <c r="S15" s="8" t="s">
        <v>99</v>
      </c>
      <c r="T15" s="8" t="s">
        <v>134</v>
      </c>
      <c r="U15" s="8" t="s">
        <v>30</v>
      </c>
      <c r="V15" s="8" t="s">
        <v>38</v>
      </c>
      <c r="X15" s="8" t="s">
        <v>63</v>
      </c>
      <c r="Y15" s="8" t="s">
        <v>135</v>
      </c>
      <c r="Z15" s="8" t="s">
        <v>136</v>
      </c>
      <c r="AA15" s="8" t="s">
        <v>118</v>
      </c>
      <c r="AB15" s="8" t="s">
        <v>43</v>
      </c>
      <c r="AC15" s="8" t="s">
        <v>44</v>
      </c>
      <c r="AD15" s="9" t="s">
        <v>57</v>
      </c>
    </row>
    <row r="16" spans="1:30" x14ac:dyDescent="0.25">
      <c r="A16" s="4">
        <v>45744.856286111113</v>
      </c>
      <c r="B16" s="5" t="s">
        <v>31</v>
      </c>
      <c r="C16" s="5" t="s">
        <v>30</v>
      </c>
      <c r="D16" s="5" t="s">
        <v>30</v>
      </c>
      <c r="E16" s="5" t="s">
        <v>137</v>
      </c>
      <c r="F16" s="5" t="s">
        <v>31</v>
      </c>
      <c r="G16" s="10"/>
      <c r="H16" s="5" t="s">
        <v>31</v>
      </c>
      <c r="I16" s="5" t="s">
        <v>32</v>
      </c>
      <c r="J16" s="5" t="s">
        <v>33</v>
      </c>
      <c r="K16" s="5" t="s">
        <v>59</v>
      </c>
      <c r="L16" s="5" t="s">
        <v>47</v>
      </c>
      <c r="M16" s="5" t="s">
        <v>48</v>
      </c>
      <c r="P16" s="10" t="s">
        <v>33</v>
      </c>
      <c r="Q16" s="10" t="s">
        <v>138</v>
      </c>
      <c r="R16" s="5" t="s">
        <v>73</v>
      </c>
      <c r="S16" s="5" t="s">
        <v>114</v>
      </c>
      <c r="T16" s="5" t="s">
        <v>139</v>
      </c>
      <c r="U16" s="5" t="s">
        <v>31</v>
      </c>
      <c r="V16" s="12"/>
      <c r="W16" s="10" t="s">
        <v>140</v>
      </c>
      <c r="X16" s="5" t="s">
        <v>63</v>
      </c>
      <c r="Y16" s="5" t="s">
        <v>141</v>
      </c>
      <c r="Z16" s="5" t="s">
        <v>142</v>
      </c>
      <c r="AA16" s="5" t="s">
        <v>118</v>
      </c>
      <c r="AB16" s="5" t="s">
        <v>43</v>
      </c>
      <c r="AC16" s="5" t="s">
        <v>44</v>
      </c>
      <c r="AD16" s="6" t="s">
        <v>57</v>
      </c>
    </row>
    <row r="17" spans="1:30" x14ac:dyDescent="0.25">
      <c r="A17" s="7">
        <v>45744.865315347226</v>
      </c>
      <c r="B17" s="8" t="s">
        <v>30</v>
      </c>
      <c r="C17" s="8" t="s">
        <v>30</v>
      </c>
      <c r="D17" s="8" t="s">
        <v>31</v>
      </c>
      <c r="E17" s="11"/>
      <c r="F17" s="11"/>
      <c r="H17" s="11"/>
      <c r="I17" s="8" t="s">
        <v>112</v>
      </c>
      <c r="J17" s="8" t="s">
        <v>143</v>
      </c>
      <c r="K17" s="8" t="s">
        <v>59</v>
      </c>
      <c r="L17" s="8" t="s">
        <v>79</v>
      </c>
      <c r="M17" s="8" t="s">
        <v>70</v>
      </c>
      <c r="N17" s="10" t="s">
        <v>113</v>
      </c>
      <c r="O17" s="10" t="s">
        <v>144</v>
      </c>
      <c r="P17" s="11"/>
      <c r="Q17" s="11"/>
      <c r="R17" s="8" t="s">
        <v>145</v>
      </c>
      <c r="S17" s="8" t="s">
        <v>146</v>
      </c>
      <c r="T17" s="8" t="s">
        <v>147</v>
      </c>
      <c r="U17" s="8" t="s">
        <v>31</v>
      </c>
      <c r="V17" s="11"/>
      <c r="X17" s="8" t="s">
        <v>63</v>
      </c>
      <c r="Y17" s="8" t="s">
        <v>148</v>
      </c>
      <c r="Z17" s="8" t="s">
        <v>149</v>
      </c>
      <c r="AA17" s="8" t="s">
        <v>56</v>
      </c>
      <c r="AB17" s="8" t="s">
        <v>43</v>
      </c>
      <c r="AC17" s="8" t="s">
        <v>119</v>
      </c>
      <c r="AD17" s="9" t="s">
        <v>57</v>
      </c>
    </row>
    <row r="18" spans="1:30" x14ac:dyDescent="0.25">
      <c r="A18" s="4">
        <v>45744.871996898146</v>
      </c>
      <c r="B18" s="5" t="s">
        <v>30</v>
      </c>
      <c r="C18" s="5" t="s">
        <v>30</v>
      </c>
      <c r="D18" s="5" t="s">
        <v>30</v>
      </c>
      <c r="E18" s="5" t="s">
        <v>150</v>
      </c>
      <c r="F18" s="5" t="s">
        <v>31</v>
      </c>
      <c r="G18" s="12"/>
      <c r="H18" s="5" t="s">
        <v>30</v>
      </c>
      <c r="I18" s="5" t="s">
        <v>46</v>
      </c>
      <c r="J18" s="5" t="s">
        <v>96</v>
      </c>
      <c r="K18" s="5" t="s">
        <v>151</v>
      </c>
      <c r="L18" s="5" t="s">
        <v>152</v>
      </c>
      <c r="M18" s="5" t="s">
        <v>48</v>
      </c>
      <c r="P18" s="5" t="s">
        <v>33</v>
      </c>
      <c r="Q18" s="5" t="s">
        <v>153</v>
      </c>
      <c r="R18" s="5" t="s">
        <v>80</v>
      </c>
      <c r="S18" s="5" t="s">
        <v>32</v>
      </c>
      <c r="T18" s="5" t="s">
        <v>154</v>
      </c>
      <c r="U18" s="5" t="s">
        <v>30</v>
      </c>
      <c r="V18" s="10" t="s">
        <v>38</v>
      </c>
      <c r="W18" s="12"/>
      <c r="X18" s="5" t="s">
        <v>63</v>
      </c>
      <c r="Y18" s="5" t="s">
        <v>155</v>
      </c>
      <c r="Z18" s="5" t="s">
        <v>156</v>
      </c>
      <c r="AA18" s="5" t="s">
        <v>56</v>
      </c>
      <c r="AB18" s="5" t="s">
        <v>43</v>
      </c>
      <c r="AC18" s="5" t="s">
        <v>44</v>
      </c>
      <c r="AD18" s="6" t="s">
        <v>57</v>
      </c>
    </row>
    <row r="19" spans="1:30" x14ac:dyDescent="0.25">
      <c r="A19" s="7">
        <v>45744.8737778125</v>
      </c>
      <c r="B19" s="8" t="s">
        <v>30</v>
      </c>
      <c r="C19" s="8" t="s">
        <v>30</v>
      </c>
      <c r="D19" s="8" t="s">
        <v>31</v>
      </c>
      <c r="H19" s="10" t="s">
        <v>30</v>
      </c>
      <c r="I19" s="8" t="s">
        <v>46</v>
      </c>
      <c r="J19" s="8" t="s">
        <v>96</v>
      </c>
      <c r="K19" s="8" t="s">
        <v>157</v>
      </c>
      <c r="L19" s="8" t="s">
        <v>402</v>
      </c>
      <c r="M19" s="8" t="s">
        <v>31</v>
      </c>
      <c r="N19" s="11"/>
      <c r="O19" s="11"/>
      <c r="R19" s="8" t="s">
        <v>145</v>
      </c>
      <c r="S19" s="8" t="s">
        <v>32</v>
      </c>
      <c r="T19" s="8" t="s">
        <v>158</v>
      </c>
      <c r="U19" s="8" t="s">
        <v>30</v>
      </c>
      <c r="V19" s="10" t="s">
        <v>126</v>
      </c>
      <c r="X19" s="8" t="s">
        <v>63</v>
      </c>
      <c r="Y19" s="8" t="s">
        <v>159</v>
      </c>
      <c r="Z19" s="8" t="s">
        <v>160</v>
      </c>
      <c r="AA19" s="8" t="s">
        <v>56</v>
      </c>
      <c r="AB19" s="8" t="s">
        <v>43</v>
      </c>
      <c r="AC19" s="8" t="s">
        <v>44</v>
      </c>
      <c r="AD19" s="9" t="s">
        <v>57</v>
      </c>
    </row>
    <row r="20" spans="1:30" x14ac:dyDescent="0.25">
      <c r="A20" s="4">
        <v>45744.875810057871</v>
      </c>
      <c r="B20" s="5" t="s">
        <v>30</v>
      </c>
      <c r="C20" s="5" t="s">
        <v>30</v>
      </c>
      <c r="D20" s="5" t="s">
        <v>30</v>
      </c>
      <c r="E20" s="5" t="s">
        <v>161</v>
      </c>
      <c r="F20" s="5" t="s">
        <v>31</v>
      </c>
      <c r="H20" s="5" t="s">
        <v>30</v>
      </c>
      <c r="I20" s="5" t="s">
        <v>46</v>
      </c>
      <c r="J20" s="5" t="s">
        <v>113</v>
      </c>
      <c r="K20" s="5" t="s">
        <v>34</v>
      </c>
      <c r="L20" s="5" t="s">
        <v>162</v>
      </c>
      <c r="M20" s="5" t="s">
        <v>48</v>
      </c>
      <c r="N20" s="10"/>
      <c r="O20" s="10"/>
      <c r="P20" s="5" t="s">
        <v>33</v>
      </c>
      <c r="Q20" s="5" t="s">
        <v>163</v>
      </c>
      <c r="R20" s="5" t="s">
        <v>80</v>
      </c>
      <c r="S20" s="5" t="s">
        <v>74</v>
      </c>
      <c r="T20" s="5" t="s">
        <v>105</v>
      </c>
      <c r="U20" s="5" t="s">
        <v>31</v>
      </c>
      <c r="V20" s="12"/>
      <c r="W20" s="10" t="s">
        <v>164</v>
      </c>
      <c r="X20" s="5" t="s">
        <v>39</v>
      </c>
      <c r="Y20" s="5" t="s">
        <v>165</v>
      </c>
      <c r="Z20" s="5" t="s">
        <v>166</v>
      </c>
      <c r="AA20" s="5" t="s">
        <v>56</v>
      </c>
      <c r="AB20" s="5" t="s">
        <v>43</v>
      </c>
      <c r="AC20" s="5" t="s">
        <v>44</v>
      </c>
      <c r="AD20" s="6" t="s">
        <v>57</v>
      </c>
    </row>
    <row r="21" spans="1:30" x14ac:dyDescent="0.25">
      <c r="A21" s="7">
        <v>45744.90150118056</v>
      </c>
      <c r="B21" s="8" t="s">
        <v>30</v>
      </c>
      <c r="C21" s="8" t="s">
        <v>30</v>
      </c>
      <c r="D21" s="8" t="s">
        <v>30</v>
      </c>
      <c r="E21" s="10" t="s">
        <v>167</v>
      </c>
      <c r="F21" s="10" t="s">
        <v>31</v>
      </c>
      <c r="H21" s="8" t="s">
        <v>30</v>
      </c>
      <c r="I21" s="8" t="s">
        <v>32</v>
      </c>
      <c r="J21" s="8" t="s">
        <v>33</v>
      </c>
      <c r="K21" s="8" t="s">
        <v>68</v>
      </c>
      <c r="L21" s="8" t="s">
        <v>32</v>
      </c>
      <c r="M21" s="8" t="s">
        <v>70</v>
      </c>
      <c r="N21" s="10" t="s">
        <v>71</v>
      </c>
      <c r="O21" s="10" t="s">
        <v>168</v>
      </c>
      <c r="R21" s="8" t="s">
        <v>35</v>
      </c>
      <c r="S21" s="8" t="s">
        <v>169</v>
      </c>
      <c r="T21" s="8" t="s">
        <v>170</v>
      </c>
      <c r="U21" s="8" t="s">
        <v>31</v>
      </c>
      <c r="V21" s="11"/>
      <c r="X21" s="8" t="s">
        <v>63</v>
      </c>
      <c r="Y21" s="8" t="s">
        <v>171</v>
      </c>
      <c r="Z21" s="8" t="s">
        <v>32</v>
      </c>
      <c r="AA21" s="8" t="s">
        <v>56</v>
      </c>
      <c r="AB21" s="8" t="s">
        <v>43</v>
      </c>
      <c r="AC21" s="8" t="s">
        <v>44</v>
      </c>
      <c r="AD21" s="9" t="s">
        <v>57</v>
      </c>
    </row>
    <row r="22" spans="1:30" x14ac:dyDescent="0.25">
      <c r="A22" s="4">
        <v>45744.908262824072</v>
      </c>
      <c r="B22" s="5" t="s">
        <v>31</v>
      </c>
      <c r="C22" s="5" t="s">
        <v>30</v>
      </c>
      <c r="D22" s="5" t="s">
        <v>30</v>
      </c>
      <c r="E22" s="5" t="s">
        <v>58</v>
      </c>
      <c r="F22" s="5" t="s">
        <v>31</v>
      </c>
      <c r="H22" s="5" t="s">
        <v>30</v>
      </c>
      <c r="I22" s="5" t="s">
        <v>46</v>
      </c>
      <c r="J22" s="5" t="s">
        <v>33</v>
      </c>
      <c r="K22" s="5" t="s">
        <v>68</v>
      </c>
      <c r="L22" s="5" t="s">
        <v>32</v>
      </c>
      <c r="M22" s="5" t="s">
        <v>31</v>
      </c>
      <c r="N22" s="12"/>
      <c r="O22" s="12"/>
      <c r="P22" s="5"/>
      <c r="Q22" s="12"/>
      <c r="R22" s="5" t="s">
        <v>73</v>
      </c>
      <c r="S22" s="5" t="s">
        <v>32</v>
      </c>
      <c r="T22" s="5" t="s">
        <v>172</v>
      </c>
      <c r="U22" s="5" t="s">
        <v>30</v>
      </c>
      <c r="V22" s="10" t="s">
        <v>101</v>
      </c>
      <c r="W22" s="12"/>
      <c r="X22" s="5" t="s">
        <v>39</v>
      </c>
      <c r="Y22" s="5" t="s">
        <v>173</v>
      </c>
      <c r="Z22" s="5" t="s">
        <v>174</v>
      </c>
      <c r="AA22" s="5" t="s">
        <v>56</v>
      </c>
      <c r="AB22" s="5" t="s">
        <v>66</v>
      </c>
      <c r="AC22" s="5" t="s">
        <v>44</v>
      </c>
      <c r="AD22" s="6" t="s">
        <v>57</v>
      </c>
    </row>
    <row r="23" spans="1:30" x14ac:dyDescent="0.25">
      <c r="A23" s="7">
        <v>45744.912632268519</v>
      </c>
      <c r="B23" s="8" t="s">
        <v>30</v>
      </c>
      <c r="C23" s="8" t="s">
        <v>30</v>
      </c>
      <c r="D23" s="8" t="s">
        <v>30</v>
      </c>
      <c r="E23" s="8" t="s">
        <v>175</v>
      </c>
      <c r="F23" s="8" t="s">
        <v>31</v>
      </c>
      <c r="H23" s="8" t="s">
        <v>31</v>
      </c>
      <c r="I23" s="8" t="s">
        <v>32</v>
      </c>
      <c r="J23" s="8" t="s">
        <v>113</v>
      </c>
      <c r="K23" s="8" t="s">
        <v>59</v>
      </c>
      <c r="L23" s="8" t="s">
        <v>400</v>
      </c>
      <c r="M23" s="8" t="s">
        <v>70</v>
      </c>
      <c r="N23" s="8" t="s">
        <v>96</v>
      </c>
      <c r="O23" s="8" t="s">
        <v>176</v>
      </c>
      <c r="R23" s="8" t="s">
        <v>145</v>
      </c>
      <c r="S23" s="8" t="s">
        <v>177</v>
      </c>
      <c r="T23" s="8" t="s">
        <v>178</v>
      </c>
      <c r="U23" s="8" t="s">
        <v>30</v>
      </c>
      <c r="V23" s="10" t="s">
        <v>38</v>
      </c>
      <c r="X23" s="8" t="s">
        <v>63</v>
      </c>
      <c r="Y23" s="8" t="s">
        <v>179</v>
      </c>
      <c r="Z23" s="8" t="s">
        <v>180</v>
      </c>
      <c r="AA23" s="8" t="s">
        <v>56</v>
      </c>
      <c r="AB23" s="8" t="s">
        <v>43</v>
      </c>
      <c r="AC23" s="8" t="s">
        <v>44</v>
      </c>
      <c r="AD23" s="9" t="s">
        <v>57</v>
      </c>
    </row>
    <row r="24" spans="1:30" x14ac:dyDescent="0.25">
      <c r="A24" s="4">
        <v>45744.916911087959</v>
      </c>
      <c r="B24" s="5" t="s">
        <v>30</v>
      </c>
      <c r="C24" s="5" t="s">
        <v>30</v>
      </c>
      <c r="D24" s="5" t="s">
        <v>30</v>
      </c>
      <c r="E24" s="5" t="s">
        <v>58</v>
      </c>
      <c r="F24" s="5" t="s">
        <v>31</v>
      </c>
      <c r="H24" s="5" t="s">
        <v>30</v>
      </c>
      <c r="I24" s="5" t="s">
        <v>112</v>
      </c>
      <c r="J24" s="5" t="s">
        <v>33</v>
      </c>
      <c r="K24" s="5" t="s">
        <v>151</v>
      </c>
      <c r="L24" s="5" t="s">
        <v>181</v>
      </c>
      <c r="M24" s="5" t="s">
        <v>31</v>
      </c>
      <c r="N24" s="10"/>
      <c r="O24" s="10"/>
      <c r="P24" s="5"/>
      <c r="Q24" s="10"/>
      <c r="R24" s="5" t="s">
        <v>182</v>
      </c>
      <c r="S24" s="5" t="s">
        <v>183</v>
      </c>
      <c r="T24" s="5" t="s">
        <v>184</v>
      </c>
      <c r="U24" s="5" t="s">
        <v>30</v>
      </c>
      <c r="V24" s="5" t="s">
        <v>126</v>
      </c>
      <c r="X24" s="5" t="s">
        <v>39</v>
      </c>
      <c r="Y24" s="5" t="s">
        <v>185</v>
      </c>
      <c r="Z24" s="5" t="s">
        <v>186</v>
      </c>
      <c r="AA24" s="5" t="s">
        <v>56</v>
      </c>
      <c r="AB24" s="5" t="s">
        <v>43</v>
      </c>
      <c r="AC24" s="5" t="s">
        <v>44</v>
      </c>
      <c r="AD24" s="6" t="s">
        <v>57</v>
      </c>
    </row>
    <row r="25" spans="1:30" x14ac:dyDescent="0.25">
      <c r="A25" s="7">
        <v>45744.921974988421</v>
      </c>
      <c r="B25" s="8" t="s">
        <v>30</v>
      </c>
      <c r="C25" s="8" t="s">
        <v>30</v>
      </c>
      <c r="D25" s="8" t="s">
        <v>31</v>
      </c>
      <c r="E25" s="8"/>
      <c r="F25" s="8"/>
      <c r="H25" s="8" t="s">
        <v>30</v>
      </c>
      <c r="I25" s="8" t="s">
        <v>32</v>
      </c>
      <c r="J25" s="8" t="s">
        <v>33</v>
      </c>
      <c r="K25" s="8" t="s">
        <v>34</v>
      </c>
      <c r="L25" s="8" t="s">
        <v>32</v>
      </c>
      <c r="M25" s="8" t="s">
        <v>70</v>
      </c>
      <c r="N25" s="8" t="s">
        <v>71</v>
      </c>
      <c r="O25" s="8" t="s">
        <v>187</v>
      </c>
      <c r="R25" s="8" t="s">
        <v>188</v>
      </c>
      <c r="S25" s="8" t="s">
        <v>189</v>
      </c>
      <c r="T25" s="8" t="s">
        <v>32</v>
      </c>
      <c r="U25" s="8" t="s">
        <v>31</v>
      </c>
      <c r="V25" s="11"/>
      <c r="X25" s="8" t="s">
        <v>39</v>
      </c>
      <c r="Y25" s="8" t="s">
        <v>190</v>
      </c>
      <c r="Z25" s="8" t="s">
        <v>191</v>
      </c>
      <c r="AA25" s="8" t="s">
        <v>56</v>
      </c>
      <c r="AB25" s="8" t="s">
        <v>43</v>
      </c>
      <c r="AC25" s="8" t="s">
        <v>44</v>
      </c>
      <c r="AD25" s="9" t="s">
        <v>57</v>
      </c>
    </row>
    <row r="26" spans="1:30" x14ac:dyDescent="0.25">
      <c r="A26" s="4">
        <v>45744.925546493054</v>
      </c>
      <c r="B26" s="5" t="s">
        <v>30</v>
      </c>
      <c r="C26" s="5" t="s">
        <v>30</v>
      </c>
      <c r="D26" s="5" t="s">
        <v>30</v>
      </c>
      <c r="E26" s="5" t="s">
        <v>58</v>
      </c>
      <c r="F26" s="5" t="s">
        <v>31</v>
      </c>
      <c r="H26" s="5" t="s">
        <v>30</v>
      </c>
      <c r="I26" s="5" t="s">
        <v>112</v>
      </c>
      <c r="J26" s="5" t="s">
        <v>71</v>
      </c>
      <c r="K26" s="5" t="s">
        <v>59</v>
      </c>
      <c r="L26" s="5" t="s">
        <v>79</v>
      </c>
      <c r="M26" s="5" t="s">
        <v>31</v>
      </c>
      <c r="N26" s="12"/>
      <c r="O26" s="12"/>
      <c r="P26" s="12"/>
      <c r="Q26" s="12"/>
      <c r="R26" s="5" t="s">
        <v>192</v>
      </c>
      <c r="S26" s="5" t="s">
        <v>193</v>
      </c>
      <c r="T26" s="5" t="s">
        <v>147</v>
      </c>
      <c r="U26" s="5" t="s">
        <v>30</v>
      </c>
      <c r="V26" s="5" t="s">
        <v>38</v>
      </c>
      <c r="X26" s="5" t="s">
        <v>63</v>
      </c>
      <c r="Y26" s="5" t="s">
        <v>194</v>
      </c>
      <c r="Z26" s="5" t="s">
        <v>195</v>
      </c>
      <c r="AA26" s="5" t="s">
        <v>118</v>
      </c>
      <c r="AB26" s="5" t="s">
        <v>43</v>
      </c>
      <c r="AC26" s="5" t="s">
        <v>44</v>
      </c>
      <c r="AD26" s="6" t="s">
        <v>57</v>
      </c>
    </row>
    <row r="27" spans="1:30" x14ac:dyDescent="0.25">
      <c r="A27" s="7">
        <v>45744.931868159721</v>
      </c>
      <c r="B27" s="8" t="s">
        <v>30</v>
      </c>
      <c r="C27" s="8" t="s">
        <v>30</v>
      </c>
      <c r="D27" s="8" t="s">
        <v>31</v>
      </c>
      <c r="E27" s="11"/>
      <c r="F27" s="11"/>
      <c r="H27" s="11"/>
      <c r="I27" s="8" t="s">
        <v>32</v>
      </c>
      <c r="J27" s="8" t="s">
        <v>143</v>
      </c>
      <c r="K27" s="8" t="s">
        <v>59</v>
      </c>
      <c r="L27" s="8" t="s">
        <v>47</v>
      </c>
      <c r="M27" s="8" t="s">
        <v>31</v>
      </c>
      <c r="N27" s="11"/>
      <c r="O27" s="11"/>
      <c r="R27" s="8" t="s">
        <v>192</v>
      </c>
      <c r="S27" s="8" t="s">
        <v>81</v>
      </c>
      <c r="T27" s="8" t="s">
        <v>170</v>
      </c>
      <c r="U27" s="8" t="s">
        <v>30</v>
      </c>
      <c r="V27" s="10" t="s">
        <v>126</v>
      </c>
      <c r="X27" s="8" t="s">
        <v>63</v>
      </c>
      <c r="Y27" s="8" t="s">
        <v>51</v>
      </c>
      <c r="Z27" s="8" t="s">
        <v>196</v>
      </c>
      <c r="AA27" s="8" t="s">
        <v>56</v>
      </c>
      <c r="AB27" s="8" t="s">
        <v>43</v>
      </c>
      <c r="AC27" s="8" t="s">
        <v>44</v>
      </c>
      <c r="AD27" s="9" t="s">
        <v>57</v>
      </c>
    </row>
    <row r="28" spans="1:30" x14ac:dyDescent="0.25">
      <c r="A28" s="4">
        <v>45744.934240763891</v>
      </c>
      <c r="B28" s="5" t="s">
        <v>31</v>
      </c>
      <c r="C28" s="5" t="s">
        <v>30</v>
      </c>
      <c r="D28" s="5" t="s">
        <v>30</v>
      </c>
      <c r="E28" s="5" t="s">
        <v>167</v>
      </c>
      <c r="F28" s="5" t="s">
        <v>31</v>
      </c>
      <c r="H28" s="5" t="s">
        <v>30</v>
      </c>
      <c r="I28" s="5" t="s">
        <v>46</v>
      </c>
      <c r="J28" s="5" t="s">
        <v>113</v>
      </c>
      <c r="K28" s="5" t="s">
        <v>59</v>
      </c>
      <c r="L28" s="5" t="s">
        <v>51</v>
      </c>
      <c r="M28" s="5" t="s">
        <v>48</v>
      </c>
      <c r="P28" s="10" t="s">
        <v>71</v>
      </c>
      <c r="Q28" s="10" t="s">
        <v>197</v>
      </c>
      <c r="R28" s="5" t="s">
        <v>50</v>
      </c>
      <c r="S28" s="5" t="s">
        <v>32</v>
      </c>
      <c r="T28" s="5" t="s">
        <v>198</v>
      </c>
      <c r="U28" s="5" t="s">
        <v>30</v>
      </c>
      <c r="V28" s="5" t="s">
        <v>101</v>
      </c>
      <c r="X28" s="5" t="s">
        <v>39</v>
      </c>
      <c r="Y28" s="5" t="s">
        <v>199</v>
      </c>
      <c r="Z28" s="5" t="s">
        <v>200</v>
      </c>
      <c r="AA28" s="5" t="s">
        <v>42</v>
      </c>
      <c r="AB28" s="5" t="s">
        <v>43</v>
      </c>
      <c r="AC28" s="5" t="s">
        <v>44</v>
      </c>
      <c r="AD28" s="6" t="s">
        <v>201</v>
      </c>
    </row>
    <row r="29" spans="1:30" x14ac:dyDescent="0.25">
      <c r="A29" s="7">
        <v>45744.965234363422</v>
      </c>
      <c r="B29" s="8" t="s">
        <v>30</v>
      </c>
      <c r="C29" s="8" t="s">
        <v>30</v>
      </c>
      <c r="D29" s="8" t="s">
        <v>30</v>
      </c>
      <c r="E29" s="10" t="s">
        <v>58</v>
      </c>
      <c r="F29" s="10" t="s">
        <v>31</v>
      </c>
      <c r="H29" s="10" t="s">
        <v>30</v>
      </c>
      <c r="I29" s="8" t="s">
        <v>112</v>
      </c>
      <c r="J29" s="8" t="s">
        <v>33</v>
      </c>
      <c r="K29" s="8" t="s">
        <v>202</v>
      </c>
      <c r="L29" s="8" t="s">
        <v>51</v>
      </c>
      <c r="M29" s="8" t="s">
        <v>70</v>
      </c>
      <c r="N29" s="10" t="s">
        <v>71</v>
      </c>
      <c r="O29" s="10" t="s">
        <v>203</v>
      </c>
      <c r="R29" s="8" t="s">
        <v>145</v>
      </c>
      <c r="S29" s="8" t="s">
        <v>204</v>
      </c>
      <c r="T29" s="8" t="s">
        <v>147</v>
      </c>
      <c r="U29" s="8" t="s">
        <v>31</v>
      </c>
      <c r="V29" s="8"/>
      <c r="X29" s="8" t="s">
        <v>63</v>
      </c>
      <c r="Y29" s="8" t="s">
        <v>205</v>
      </c>
      <c r="Z29" s="8" t="s">
        <v>206</v>
      </c>
      <c r="AA29" s="8" t="s">
        <v>56</v>
      </c>
      <c r="AB29" s="8" t="s">
        <v>66</v>
      </c>
      <c r="AC29" s="8" t="s">
        <v>44</v>
      </c>
      <c r="AD29" s="9" t="s">
        <v>57</v>
      </c>
    </row>
    <row r="30" spans="1:30" x14ac:dyDescent="0.25">
      <c r="A30" s="4">
        <v>45744.975808229166</v>
      </c>
      <c r="B30" s="5" t="s">
        <v>30</v>
      </c>
      <c r="C30" s="5" t="s">
        <v>30</v>
      </c>
      <c r="D30" s="5" t="s">
        <v>30</v>
      </c>
      <c r="E30" s="5" t="s">
        <v>58</v>
      </c>
      <c r="F30" s="5" t="s">
        <v>31</v>
      </c>
      <c r="H30" s="5" t="s">
        <v>30</v>
      </c>
      <c r="I30" s="5" t="s">
        <v>32</v>
      </c>
      <c r="J30" s="5" t="s">
        <v>33</v>
      </c>
      <c r="K30" s="5" t="s">
        <v>34</v>
      </c>
      <c r="L30" s="5" t="s">
        <v>32</v>
      </c>
      <c r="M30" s="5" t="s">
        <v>70</v>
      </c>
      <c r="N30" s="10" t="s">
        <v>71</v>
      </c>
      <c r="O30" s="10" t="s">
        <v>207</v>
      </c>
      <c r="P30" s="12"/>
      <c r="Q30" s="12"/>
      <c r="R30" s="5" t="s">
        <v>182</v>
      </c>
      <c r="S30" s="5" t="s">
        <v>193</v>
      </c>
      <c r="T30" s="5" t="s">
        <v>32</v>
      </c>
      <c r="U30" s="5" t="s">
        <v>31</v>
      </c>
      <c r="V30" s="12"/>
      <c r="W30" s="10" t="s">
        <v>208</v>
      </c>
      <c r="X30" s="5" t="s">
        <v>63</v>
      </c>
      <c r="Y30" s="5" t="s">
        <v>209</v>
      </c>
      <c r="Z30" s="5" t="s">
        <v>210</v>
      </c>
      <c r="AA30" s="5" t="s">
        <v>56</v>
      </c>
      <c r="AB30" s="5" t="s">
        <v>43</v>
      </c>
      <c r="AC30" s="5" t="s">
        <v>44</v>
      </c>
      <c r="AD30" s="6" t="s">
        <v>57</v>
      </c>
    </row>
    <row r="31" spans="1:30" x14ac:dyDescent="0.25">
      <c r="A31" s="7">
        <v>45744.979047337962</v>
      </c>
      <c r="B31" s="8" t="s">
        <v>30</v>
      </c>
      <c r="C31" s="8" t="s">
        <v>30</v>
      </c>
      <c r="D31" s="8" t="s">
        <v>31</v>
      </c>
      <c r="E31" s="8"/>
      <c r="F31" s="8"/>
      <c r="G31" s="10"/>
      <c r="H31" s="8" t="s">
        <v>30</v>
      </c>
      <c r="I31" s="8" t="s">
        <v>46</v>
      </c>
      <c r="J31" s="8" t="s">
        <v>71</v>
      </c>
      <c r="K31" s="8" t="s">
        <v>34</v>
      </c>
      <c r="L31" s="8" t="s">
        <v>32</v>
      </c>
      <c r="M31" s="8" t="s">
        <v>48</v>
      </c>
      <c r="N31" s="8"/>
      <c r="O31" s="8"/>
      <c r="R31" s="8" t="s">
        <v>188</v>
      </c>
      <c r="S31" s="8" t="s">
        <v>74</v>
      </c>
      <c r="T31" s="8" t="s">
        <v>211</v>
      </c>
      <c r="U31" s="8" t="s">
        <v>30</v>
      </c>
      <c r="V31" s="8" t="s">
        <v>88</v>
      </c>
      <c r="X31" s="8" t="s">
        <v>39</v>
      </c>
      <c r="Y31" s="8" t="s">
        <v>212</v>
      </c>
      <c r="Z31" s="8" t="s">
        <v>213</v>
      </c>
      <c r="AA31" s="8" t="s">
        <v>118</v>
      </c>
      <c r="AB31" s="8" t="s">
        <v>43</v>
      </c>
      <c r="AC31" s="8" t="s">
        <v>119</v>
      </c>
      <c r="AD31" s="9" t="s">
        <v>57</v>
      </c>
    </row>
    <row r="32" spans="1:30" x14ac:dyDescent="0.25">
      <c r="A32" s="4">
        <v>45744.989327048606</v>
      </c>
      <c r="B32" s="5" t="s">
        <v>30</v>
      </c>
      <c r="C32" s="5" t="s">
        <v>30</v>
      </c>
      <c r="D32" s="5" t="s">
        <v>30</v>
      </c>
      <c r="E32" s="5" t="s">
        <v>137</v>
      </c>
      <c r="F32" s="5" t="s">
        <v>31</v>
      </c>
      <c r="H32" s="5" t="s">
        <v>30</v>
      </c>
      <c r="I32" s="5" t="s">
        <v>46</v>
      </c>
      <c r="J32" s="5" t="s">
        <v>96</v>
      </c>
      <c r="K32" s="5" t="s">
        <v>34</v>
      </c>
      <c r="L32" s="5" t="s">
        <v>97</v>
      </c>
      <c r="M32" s="5" t="s">
        <v>48</v>
      </c>
      <c r="N32" s="12"/>
      <c r="O32" s="12"/>
      <c r="P32" s="10" t="s">
        <v>33</v>
      </c>
      <c r="Q32" s="10" t="s">
        <v>214</v>
      </c>
      <c r="R32" s="5" t="s">
        <v>73</v>
      </c>
      <c r="S32" s="5" t="s">
        <v>215</v>
      </c>
      <c r="T32" s="5" t="s">
        <v>216</v>
      </c>
      <c r="U32" s="5" t="s">
        <v>30</v>
      </c>
      <c r="V32" s="10" t="s">
        <v>88</v>
      </c>
      <c r="W32" s="12"/>
      <c r="X32" s="5" t="s">
        <v>39</v>
      </c>
      <c r="Y32" s="5" t="s">
        <v>217</v>
      </c>
      <c r="Z32" s="5" t="s">
        <v>218</v>
      </c>
      <c r="AA32" s="5" t="s">
        <v>219</v>
      </c>
      <c r="AB32" s="5" t="s">
        <v>43</v>
      </c>
      <c r="AC32" s="5" t="s">
        <v>44</v>
      </c>
      <c r="AD32" s="6" t="s">
        <v>57</v>
      </c>
    </row>
    <row r="33" spans="1:30" x14ac:dyDescent="0.25">
      <c r="A33" s="7">
        <v>45744.994537465274</v>
      </c>
      <c r="B33" s="8" t="s">
        <v>30</v>
      </c>
      <c r="C33" s="8" t="s">
        <v>30</v>
      </c>
      <c r="D33" s="10" t="s">
        <v>31</v>
      </c>
      <c r="E33" s="10"/>
      <c r="F33" s="10"/>
      <c r="G33" s="10"/>
      <c r="H33" s="10" t="s">
        <v>31</v>
      </c>
      <c r="I33" s="10" t="s">
        <v>46</v>
      </c>
      <c r="J33" s="10" t="s">
        <v>113</v>
      </c>
      <c r="K33" s="10" t="s">
        <v>220</v>
      </c>
      <c r="L33" s="10" t="s">
        <v>221</v>
      </c>
      <c r="M33" s="10" t="s">
        <v>48</v>
      </c>
      <c r="N33" s="10"/>
      <c r="O33" s="10"/>
      <c r="P33" s="10" t="s">
        <v>33</v>
      </c>
      <c r="Q33" s="10" t="s">
        <v>222</v>
      </c>
      <c r="R33" s="10" t="s">
        <v>80</v>
      </c>
      <c r="S33" s="10" t="s">
        <v>223</v>
      </c>
      <c r="T33" s="10" t="s">
        <v>224</v>
      </c>
      <c r="U33" s="10" t="s">
        <v>30</v>
      </c>
      <c r="V33" s="10" t="s">
        <v>225</v>
      </c>
      <c r="X33" s="10" t="s">
        <v>39</v>
      </c>
      <c r="Y33" s="10" t="s">
        <v>226</v>
      </c>
      <c r="Z33" s="10">
        <v>0</v>
      </c>
      <c r="AA33" s="10" t="s">
        <v>56</v>
      </c>
      <c r="AB33" s="10" t="s">
        <v>43</v>
      </c>
      <c r="AC33" s="10" t="s">
        <v>44</v>
      </c>
      <c r="AD33" s="10" t="s">
        <v>57</v>
      </c>
    </row>
    <row r="34" spans="1:30" x14ac:dyDescent="0.25">
      <c r="A34" s="4">
        <v>45745.001278506941</v>
      </c>
      <c r="B34" s="5" t="s">
        <v>30</v>
      </c>
      <c r="C34" s="5" t="s">
        <v>30</v>
      </c>
      <c r="D34" s="5" t="s">
        <v>30</v>
      </c>
      <c r="E34" s="5" t="s">
        <v>58</v>
      </c>
      <c r="F34" s="5" t="s">
        <v>30</v>
      </c>
      <c r="G34" s="5" t="s">
        <v>85</v>
      </c>
      <c r="H34" s="12"/>
      <c r="I34" s="5" t="s">
        <v>46</v>
      </c>
      <c r="J34" s="5" t="s">
        <v>143</v>
      </c>
      <c r="K34" s="5" t="s">
        <v>34</v>
      </c>
      <c r="L34" s="5" t="s">
        <v>227</v>
      </c>
      <c r="M34" s="5" t="s">
        <v>48</v>
      </c>
      <c r="N34" s="12"/>
      <c r="O34" s="12"/>
      <c r="P34" s="10" t="s">
        <v>71</v>
      </c>
      <c r="Q34" s="10" t="s">
        <v>228</v>
      </c>
      <c r="R34" s="5" t="s">
        <v>73</v>
      </c>
      <c r="S34" s="5" t="s">
        <v>32</v>
      </c>
      <c r="T34" s="5" t="s">
        <v>37</v>
      </c>
      <c r="U34" s="5" t="s">
        <v>30</v>
      </c>
      <c r="V34" s="5" t="s">
        <v>88</v>
      </c>
      <c r="X34" s="5" t="s">
        <v>39</v>
      </c>
      <c r="Y34" s="5" t="s">
        <v>229</v>
      </c>
      <c r="Z34" s="5" t="s">
        <v>230</v>
      </c>
      <c r="AA34" s="5" t="s">
        <v>56</v>
      </c>
      <c r="AB34" s="5" t="s">
        <v>66</v>
      </c>
      <c r="AC34" s="5" t="s">
        <v>119</v>
      </c>
      <c r="AD34" s="6" t="s">
        <v>57</v>
      </c>
    </row>
    <row r="35" spans="1:30" x14ac:dyDescent="0.25">
      <c r="A35" s="7">
        <v>45745.002192511573</v>
      </c>
      <c r="B35" s="8" t="s">
        <v>31</v>
      </c>
      <c r="C35" s="8" t="s">
        <v>30</v>
      </c>
      <c r="D35" s="8" t="s">
        <v>30</v>
      </c>
      <c r="E35" s="8" t="s">
        <v>58</v>
      </c>
      <c r="F35" s="8" t="s">
        <v>31</v>
      </c>
      <c r="H35" s="8" t="s">
        <v>30</v>
      </c>
      <c r="I35" s="8" t="s">
        <v>46</v>
      </c>
      <c r="J35" s="8" t="s">
        <v>33</v>
      </c>
      <c r="K35" s="8" t="s">
        <v>34</v>
      </c>
      <c r="L35" s="8" t="s">
        <v>47</v>
      </c>
      <c r="M35" s="8" t="s">
        <v>48</v>
      </c>
      <c r="P35" s="8" t="s">
        <v>33</v>
      </c>
      <c r="Q35" s="8" t="s">
        <v>231</v>
      </c>
      <c r="R35" s="8" t="s">
        <v>80</v>
      </c>
      <c r="S35" s="8" t="s">
        <v>51</v>
      </c>
      <c r="T35" s="8" t="s">
        <v>232</v>
      </c>
      <c r="U35" s="8" t="s">
        <v>30</v>
      </c>
      <c r="V35" s="8" t="s">
        <v>88</v>
      </c>
      <c r="X35" s="8" t="s">
        <v>39</v>
      </c>
      <c r="Y35" s="8" t="s">
        <v>233</v>
      </c>
      <c r="Z35" s="8" t="s">
        <v>234</v>
      </c>
      <c r="AA35" s="8" t="s">
        <v>118</v>
      </c>
      <c r="AB35" s="8" t="s">
        <v>43</v>
      </c>
      <c r="AC35" s="8" t="s">
        <v>44</v>
      </c>
      <c r="AD35" s="9" t="s">
        <v>57</v>
      </c>
    </row>
    <row r="36" spans="1:30" x14ac:dyDescent="0.25">
      <c r="A36" s="4">
        <v>45745.014114317135</v>
      </c>
      <c r="B36" s="5" t="s">
        <v>30</v>
      </c>
      <c r="C36" s="5" t="s">
        <v>30</v>
      </c>
      <c r="D36" s="5" t="s">
        <v>30</v>
      </c>
      <c r="E36" s="5" t="s">
        <v>58</v>
      </c>
      <c r="F36" s="5" t="s">
        <v>31</v>
      </c>
      <c r="G36" s="12"/>
      <c r="H36" s="5" t="s">
        <v>30</v>
      </c>
      <c r="I36" s="5" t="s">
        <v>46</v>
      </c>
      <c r="J36" s="5" t="s">
        <v>71</v>
      </c>
      <c r="K36" s="5" t="s">
        <v>235</v>
      </c>
      <c r="L36" s="5" t="s">
        <v>236</v>
      </c>
      <c r="M36" s="5" t="s">
        <v>31</v>
      </c>
      <c r="N36" s="12"/>
      <c r="O36" s="12"/>
      <c r="P36" s="12"/>
      <c r="Q36" s="12"/>
      <c r="R36" s="5" t="s">
        <v>73</v>
      </c>
      <c r="S36" s="5" t="s">
        <v>32</v>
      </c>
      <c r="T36" s="5" t="s">
        <v>237</v>
      </c>
      <c r="U36" s="5" t="s">
        <v>31</v>
      </c>
      <c r="V36" s="12"/>
      <c r="W36" s="10" t="s">
        <v>238</v>
      </c>
      <c r="X36" s="5" t="s">
        <v>63</v>
      </c>
      <c r="Y36" s="5" t="s">
        <v>239</v>
      </c>
      <c r="Z36" s="5" t="s">
        <v>240</v>
      </c>
      <c r="AA36" s="5" t="s">
        <v>219</v>
      </c>
      <c r="AB36" s="5" t="s">
        <v>43</v>
      </c>
      <c r="AC36" s="5" t="s">
        <v>44</v>
      </c>
      <c r="AD36" s="6" t="s">
        <v>57</v>
      </c>
    </row>
    <row r="37" spans="1:30" x14ac:dyDescent="0.25">
      <c r="A37" s="7">
        <v>45745.014712835648</v>
      </c>
      <c r="B37" s="8" t="s">
        <v>30</v>
      </c>
      <c r="C37" s="8" t="s">
        <v>30</v>
      </c>
      <c r="D37" s="8" t="s">
        <v>31</v>
      </c>
      <c r="E37" s="8"/>
      <c r="F37" s="8"/>
      <c r="G37" s="11"/>
      <c r="H37" s="10" t="s">
        <v>30</v>
      </c>
      <c r="I37" s="8" t="s">
        <v>46</v>
      </c>
      <c r="J37" s="8" t="s">
        <v>71</v>
      </c>
      <c r="K37" s="8" t="s">
        <v>59</v>
      </c>
      <c r="L37" s="8" t="s">
        <v>47</v>
      </c>
      <c r="M37" s="8" t="s">
        <v>70</v>
      </c>
      <c r="N37" s="10" t="s">
        <v>143</v>
      </c>
      <c r="O37" s="10" t="s">
        <v>241</v>
      </c>
      <c r="P37" s="11"/>
      <c r="Q37" s="11"/>
      <c r="R37" s="8" t="s">
        <v>145</v>
      </c>
      <c r="S37" s="8" t="s">
        <v>81</v>
      </c>
      <c r="T37" s="8" t="s">
        <v>105</v>
      </c>
      <c r="U37" s="8" t="s">
        <v>30</v>
      </c>
      <c r="V37" s="8" t="s">
        <v>38</v>
      </c>
      <c r="X37" s="8" t="s">
        <v>63</v>
      </c>
      <c r="Y37" s="8" t="s">
        <v>242</v>
      </c>
      <c r="Z37" s="8" t="s">
        <v>243</v>
      </c>
      <c r="AA37" s="8" t="s">
        <v>56</v>
      </c>
      <c r="AB37" s="8" t="s">
        <v>43</v>
      </c>
      <c r="AC37" s="8" t="s">
        <v>44</v>
      </c>
      <c r="AD37" s="9" t="s">
        <v>57</v>
      </c>
    </row>
    <row r="38" spans="1:30" x14ac:dyDescent="0.25">
      <c r="A38" s="4">
        <v>45745.064180069443</v>
      </c>
      <c r="B38" s="5" t="s">
        <v>30</v>
      </c>
      <c r="C38" s="5" t="s">
        <v>30</v>
      </c>
      <c r="D38" s="5" t="s">
        <v>30</v>
      </c>
      <c r="E38" s="5" t="s">
        <v>58</v>
      </c>
      <c r="F38" s="5" t="s">
        <v>31</v>
      </c>
      <c r="H38" s="5" t="s">
        <v>30</v>
      </c>
      <c r="I38" s="5" t="s">
        <v>32</v>
      </c>
      <c r="J38" s="5" t="s">
        <v>113</v>
      </c>
      <c r="K38" s="5" t="s">
        <v>59</v>
      </c>
      <c r="L38" s="5" t="s">
        <v>32</v>
      </c>
      <c r="M38" s="5" t="s">
        <v>31</v>
      </c>
      <c r="P38" s="12"/>
      <c r="Q38" s="12"/>
      <c r="R38" s="5" t="s">
        <v>192</v>
      </c>
      <c r="S38" s="5" t="s">
        <v>32</v>
      </c>
      <c r="T38" s="5" t="s">
        <v>244</v>
      </c>
      <c r="U38" s="5" t="s">
        <v>31</v>
      </c>
      <c r="V38" s="12"/>
      <c r="W38" s="10" t="s">
        <v>245</v>
      </c>
      <c r="X38" s="5" t="s">
        <v>63</v>
      </c>
      <c r="Y38" s="5" t="s">
        <v>246</v>
      </c>
      <c r="Z38" s="5" t="s">
        <v>246</v>
      </c>
      <c r="AA38" s="5" t="s">
        <v>118</v>
      </c>
      <c r="AB38" s="5" t="s">
        <v>43</v>
      </c>
      <c r="AC38" s="5" t="s">
        <v>44</v>
      </c>
      <c r="AD38" s="6" t="s">
        <v>57</v>
      </c>
    </row>
    <row r="39" spans="1:30" x14ac:dyDescent="0.25">
      <c r="A39" s="7">
        <v>45745.17406553241</v>
      </c>
      <c r="B39" s="8" t="s">
        <v>31</v>
      </c>
      <c r="C39" s="8" t="s">
        <v>30</v>
      </c>
      <c r="D39" s="8" t="s">
        <v>30</v>
      </c>
      <c r="E39" s="8" t="s">
        <v>58</v>
      </c>
      <c r="F39" s="8" t="s">
        <v>31</v>
      </c>
      <c r="H39" s="8" t="s">
        <v>30</v>
      </c>
      <c r="I39" s="8" t="s">
        <v>32</v>
      </c>
      <c r="J39" s="8" t="s">
        <v>33</v>
      </c>
      <c r="K39" s="8" t="s">
        <v>68</v>
      </c>
      <c r="L39" s="8" t="s">
        <v>32</v>
      </c>
      <c r="M39" s="8" t="s">
        <v>31</v>
      </c>
      <c r="R39" s="8" t="s">
        <v>80</v>
      </c>
      <c r="S39" s="8" t="s">
        <v>32</v>
      </c>
      <c r="T39" s="8" t="s">
        <v>32</v>
      </c>
      <c r="U39" s="8" t="s">
        <v>31</v>
      </c>
      <c r="W39" s="11"/>
      <c r="X39" s="8" t="s">
        <v>63</v>
      </c>
      <c r="Y39" s="8" t="s">
        <v>247</v>
      </c>
      <c r="Z39" s="8" t="s">
        <v>248</v>
      </c>
      <c r="AA39" s="8" t="s">
        <v>118</v>
      </c>
      <c r="AB39" s="8" t="s">
        <v>43</v>
      </c>
      <c r="AC39" s="8" t="s">
        <v>44</v>
      </c>
      <c r="AD39" s="9" t="s">
        <v>57</v>
      </c>
    </row>
    <row r="40" spans="1:30" x14ac:dyDescent="0.25">
      <c r="A40" s="4">
        <v>45745.340672384264</v>
      </c>
      <c r="B40" s="5" t="s">
        <v>31</v>
      </c>
      <c r="C40" s="5" t="s">
        <v>30</v>
      </c>
      <c r="D40" s="5" t="s">
        <v>31</v>
      </c>
      <c r="E40" s="5"/>
      <c r="F40" s="5"/>
      <c r="H40" s="5" t="s">
        <v>30</v>
      </c>
      <c r="I40" s="5" t="s">
        <v>46</v>
      </c>
      <c r="J40" s="5" t="s">
        <v>113</v>
      </c>
      <c r="K40" s="5" t="s">
        <v>34</v>
      </c>
      <c r="L40" s="5" t="s">
        <v>69</v>
      </c>
      <c r="M40" s="5" t="s">
        <v>48</v>
      </c>
      <c r="N40" s="12"/>
      <c r="O40" s="12"/>
      <c r="P40" s="10" t="s">
        <v>33</v>
      </c>
      <c r="Q40" s="10" t="s">
        <v>249</v>
      </c>
      <c r="R40" s="5" t="s">
        <v>80</v>
      </c>
      <c r="S40" s="5" t="s">
        <v>250</v>
      </c>
      <c r="T40" s="5" t="s">
        <v>251</v>
      </c>
      <c r="U40" s="5" t="s">
        <v>30</v>
      </c>
      <c r="V40" s="5" t="s">
        <v>88</v>
      </c>
      <c r="X40" s="5" t="s">
        <v>63</v>
      </c>
      <c r="Y40" s="5" t="s">
        <v>252</v>
      </c>
      <c r="Z40" s="5" t="s">
        <v>253</v>
      </c>
      <c r="AA40" s="5" t="s">
        <v>118</v>
      </c>
      <c r="AB40" s="5" t="s">
        <v>43</v>
      </c>
      <c r="AC40" s="5" t="s">
        <v>44</v>
      </c>
      <c r="AD40" s="6" t="s">
        <v>57</v>
      </c>
    </row>
    <row r="41" spans="1:30" x14ac:dyDescent="0.25">
      <c r="A41" s="7">
        <v>45745.352057858792</v>
      </c>
      <c r="B41" s="8" t="s">
        <v>31</v>
      </c>
      <c r="C41" s="8" t="s">
        <v>30</v>
      </c>
      <c r="D41" s="8" t="s">
        <v>31</v>
      </c>
      <c r="E41" s="11"/>
      <c r="F41" s="11"/>
      <c r="H41" s="11"/>
      <c r="I41" s="8" t="s">
        <v>32</v>
      </c>
      <c r="J41" s="8" t="s">
        <v>33</v>
      </c>
      <c r="K41" s="8" t="s">
        <v>59</v>
      </c>
      <c r="L41" s="8" t="s">
        <v>254</v>
      </c>
      <c r="M41" s="8" t="s">
        <v>31</v>
      </c>
      <c r="R41" s="8" t="s">
        <v>192</v>
      </c>
      <c r="S41" s="8" t="s">
        <v>255</v>
      </c>
      <c r="T41" s="8" t="s">
        <v>147</v>
      </c>
      <c r="U41" s="8" t="s">
        <v>31</v>
      </c>
      <c r="W41" s="11"/>
      <c r="X41" s="8" t="s">
        <v>63</v>
      </c>
      <c r="Y41" s="8" t="s">
        <v>31</v>
      </c>
      <c r="Z41" s="8" t="s">
        <v>256</v>
      </c>
      <c r="AA41" s="8" t="s">
        <v>56</v>
      </c>
      <c r="AB41" s="8" t="s">
        <v>43</v>
      </c>
      <c r="AC41" s="8" t="s">
        <v>44</v>
      </c>
      <c r="AD41" s="9" t="s">
        <v>57</v>
      </c>
    </row>
    <row r="42" spans="1:30" x14ac:dyDescent="0.25">
      <c r="A42" s="4">
        <v>45745.387377349536</v>
      </c>
      <c r="B42" s="5" t="s">
        <v>30</v>
      </c>
      <c r="C42" s="5" t="s">
        <v>30</v>
      </c>
      <c r="D42" s="5" t="s">
        <v>30</v>
      </c>
      <c r="E42" s="5" t="s">
        <v>58</v>
      </c>
      <c r="F42" s="5" t="s">
        <v>30</v>
      </c>
      <c r="G42" s="10" t="s">
        <v>85</v>
      </c>
      <c r="H42" s="5"/>
      <c r="I42" s="5" t="s">
        <v>46</v>
      </c>
      <c r="J42" s="5" t="s">
        <v>113</v>
      </c>
      <c r="K42" s="5" t="s">
        <v>59</v>
      </c>
      <c r="L42" s="5" t="s">
        <v>254</v>
      </c>
      <c r="M42" s="5" t="s">
        <v>48</v>
      </c>
      <c r="P42" s="10" t="s">
        <v>33</v>
      </c>
      <c r="Q42" s="10" t="s">
        <v>257</v>
      </c>
      <c r="R42" s="5" t="s">
        <v>50</v>
      </c>
      <c r="S42" s="5" t="s">
        <v>258</v>
      </c>
      <c r="T42" s="5" t="s">
        <v>259</v>
      </c>
      <c r="U42" s="5" t="s">
        <v>30</v>
      </c>
      <c r="V42" s="10" t="s">
        <v>126</v>
      </c>
      <c r="X42" s="5" t="s">
        <v>63</v>
      </c>
      <c r="Y42" s="5" t="s">
        <v>260</v>
      </c>
      <c r="Z42" s="5" t="s">
        <v>261</v>
      </c>
      <c r="AA42" s="5" t="s">
        <v>42</v>
      </c>
      <c r="AB42" s="5" t="s">
        <v>43</v>
      </c>
      <c r="AC42" s="5" t="s">
        <v>44</v>
      </c>
      <c r="AD42" s="6" t="s">
        <v>57</v>
      </c>
    </row>
    <row r="43" spans="1:30" x14ac:dyDescent="0.25">
      <c r="A43" s="7">
        <v>45745.390668101856</v>
      </c>
      <c r="B43" s="8" t="s">
        <v>30</v>
      </c>
      <c r="C43" s="8" t="s">
        <v>30</v>
      </c>
      <c r="D43" s="8" t="s">
        <v>31</v>
      </c>
      <c r="E43" s="11"/>
      <c r="F43" s="8"/>
      <c r="H43" s="8" t="s">
        <v>31</v>
      </c>
      <c r="I43" s="8" t="s">
        <v>46</v>
      </c>
      <c r="J43" s="8" t="s">
        <v>96</v>
      </c>
      <c r="K43" s="8" t="s">
        <v>34</v>
      </c>
      <c r="L43" s="8" t="s">
        <v>69</v>
      </c>
      <c r="M43" s="8" t="s">
        <v>48</v>
      </c>
      <c r="P43" s="8" t="s">
        <v>143</v>
      </c>
      <c r="Q43" s="11"/>
      <c r="R43" s="8" t="s">
        <v>35</v>
      </c>
      <c r="S43" s="8" t="s">
        <v>262</v>
      </c>
      <c r="T43" s="8" t="s">
        <v>115</v>
      </c>
      <c r="U43" s="8" t="s">
        <v>30</v>
      </c>
      <c r="V43" s="8" t="s">
        <v>88</v>
      </c>
      <c r="X43" s="8" t="s">
        <v>63</v>
      </c>
      <c r="Y43" s="8" t="s">
        <v>263</v>
      </c>
      <c r="Z43" s="8" t="s">
        <v>264</v>
      </c>
      <c r="AA43" s="8" t="s">
        <v>219</v>
      </c>
      <c r="AB43" s="8" t="s">
        <v>43</v>
      </c>
      <c r="AC43" s="8" t="s">
        <v>91</v>
      </c>
      <c r="AD43" s="9" t="s">
        <v>57</v>
      </c>
    </row>
    <row r="44" spans="1:30" x14ac:dyDescent="0.25">
      <c r="A44" s="4">
        <v>45745.415579930559</v>
      </c>
      <c r="B44" s="5" t="s">
        <v>31</v>
      </c>
      <c r="C44" s="5" t="s">
        <v>30</v>
      </c>
      <c r="D44" s="5" t="s">
        <v>30</v>
      </c>
      <c r="E44" s="10" t="s">
        <v>58</v>
      </c>
      <c r="F44" s="10" t="s">
        <v>31</v>
      </c>
      <c r="I44" s="5" t="s">
        <v>32</v>
      </c>
      <c r="J44" s="5" t="s">
        <v>33</v>
      </c>
      <c r="K44" s="5" t="s">
        <v>34</v>
      </c>
      <c r="L44" s="5" t="s">
        <v>236</v>
      </c>
      <c r="M44" s="5" t="s">
        <v>31</v>
      </c>
      <c r="R44" s="5" t="s">
        <v>35</v>
      </c>
      <c r="S44" s="5" t="s">
        <v>32</v>
      </c>
      <c r="T44" s="5" t="s">
        <v>32</v>
      </c>
      <c r="U44" s="5" t="s">
        <v>31</v>
      </c>
      <c r="X44" s="5" t="s">
        <v>63</v>
      </c>
      <c r="Y44" s="5" t="s">
        <v>246</v>
      </c>
      <c r="Z44" s="5" t="s">
        <v>246</v>
      </c>
      <c r="AA44" s="5" t="s">
        <v>118</v>
      </c>
      <c r="AB44" s="5" t="s">
        <v>43</v>
      </c>
      <c r="AC44" s="5" t="s">
        <v>44</v>
      </c>
      <c r="AD44" s="6" t="s">
        <v>57</v>
      </c>
    </row>
    <row r="45" spans="1:30" x14ac:dyDescent="0.25">
      <c r="A45" s="7">
        <v>45745.417611724537</v>
      </c>
      <c r="B45" s="8" t="s">
        <v>31</v>
      </c>
      <c r="C45" s="8" t="s">
        <v>30</v>
      </c>
      <c r="D45" s="10" t="s">
        <v>30</v>
      </c>
      <c r="E45" s="10" t="s">
        <v>58</v>
      </c>
      <c r="F45" s="10" t="s">
        <v>31</v>
      </c>
      <c r="H45" s="10" t="s">
        <v>30</v>
      </c>
      <c r="I45" s="10" t="s">
        <v>112</v>
      </c>
      <c r="J45" s="10" t="s">
        <v>71</v>
      </c>
      <c r="K45" s="10" t="s">
        <v>34</v>
      </c>
      <c r="L45" s="10" t="s">
        <v>47</v>
      </c>
      <c r="M45" s="10" t="s">
        <v>48</v>
      </c>
      <c r="P45" s="10" t="s">
        <v>33</v>
      </c>
      <c r="Q45" s="10" t="s">
        <v>265</v>
      </c>
      <c r="R45" s="10" t="s">
        <v>73</v>
      </c>
      <c r="S45" s="10" t="s">
        <v>266</v>
      </c>
      <c r="T45" s="10" t="s">
        <v>267</v>
      </c>
      <c r="U45" s="10" t="s">
        <v>31</v>
      </c>
      <c r="W45" s="10" t="s">
        <v>268</v>
      </c>
      <c r="X45" s="10" t="s">
        <v>63</v>
      </c>
      <c r="Y45" s="10" t="s">
        <v>269</v>
      </c>
      <c r="Z45" s="10" t="s">
        <v>270</v>
      </c>
      <c r="AA45" s="10" t="s">
        <v>56</v>
      </c>
      <c r="AB45" s="10" t="s">
        <v>43</v>
      </c>
      <c r="AC45" s="10" t="s">
        <v>44</v>
      </c>
      <c r="AD45" s="10" t="s">
        <v>57</v>
      </c>
    </row>
    <row r="46" spans="1:30" x14ac:dyDescent="0.25">
      <c r="A46" s="4">
        <v>45745.435731400459</v>
      </c>
      <c r="B46" s="5" t="s">
        <v>30</v>
      </c>
      <c r="C46" s="5" t="s">
        <v>30</v>
      </c>
      <c r="D46" s="5" t="s">
        <v>30</v>
      </c>
      <c r="E46" s="5" t="s">
        <v>58</v>
      </c>
      <c r="F46" s="5" t="s">
        <v>31</v>
      </c>
      <c r="G46" s="12"/>
      <c r="H46" s="5" t="s">
        <v>31</v>
      </c>
      <c r="I46" s="5" t="s">
        <v>46</v>
      </c>
      <c r="J46" s="5" t="s">
        <v>33</v>
      </c>
      <c r="K46" s="5" t="s">
        <v>68</v>
      </c>
      <c r="L46" s="5" t="s">
        <v>32</v>
      </c>
      <c r="M46" s="5" t="s">
        <v>70</v>
      </c>
      <c r="N46" s="10" t="s">
        <v>71</v>
      </c>
      <c r="O46" s="10" t="s">
        <v>271</v>
      </c>
      <c r="P46" s="12"/>
      <c r="Q46" s="12"/>
      <c r="R46" s="5" t="s">
        <v>188</v>
      </c>
      <c r="S46" s="5" t="s">
        <v>272</v>
      </c>
      <c r="T46" s="5" t="s">
        <v>32</v>
      </c>
      <c r="U46" s="5" t="s">
        <v>30</v>
      </c>
      <c r="V46" s="5" t="s">
        <v>38</v>
      </c>
      <c r="X46" s="5" t="s">
        <v>39</v>
      </c>
      <c r="Y46" s="5" t="s">
        <v>273</v>
      </c>
      <c r="Z46" s="5" t="s">
        <v>274</v>
      </c>
      <c r="AA46" s="5" t="s">
        <v>56</v>
      </c>
      <c r="AB46" s="5" t="s">
        <v>66</v>
      </c>
      <c r="AC46" s="5" t="s">
        <v>44</v>
      </c>
      <c r="AD46" s="6" t="s">
        <v>201</v>
      </c>
    </row>
    <row r="47" spans="1:30" x14ac:dyDescent="0.25">
      <c r="A47" s="7">
        <v>45745.462808009259</v>
      </c>
      <c r="B47" s="8" t="s">
        <v>30</v>
      </c>
      <c r="C47" s="8" t="s">
        <v>30</v>
      </c>
      <c r="D47" s="8" t="s">
        <v>30</v>
      </c>
      <c r="E47" s="10" t="s">
        <v>58</v>
      </c>
      <c r="F47" s="8" t="s">
        <v>31</v>
      </c>
      <c r="H47" s="8" t="s">
        <v>30</v>
      </c>
      <c r="I47" s="8" t="s">
        <v>46</v>
      </c>
      <c r="J47" s="8" t="s">
        <v>96</v>
      </c>
      <c r="K47" s="8" t="s">
        <v>34</v>
      </c>
      <c r="L47" s="8" t="s">
        <v>47</v>
      </c>
      <c r="M47" s="8" t="s">
        <v>48</v>
      </c>
      <c r="N47" s="10"/>
      <c r="P47" s="8" t="s">
        <v>33</v>
      </c>
      <c r="Q47" s="10" t="s">
        <v>275</v>
      </c>
      <c r="R47" s="8" t="s">
        <v>80</v>
      </c>
      <c r="S47" s="8" t="s">
        <v>32</v>
      </c>
      <c r="T47" s="8" t="s">
        <v>276</v>
      </c>
      <c r="U47" s="8" t="s">
        <v>30</v>
      </c>
      <c r="V47" s="8" t="s">
        <v>88</v>
      </c>
      <c r="X47" s="8" t="s">
        <v>63</v>
      </c>
      <c r="Y47" s="8" t="s">
        <v>277</v>
      </c>
      <c r="Z47" s="8" t="s">
        <v>278</v>
      </c>
      <c r="AA47" s="8" t="s">
        <v>56</v>
      </c>
      <c r="AB47" s="8" t="s">
        <v>43</v>
      </c>
      <c r="AC47" s="8" t="s">
        <v>44</v>
      </c>
      <c r="AD47" s="9" t="s">
        <v>57</v>
      </c>
    </row>
    <row r="48" spans="1:30" x14ac:dyDescent="0.25">
      <c r="A48" s="4">
        <v>45745.498243622686</v>
      </c>
      <c r="B48" s="5" t="s">
        <v>30</v>
      </c>
      <c r="C48" s="5" t="s">
        <v>30</v>
      </c>
      <c r="D48" s="10" t="s">
        <v>30</v>
      </c>
      <c r="E48" s="10" t="s">
        <v>137</v>
      </c>
      <c r="F48" s="10" t="s">
        <v>31</v>
      </c>
      <c r="H48" s="10" t="s">
        <v>30</v>
      </c>
      <c r="I48" s="10" t="s">
        <v>46</v>
      </c>
      <c r="J48" s="10" t="s">
        <v>113</v>
      </c>
      <c r="K48" s="10" t="s">
        <v>151</v>
      </c>
      <c r="L48" s="10" t="s">
        <v>279</v>
      </c>
      <c r="M48" s="10" t="s">
        <v>48</v>
      </c>
      <c r="P48" s="10" t="s">
        <v>71</v>
      </c>
      <c r="R48" s="10" t="s">
        <v>73</v>
      </c>
      <c r="S48" s="10" t="s">
        <v>32</v>
      </c>
      <c r="T48" s="10" t="s">
        <v>280</v>
      </c>
      <c r="U48" s="10" t="s">
        <v>30</v>
      </c>
      <c r="V48" s="10" t="s">
        <v>101</v>
      </c>
      <c r="X48" s="10" t="s">
        <v>39</v>
      </c>
      <c r="Y48" s="10" t="s">
        <v>281</v>
      </c>
      <c r="Z48" s="10" t="s">
        <v>282</v>
      </c>
      <c r="AA48" s="10" t="s">
        <v>56</v>
      </c>
      <c r="AB48" s="10" t="s">
        <v>66</v>
      </c>
      <c r="AC48" s="10" t="s">
        <v>44</v>
      </c>
      <c r="AD48" s="10" t="s">
        <v>57</v>
      </c>
    </row>
    <row r="49" spans="1:30" x14ac:dyDescent="0.25">
      <c r="A49" s="7">
        <v>45745.521436875002</v>
      </c>
      <c r="B49" s="8" t="s">
        <v>30</v>
      </c>
      <c r="C49" s="8" t="s">
        <v>30</v>
      </c>
      <c r="D49" s="8" t="s">
        <v>31</v>
      </c>
      <c r="E49" s="8"/>
      <c r="F49" s="11"/>
      <c r="H49" s="10" t="s">
        <v>30</v>
      </c>
      <c r="I49" s="8" t="s">
        <v>46</v>
      </c>
      <c r="J49" s="8" t="s">
        <v>96</v>
      </c>
      <c r="K49" s="8" t="s">
        <v>284</v>
      </c>
      <c r="L49" s="8" t="s">
        <v>47</v>
      </c>
      <c r="M49" s="8" t="s">
        <v>48</v>
      </c>
      <c r="N49" s="10"/>
      <c r="P49" s="10" t="s">
        <v>113</v>
      </c>
      <c r="Q49" s="10" t="s">
        <v>285</v>
      </c>
      <c r="R49" s="8" t="s">
        <v>192</v>
      </c>
      <c r="S49" s="8" t="s">
        <v>286</v>
      </c>
      <c r="T49" s="8" t="s">
        <v>244</v>
      </c>
      <c r="U49" s="8" t="s">
        <v>30</v>
      </c>
      <c r="V49" s="10" t="s">
        <v>126</v>
      </c>
      <c r="X49" s="8" t="s">
        <v>63</v>
      </c>
      <c r="Y49" s="8" t="s">
        <v>287</v>
      </c>
      <c r="Z49" s="8" t="s">
        <v>288</v>
      </c>
      <c r="AA49" s="8" t="s">
        <v>118</v>
      </c>
      <c r="AB49" s="8" t="s">
        <v>43</v>
      </c>
      <c r="AC49" s="8" t="s">
        <v>44</v>
      </c>
      <c r="AD49" s="9" t="s">
        <v>57</v>
      </c>
    </row>
    <row r="50" spans="1:30" x14ac:dyDescent="0.25">
      <c r="A50" s="4">
        <v>45745.567510196764</v>
      </c>
      <c r="B50" s="5" t="s">
        <v>30</v>
      </c>
      <c r="C50" s="5" t="s">
        <v>30</v>
      </c>
      <c r="D50" s="5" t="s">
        <v>31</v>
      </c>
      <c r="E50" s="12"/>
      <c r="F50" s="12"/>
      <c r="H50" s="5" t="s">
        <v>31</v>
      </c>
      <c r="I50" s="5" t="s">
        <v>32</v>
      </c>
      <c r="J50" s="5" t="s">
        <v>71</v>
      </c>
      <c r="K50" s="5" t="s">
        <v>34</v>
      </c>
      <c r="L50" s="5" t="s">
        <v>289</v>
      </c>
      <c r="M50" s="5" t="s">
        <v>31</v>
      </c>
      <c r="N50" s="10"/>
      <c r="P50" s="12"/>
      <c r="Q50" s="12"/>
      <c r="R50" s="5" t="s">
        <v>35</v>
      </c>
      <c r="S50" s="5" t="s">
        <v>290</v>
      </c>
      <c r="T50" s="5" t="s">
        <v>32</v>
      </c>
      <c r="U50" s="5" t="s">
        <v>31</v>
      </c>
      <c r="W50" s="12"/>
      <c r="X50" s="5" t="s">
        <v>63</v>
      </c>
      <c r="Y50" s="5" t="s">
        <v>51</v>
      </c>
      <c r="Z50" s="5" t="s">
        <v>291</v>
      </c>
      <c r="AA50" s="5" t="s">
        <v>118</v>
      </c>
      <c r="AB50" s="5" t="s">
        <v>43</v>
      </c>
      <c r="AC50" s="5" t="s">
        <v>44</v>
      </c>
      <c r="AD50" s="6" t="s">
        <v>104</v>
      </c>
    </row>
    <row r="51" spans="1:30" x14ac:dyDescent="0.25">
      <c r="A51" s="7">
        <v>45745.591821678245</v>
      </c>
      <c r="B51" s="8" t="s">
        <v>30</v>
      </c>
      <c r="C51" s="8" t="s">
        <v>30</v>
      </c>
      <c r="D51" s="8" t="s">
        <v>30</v>
      </c>
      <c r="E51" s="8" t="s">
        <v>283</v>
      </c>
      <c r="F51" s="8" t="s">
        <v>31</v>
      </c>
      <c r="H51" s="8" t="s">
        <v>30</v>
      </c>
      <c r="I51" s="8" t="s">
        <v>46</v>
      </c>
      <c r="J51" s="8" t="s">
        <v>33</v>
      </c>
      <c r="K51" s="8" t="s">
        <v>59</v>
      </c>
      <c r="L51" s="8" t="s">
        <v>47</v>
      </c>
      <c r="M51" s="8" t="s">
        <v>31</v>
      </c>
      <c r="N51" s="11"/>
      <c r="O51" s="11"/>
      <c r="P51" s="10"/>
      <c r="R51" s="8" t="s">
        <v>192</v>
      </c>
      <c r="S51" s="8" t="s">
        <v>74</v>
      </c>
      <c r="T51" s="8" t="s">
        <v>172</v>
      </c>
      <c r="U51" s="8" t="s">
        <v>30</v>
      </c>
      <c r="V51" s="8" t="s">
        <v>101</v>
      </c>
      <c r="X51" s="8" t="s">
        <v>39</v>
      </c>
      <c r="Y51" s="8" t="s">
        <v>292</v>
      </c>
      <c r="Z51" s="8" t="s">
        <v>293</v>
      </c>
      <c r="AA51" s="8" t="s">
        <v>56</v>
      </c>
      <c r="AB51" s="8" t="s">
        <v>43</v>
      </c>
      <c r="AC51" s="8" t="s">
        <v>44</v>
      </c>
      <c r="AD51" s="9" t="s">
        <v>104</v>
      </c>
    </row>
    <row r="52" spans="1:30" x14ac:dyDescent="0.25">
      <c r="A52" s="4">
        <v>45745.597532581014</v>
      </c>
      <c r="B52" s="5" t="s">
        <v>30</v>
      </c>
      <c r="C52" s="5" t="s">
        <v>30</v>
      </c>
      <c r="D52" s="5" t="s">
        <v>30</v>
      </c>
      <c r="E52" s="5" t="s">
        <v>175</v>
      </c>
      <c r="F52" s="5" t="s">
        <v>31</v>
      </c>
      <c r="G52" s="10"/>
      <c r="H52" s="5" t="s">
        <v>30</v>
      </c>
      <c r="I52" s="5" t="s">
        <v>46</v>
      </c>
      <c r="J52" s="5" t="s">
        <v>71</v>
      </c>
      <c r="K52" s="5" t="s">
        <v>151</v>
      </c>
      <c r="L52" s="5" t="s">
        <v>294</v>
      </c>
      <c r="M52" s="5" t="s">
        <v>48</v>
      </c>
      <c r="N52" s="12"/>
      <c r="P52" s="5" t="s">
        <v>33</v>
      </c>
      <c r="Q52" s="5" t="s">
        <v>295</v>
      </c>
      <c r="R52" s="5" t="s">
        <v>80</v>
      </c>
      <c r="S52" s="5" t="s">
        <v>32</v>
      </c>
      <c r="T52" s="5" t="s">
        <v>296</v>
      </c>
      <c r="U52" s="5" t="s">
        <v>30</v>
      </c>
      <c r="V52" s="5" t="s">
        <v>101</v>
      </c>
      <c r="X52" s="5" t="s">
        <v>63</v>
      </c>
      <c r="Y52" s="5" t="s">
        <v>297</v>
      </c>
      <c r="Z52" s="5" t="s">
        <v>298</v>
      </c>
      <c r="AA52" s="5" t="s">
        <v>56</v>
      </c>
      <c r="AB52" s="5" t="s">
        <v>66</v>
      </c>
      <c r="AC52" s="5" t="s">
        <v>44</v>
      </c>
      <c r="AD52" s="6" t="s">
        <v>104</v>
      </c>
    </row>
    <row r="53" spans="1:30" x14ac:dyDescent="0.25">
      <c r="A53" s="7">
        <v>45745.605864675927</v>
      </c>
      <c r="B53" s="8" t="s">
        <v>30</v>
      </c>
      <c r="C53" s="8" t="s">
        <v>30</v>
      </c>
      <c r="D53" s="8" t="s">
        <v>31</v>
      </c>
      <c r="E53" s="11"/>
      <c r="F53" s="11"/>
      <c r="H53" s="8" t="s">
        <v>30</v>
      </c>
      <c r="I53" s="8" t="s">
        <v>46</v>
      </c>
      <c r="J53" s="8" t="s">
        <v>71</v>
      </c>
      <c r="K53" s="8" t="s">
        <v>34</v>
      </c>
      <c r="L53" s="8" t="s">
        <v>47</v>
      </c>
      <c r="M53" s="8" t="s">
        <v>48</v>
      </c>
      <c r="P53" s="8" t="s">
        <v>33</v>
      </c>
      <c r="Q53" s="10" t="s">
        <v>299</v>
      </c>
      <c r="R53" s="8" t="s">
        <v>80</v>
      </c>
      <c r="S53" s="8" t="s">
        <v>32</v>
      </c>
      <c r="T53" s="8" t="s">
        <v>300</v>
      </c>
      <c r="U53" s="8" t="s">
        <v>30</v>
      </c>
      <c r="V53" s="8" t="s">
        <v>101</v>
      </c>
      <c r="X53" s="8" t="s">
        <v>39</v>
      </c>
      <c r="Y53" s="8" t="s">
        <v>301</v>
      </c>
      <c r="Z53" s="8" t="s">
        <v>302</v>
      </c>
      <c r="AA53" s="8" t="s">
        <v>118</v>
      </c>
      <c r="AB53" s="8" t="s">
        <v>43</v>
      </c>
      <c r="AC53" s="8" t="s">
        <v>44</v>
      </c>
      <c r="AD53" s="9" t="s">
        <v>104</v>
      </c>
    </row>
    <row r="54" spans="1:30" x14ac:dyDescent="0.25">
      <c r="A54" s="4">
        <v>45745.646998090277</v>
      </c>
      <c r="B54" s="5" t="s">
        <v>30</v>
      </c>
      <c r="C54" s="5" t="s">
        <v>30</v>
      </c>
      <c r="D54" s="5" t="s">
        <v>31</v>
      </c>
      <c r="E54" s="12"/>
      <c r="F54" s="10"/>
      <c r="H54" s="5" t="s">
        <v>30</v>
      </c>
      <c r="I54" s="5" t="s">
        <v>46</v>
      </c>
      <c r="J54" s="5" t="s">
        <v>33</v>
      </c>
      <c r="K54" s="5" t="s">
        <v>34</v>
      </c>
      <c r="L54" s="5" t="s">
        <v>69</v>
      </c>
      <c r="M54" s="5" t="s">
        <v>70</v>
      </c>
      <c r="N54" s="5" t="s">
        <v>113</v>
      </c>
      <c r="O54" s="10" t="s">
        <v>303</v>
      </c>
      <c r="P54" s="12"/>
      <c r="Q54" s="12"/>
      <c r="R54" s="5" t="s">
        <v>188</v>
      </c>
      <c r="S54" s="5" t="s">
        <v>60</v>
      </c>
      <c r="T54" s="5" t="s">
        <v>244</v>
      </c>
      <c r="U54" s="5" t="s">
        <v>30</v>
      </c>
      <c r="V54" s="5" t="s">
        <v>38</v>
      </c>
      <c r="X54" s="5" t="s">
        <v>63</v>
      </c>
      <c r="Y54" s="5" t="s">
        <v>304</v>
      </c>
      <c r="Z54" s="5" t="s">
        <v>305</v>
      </c>
      <c r="AA54" s="5" t="s">
        <v>56</v>
      </c>
      <c r="AB54" s="5" t="s">
        <v>43</v>
      </c>
      <c r="AC54" s="5" t="s">
        <v>44</v>
      </c>
      <c r="AD54" s="6" t="s">
        <v>201</v>
      </c>
    </row>
    <row r="55" spans="1:30" x14ac:dyDescent="0.25">
      <c r="A55" s="7">
        <v>45745.700086203702</v>
      </c>
      <c r="B55" s="8" t="s">
        <v>30</v>
      </c>
      <c r="C55" s="8" t="s">
        <v>30</v>
      </c>
      <c r="D55" s="8" t="s">
        <v>31</v>
      </c>
      <c r="H55" s="8" t="s">
        <v>30</v>
      </c>
      <c r="I55" s="8" t="s">
        <v>46</v>
      </c>
      <c r="J55" s="8" t="s">
        <v>96</v>
      </c>
      <c r="K55" s="8" t="s">
        <v>34</v>
      </c>
      <c r="L55" s="8" t="s">
        <v>97</v>
      </c>
      <c r="M55" s="8" t="s">
        <v>48</v>
      </c>
      <c r="N55" s="11"/>
      <c r="P55" s="10" t="s">
        <v>143</v>
      </c>
      <c r="Q55" s="10" t="s">
        <v>306</v>
      </c>
      <c r="R55" s="8" t="s">
        <v>73</v>
      </c>
      <c r="S55" s="8" t="s">
        <v>32</v>
      </c>
      <c r="T55" s="8" t="s">
        <v>307</v>
      </c>
      <c r="U55" s="8" t="s">
        <v>30</v>
      </c>
      <c r="V55" s="10" t="s">
        <v>38</v>
      </c>
      <c r="W55" s="10"/>
      <c r="X55" s="8" t="s">
        <v>63</v>
      </c>
      <c r="Y55" s="8" t="s">
        <v>308</v>
      </c>
      <c r="Z55" s="8" t="s">
        <v>309</v>
      </c>
      <c r="AA55" s="8" t="s">
        <v>118</v>
      </c>
      <c r="AB55" s="8" t="s">
        <v>43</v>
      </c>
      <c r="AC55" s="8" t="s">
        <v>44</v>
      </c>
      <c r="AD55" s="9" t="s">
        <v>57</v>
      </c>
    </row>
    <row r="56" spans="1:30" x14ac:dyDescent="0.25">
      <c r="A56" s="4">
        <v>45745.704594907409</v>
      </c>
      <c r="B56" s="5" t="s">
        <v>30</v>
      </c>
      <c r="C56" s="5" t="s">
        <v>30</v>
      </c>
      <c r="D56" s="5" t="s">
        <v>30</v>
      </c>
      <c r="E56" s="5" t="s">
        <v>67</v>
      </c>
      <c r="F56" s="5" t="s">
        <v>31</v>
      </c>
      <c r="H56" s="5" t="s">
        <v>30</v>
      </c>
      <c r="I56" s="5" t="s">
        <v>46</v>
      </c>
      <c r="J56" s="5" t="s">
        <v>96</v>
      </c>
      <c r="K56" s="5" t="s">
        <v>34</v>
      </c>
      <c r="L56" s="5" t="s">
        <v>254</v>
      </c>
      <c r="M56" s="5" t="s">
        <v>31</v>
      </c>
      <c r="P56" s="12"/>
      <c r="R56" s="5" t="s">
        <v>35</v>
      </c>
      <c r="S56" s="5" t="s">
        <v>310</v>
      </c>
      <c r="T56" s="5" t="s">
        <v>311</v>
      </c>
      <c r="U56" s="5" t="s">
        <v>30</v>
      </c>
      <c r="V56" s="5" t="s">
        <v>76</v>
      </c>
      <c r="X56" s="5" t="s">
        <v>39</v>
      </c>
      <c r="Y56" s="5" t="s">
        <v>312</v>
      </c>
      <c r="Z56" s="5" t="s">
        <v>313</v>
      </c>
      <c r="AA56" s="5" t="s">
        <v>56</v>
      </c>
      <c r="AB56" s="5" t="s">
        <v>43</v>
      </c>
      <c r="AC56" s="5" t="s">
        <v>44</v>
      </c>
      <c r="AD56" s="6" t="s">
        <v>57</v>
      </c>
    </row>
    <row r="57" spans="1:30" x14ac:dyDescent="0.25">
      <c r="A57" s="7">
        <v>45745.726772407404</v>
      </c>
      <c r="B57" s="8" t="s">
        <v>31</v>
      </c>
      <c r="C57" s="8" t="s">
        <v>30</v>
      </c>
      <c r="D57" s="8" t="s">
        <v>31</v>
      </c>
      <c r="E57" s="11"/>
      <c r="F57" s="8"/>
      <c r="G57" s="11"/>
      <c r="H57" s="8" t="s">
        <v>30</v>
      </c>
      <c r="I57" s="8" t="s">
        <v>46</v>
      </c>
      <c r="J57" s="8" t="s">
        <v>71</v>
      </c>
      <c r="K57" s="8" t="s">
        <v>68</v>
      </c>
      <c r="L57" s="8" t="s">
        <v>69</v>
      </c>
      <c r="M57" s="8" t="s">
        <v>31</v>
      </c>
      <c r="P57" s="11"/>
      <c r="Q57" s="11"/>
      <c r="R57" s="8" t="s">
        <v>73</v>
      </c>
      <c r="S57" s="8" t="s">
        <v>314</v>
      </c>
      <c r="T57" s="8" t="s">
        <v>315</v>
      </c>
      <c r="U57" s="8" t="s">
        <v>31</v>
      </c>
      <c r="V57" s="8"/>
      <c r="W57" s="10" t="s">
        <v>317</v>
      </c>
      <c r="X57" s="8" t="s">
        <v>63</v>
      </c>
      <c r="Y57" s="8" t="s">
        <v>318</v>
      </c>
      <c r="Z57" s="8" t="s">
        <v>319</v>
      </c>
      <c r="AA57" s="8" t="s">
        <v>56</v>
      </c>
      <c r="AB57" s="8" t="s">
        <v>43</v>
      </c>
      <c r="AC57" s="8" t="s">
        <v>44</v>
      </c>
      <c r="AD57" s="9" t="s">
        <v>57</v>
      </c>
    </row>
    <row r="58" spans="1:30" x14ac:dyDescent="0.25">
      <c r="A58" s="4">
        <v>45745.742666307866</v>
      </c>
      <c r="B58" s="5" t="s">
        <v>30</v>
      </c>
      <c r="C58" s="5" t="s">
        <v>30</v>
      </c>
      <c r="D58" s="5" t="s">
        <v>30</v>
      </c>
      <c r="E58" s="10" t="s">
        <v>58</v>
      </c>
      <c r="F58" s="10" t="s">
        <v>31</v>
      </c>
      <c r="H58" s="5" t="s">
        <v>30</v>
      </c>
      <c r="I58" s="5" t="s">
        <v>46</v>
      </c>
      <c r="J58" s="5" t="s">
        <v>71</v>
      </c>
      <c r="K58" s="5" t="s">
        <v>59</v>
      </c>
      <c r="L58" s="5" t="s">
        <v>254</v>
      </c>
      <c r="M58" s="5" t="s">
        <v>31</v>
      </c>
      <c r="P58" s="12"/>
      <c r="Q58" s="12"/>
      <c r="R58" s="5" t="s">
        <v>192</v>
      </c>
      <c r="S58" s="5" t="s">
        <v>320</v>
      </c>
      <c r="T58" s="5" t="s">
        <v>321</v>
      </c>
      <c r="U58" s="5" t="s">
        <v>30</v>
      </c>
      <c r="V58" s="5" t="s">
        <v>126</v>
      </c>
      <c r="X58" s="5" t="s">
        <v>63</v>
      </c>
      <c r="Y58" s="5" t="s">
        <v>322</v>
      </c>
      <c r="Z58" s="5" t="s">
        <v>323</v>
      </c>
      <c r="AA58" s="5" t="s">
        <v>56</v>
      </c>
      <c r="AB58" s="5" t="s">
        <v>66</v>
      </c>
      <c r="AC58" s="5" t="s">
        <v>44</v>
      </c>
      <c r="AD58" s="6" t="s">
        <v>57</v>
      </c>
    </row>
    <row r="59" spans="1:30" x14ac:dyDescent="0.25">
      <c r="A59" s="7">
        <v>45745.777723032406</v>
      </c>
      <c r="B59" s="8" t="s">
        <v>30</v>
      </c>
      <c r="C59" s="8" t="s">
        <v>30</v>
      </c>
      <c r="D59" s="8" t="s">
        <v>30</v>
      </c>
      <c r="E59" s="10" t="s">
        <v>58</v>
      </c>
      <c r="F59" s="8" t="s">
        <v>31</v>
      </c>
      <c r="G59" s="10"/>
      <c r="H59" s="8" t="s">
        <v>30</v>
      </c>
      <c r="I59" s="8" t="s">
        <v>32</v>
      </c>
      <c r="J59" s="8" t="s">
        <v>33</v>
      </c>
      <c r="K59" s="8" t="s">
        <v>68</v>
      </c>
      <c r="L59" s="8" t="s">
        <v>32</v>
      </c>
      <c r="M59" s="8" t="s">
        <v>70</v>
      </c>
      <c r="N59" s="8" t="s">
        <v>71</v>
      </c>
      <c r="O59" s="8" t="s">
        <v>324</v>
      </c>
      <c r="P59" s="10"/>
      <c r="R59" s="8" t="s">
        <v>182</v>
      </c>
      <c r="S59" s="8" t="s">
        <v>325</v>
      </c>
      <c r="T59" s="8" t="s">
        <v>326</v>
      </c>
      <c r="U59" s="8" t="s">
        <v>31</v>
      </c>
      <c r="V59" s="11"/>
      <c r="X59" s="8" t="s">
        <v>63</v>
      </c>
      <c r="Y59" s="8" t="s">
        <v>327</v>
      </c>
      <c r="Z59" s="8" t="s">
        <v>328</v>
      </c>
      <c r="AA59" s="8" t="s">
        <v>56</v>
      </c>
      <c r="AB59" s="8" t="s">
        <v>66</v>
      </c>
      <c r="AC59" s="8" t="s">
        <v>44</v>
      </c>
      <c r="AD59" s="9" t="s">
        <v>57</v>
      </c>
    </row>
    <row r="60" spans="1:30" x14ac:dyDescent="0.25">
      <c r="A60" s="4">
        <v>45745.824694236115</v>
      </c>
      <c r="B60" s="5" t="s">
        <v>31</v>
      </c>
      <c r="C60" s="5" t="s">
        <v>30</v>
      </c>
      <c r="D60" s="5" t="s">
        <v>30</v>
      </c>
      <c r="E60" s="10" t="s">
        <v>137</v>
      </c>
      <c r="F60" s="10" t="s">
        <v>31</v>
      </c>
      <c r="H60" s="5" t="s">
        <v>31</v>
      </c>
      <c r="I60" s="5" t="s">
        <v>32</v>
      </c>
      <c r="J60" s="5" t="s">
        <v>33</v>
      </c>
      <c r="K60" s="5" t="s">
        <v>68</v>
      </c>
      <c r="L60" s="5" t="s">
        <v>32</v>
      </c>
      <c r="M60" s="5" t="s">
        <v>31</v>
      </c>
      <c r="N60" s="10"/>
      <c r="P60" s="5"/>
      <c r="Q60" s="12"/>
      <c r="R60" s="5" t="s">
        <v>73</v>
      </c>
      <c r="S60" s="5" t="s">
        <v>255</v>
      </c>
      <c r="T60" s="5" t="s">
        <v>32</v>
      </c>
      <c r="U60" s="5" t="s">
        <v>31</v>
      </c>
      <c r="V60" s="5"/>
      <c r="W60" s="12"/>
      <c r="X60" s="5" t="s">
        <v>39</v>
      </c>
      <c r="Y60" s="5" t="s">
        <v>51</v>
      </c>
      <c r="Z60" s="5" t="s">
        <v>51</v>
      </c>
      <c r="AA60" s="5" t="s">
        <v>56</v>
      </c>
      <c r="AB60" s="5" t="s">
        <v>43</v>
      </c>
      <c r="AC60" s="5" t="s">
        <v>44</v>
      </c>
      <c r="AD60" s="6" t="s">
        <v>104</v>
      </c>
    </row>
    <row r="61" spans="1:30" x14ac:dyDescent="0.25">
      <c r="A61" s="7">
        <v>45745.831795601851</v>
      </c>
      <c r="B61" s="8" t="s">
        <v>30</v>
      </c>
      <c r="C61" s="8" t="s">
        <v>30</v>
      </c>
      <c r="D61" s="8" t="s">
        <v>31</v>
      </c>
      <c r="E61" s="11"/>
      <c r="F61" s="11"/>
      <c r="H61" s="8" t="s">
        <v>31</v>
      </c>
      <c r="I61" s="8" t="s">
        <v>32</v>
      </c>
      <c r="J61" s="8" t="s">
        <v>33</v>
      </c>
      <c r="K61" s="8" t="s">
        <v>68</v>
      </c>
      <c r="L61" s="8" t="s">
        <v>79</v>
      </c>
      <c r="M61" s="8" t="s">
        <v>70</v>
      </c>
      <c r="N61" s="10" t="s">
        <v>113</v>
      </c>
      <c r="O61" s="10" t="s">
        <v>329</v>
      </c>
      <c r="R61" s="8" t="s">
        <v>35</v>
      </c>
      <c r="S61" s="8" t="s">
        <v>81</v>
      </c>
      <c r="T61" s="8" t="s">
        <v>32</v>
      </c>
      <c r="U61" s="8" t="s">
        <v>31</v>
      </c>
      <c r="V61" s="11"/>
      <c r="X61" s="8" t="s">
        <v>63</v>
      </c>
      <c r="Y61" s="8" t="s">
        <v>51</v>
      </c>
      <c r="Z61" s="8" t="s">
        <v>246</v>
      </c>
      <c r="AA61" s="8" t="s">
        <v>118</v>
      </c>
      <c r="AB61" s="11"/>
      <c r="AC61" s="11"/>
      <c r="AD61" s="9" t="s">
        <v>57</v>
      </c>
    </row>
    <row r="62" spans="1:30" x14ac:dyDescent="0.25">
      <c r="A62" s="4">
        <v>45745.984201747684</v>
      </c>
      <c r="B62" s="5" t="s">
        <v>30</v>
      </c>
      <c r="C62" s="5" t="s">
        <v>30</v>
      </c>
      <c r="D62" s="5" t="s">
        <v>30</v>
      </c>
      <c r="E62" s="10" t="s">
        <v>175</v>
      </c>
      <c r="F62" s="5" t="s">
        <v>31</v>
      </c>
      <c r="H62" s="5" t="s">
        <v>30</v>
      </c>
      <c r="I62" s="5" t="s">
        <v>32</v>
      </c>
      <c r="J62" s="5" t="s">
        <v>96</v>
      </c>
      <c r="K62" s="14" t="s">
        <v>393</v>
      </c>
      <c r="L62" s="5" t="s">
        <v>399</v>
      </c>
      <c r="M62" s="5" t="s">
        <v>48</v>
      </c>
      <c r="P62" s="10" t="s">
        <v>33</v>
      </c>
      <c r="Q62" s="10" t="s">
        <v>330</v>
      </c>
      <c r="R62" s="5" t="s">
        <v>331</v>
      </c>
      <c r="S62" s="5" t="s">
        <v>332</v>
      </c>
      <c r="T62" s="5" t="s">
        <v>333</v>
      </c>
      <c r="U62" s="5" t="s">
        <v>30</v>
      </c>
      <c r="V62" s="5" t="s">
        <v>38</v>
      </c>
      <c r="W62" s="12"/>
      <c r="X62" s="5" t="s">
        <v>63</v>
      </c>
      <c r="Y62" s="5" t="s">
        <v>334</v>
      </c>
      <c r="Z62" s="5" t="s">
        <v>335</v>
      </c>
      <c r="AA62" s="5" t="s">
        <v>56</v>
      </c>
      <c r="AB62" s="5" t="s">
        <v>43</v>
      </c>
      <c r="AC62" s="5" t="s">
        <v>44</v>
      </c>
      <c r="AD62" s="6" t="s">
        <v>57</v>
      </c>
    </row>
    <row r="63" spans="1:30" x14ac:dyDescent="0.25">
      <c r="A63" s="7">
        <v>45745.98575876157</v>
      </c>
      <c r="B63" s="8" t="s">
        <v>30</v>
      </c>
      <c r="C63" s="8" t="s">
        <v>30</v>
      </c>
      <c r="D63" s="8" t="s">
        <v>30</v>
      </c>
      <c r="E63" s="8" t="s">
        <v>150</v>
      </c>
      <c r="F63" s="8" t="s">
        <v>31</v>
      </c>
      <c r="H63" s="8" t="s">
        <v>31</v>
      </c>
      <c r="I63" s="8" t="s">
        <v>46</v>
      </c>
      <c r="J63" s="8" t="s">
        <v>113</v>
      </c>
      <c r="K63" s="8" t="s">
        <v>202</v>
      </c>
      <c r="L63" s="8" t="s">
        <v>79</v>
      </c>
      <c r="M63" s="8" t="s">
        <v>31</v>
      </c>
      <c r="R63" s="8" t="s">
        <v>192</v>
      </c>
      <c r="S63" s="8" t="s">
        <v>336</v>
      </c>
      <c r="T63" s="8" t="s">
        <v>244</v>
      </c>
      <c r="U63" s="8" t="s">
        <v>31</v>
      </c>
      <c r="V63" s="11"/>
      <c r="X63" s="8" t="s">
        <v>63</v>
      </c>
      <c r="Y63" s="8" t="s">
        <v>337</v>
      </c>
      <c r="Z63" s="8" t="s">
        <v>338</v>
      </c>
      <c r="AA63" s="8" t="s">
        <v>56</v>
      </c>
      <c r="AB63" s="8" t="s">
        <v>43</v>
      </c>
      <c r="AC63" s="8" t="s">
        <v>44</v>
      </c>
      <c r="AD63" s="9" t="s">
        <v>57</v>
      </c>
    </row>
    <row r="64" spans="1:30" x14ac:dyDescent="0.25">
      <c r="A64" s="4">
        <v>45745.988410810183</v>
      </c>
      <c r="B64" s="5" t="s">
        <v>30</v>
      </c>
      <c r="C64" s="5" t="s">
        <v>30</v>
      </c>
      <c r="D64" s="5" t="s">
        <v>31</v>
      </c>
      <c r="E64" s="5"/>
      <c r="F64" s="5"/>
      <c r="G64" s="5"/>
      <c r="H64" s="5" t="s">
        <v>30</v>
      </c>
      <c r="I64" s="5" t="s">
        <v>32</v>
      </c>
      <c r="J64" s="5" t="s">
        <v>71</v>
      </c>
      <c r="K64" s="5" t="s">
        <v>202</v>
      </c>
      <c r="L64" s="5" t="s">
        <v>339</v>
      </c>
      <c r="M64" s="5" t="s">
        <v>70</v>
      </c>
      <c r="N64" s="5" t="s">
        <v>113</v>
      </c>
      <c r="O64" s="5" t="s">
        <v>340</v>
      </c>
      <c r="P64" s="12"/>
      <c r="R64" s="5" t="s">
        <v>341</v>
      </c>
      <c r="S64" s="5" t="s">
        <v>272</v>
      </c>
      <c r="T64" s="5" t="s">
        <v>342</v>
      </c>
      <c r="U64" s="5" t="s">
        <v>30</v>
      </c>
      <c r="V64" s="10" t="s">
        <v>126</v>
      </c>
      <c r="X64" s="5" t="s">
        <v>63</v>
      </c>
      <c r="Y64" s="5" t="s">
        <v>343</v>
      </c>
      <c r="Z64" s="5" t="s">
        <v>344</v>
      </c>
      <c r="AA64" s="5" t="s">
        <v>56</v>
      </c>
      <c r="AB64" s="5" t="s">
        <v>43</v>
      </c>
      <c r="AC64" s="5" t="s">
        <v>44</v>
      </c>
      <c r="AD64" s="6" t="s">
        <v>57</v>
      </c>
    </row>
    <row r="65" spans="1:30" x14ac:dyDescent="0.25">
      <c r="A65" s="7">
        <v>45746.037297627314</v>
      </c>
      <c r="B65" s="8" t="s">
        <v>30</v>
      </c>
      <c r="C65" s="8" t="s">
        <v>30</v>
      </c>
      <c r="D65" s="8" t="s">
        <v>30</v>
      </c>
      <c r="E65" s="8" t="s">
        <v>58</v>
      </c>
      <c r="F65" s="8" t="s">
        <v>31</v>
      </c>
      <c r="G65" s="10"/>
      <c r="H65" s="8" t="s">
        <v>30</v>
      </c>
      <c r="I65" s="8" t="s">
        <v>46</v>
      </c>
      <c r="J65" s="8" t="s">
        <v>33</v>
      </c>
      <c r="K65" s="8" t="s">
        <v>34</v>
      </c>
      <c r="L65" s="8" t="s">
        <v>32</v>
      </c>
      <c r="M65" s="8" t="s">
        <v>31</v>
      </c>
      <c r="N65" s="11"/>
      <c r="O65" s="10"/>
      <c r="P65" s="8"/>
      <c r="Q65" s="10"/>
      <c r="R65" s="8" t="s">
        <v>35</v>
      </c>
      <c r="S65" s="8" t="s">
        <v>32</v>
      </c>
      <c r="T65" s="8" t="s">
        <v>251</v>
      </c>
      <c r="U65" s="8" t="s">
        <v>30</v>
      </c>
      <c r="V65" s="8" t="s">
        <v>88</v>
      </c>
      <c r="W65" s="10"/>
      <c r="X65" s="8" t="s">
        <v>63</v>
      </c>
      <c r="Y65" s="8" t="s">
        <v>345</v>
      </c>
      <c r="Z65" s="8" t="s">
        <v>346</v>
      </c>
      <c r="AA65" s="8" t="s">
        <v>118</v>
      </c>
      <c r="AB65" s="8" t="s">
        <v>66</v>
      </c>
      <c r="AC65" s="8" t="s">
        <v>119</v>
      </c>
      <c r="AD65" s="9" t="s">
        <v>57</v>
      </c>
    </row>
    <row r="66" spans="1:30" x14ac:dyDescent="0.25">
      <c r="A66" s="4">
        <v>45746.618967499999</v>
      </c>
      <c r="B66" s="5" t="s">
        <v>30</v>
      </c>
      <c r="C66" s="5" t="s">
        <v>30</v>
      </c>
      <c r="D66" s="5" t="s">
        <v>30</v>
      </c>
      <c r="E66" s="10" t="s">
        <v>58</v>
      </c>
      <c r="F66" s="10" t="s">
        <v>31</v>
      </c>
      <c r="H66" s="5" t="s">
        <v>30</v>
      </c>
      <c r="I66" s="5" t="s">
        <v>46</v>
      </c>
      <c r="J66" s="5" t="s">
        <v>113</v>
      </c>
      <c r="K66" s="5" t="s">
        <v>59</v>
      </c>
      <c r="L66" s="5" t="s">
        <v>347</v>
      </c>
      <c r="M66" s="5" t="s">
        <v>31</v>
      </c>
      <c r="N66" s="12"/>
      <c r="O66" s="12"/>
      <c r="P66" s="10"/>
      <c r="R66" s="5" t="s">
        <v>73</v>
      </c>
      <c r="S66" s="5" t="s">
        <v>32</v>
      </c>
      <c r="T66" s="5" t="s">
        <v>32</v>
      </c>
      <c r="U66" s="5" t="s">
        <v>31</v>
      </c>
      <c r="W66" s="10" t="s">
        <v>348</v>
      </c>
      <c r="X66" s="5" t="s">
        <v>63</v>
      </c>
      <c r="Y66" s="5" t="s">
        <v>349</v>
      </c>
      <c r="Z66" s="5" t="s">
        <v>350</v>
      </c>
      <c r="AA66" s="5" t="s">
        <v>219</v>
      </c>
      <c r="AB66" s="10" t="s">
        <v>43</v>
      </c>
      <c r="AC66" s="10" t="s">
        <v>44</v>
      </c>
      <c r="AD66" s="6" t="s">
        <v>57</v>
      </c>
    </row>
    <row r="67" spans="1:30" x14ac:dyDescent="0.25">
      <c r="A67" s="7">
        <v>45746.969842604165</v>
      </c>
      <c r="B67" s="8" t="s">
        <v>30</v>
      </c>
      <c r="C67" s="8" t="s">
        <v>30</v>
      </c>
      <c r="D67" s="8" t="s">
        <v>30</v>
      </c>
      <c r="E67" s="8" t="s">
        <v>58</v>
      </c>
      <c r="F67" s="8" t="s">
        <v>31</v>
      </c>
      <c r="H67" s="8" t="s">
        <v>30</v>
      </c>
      <c r="I67" s="8" t="s">
        <v>122</v>
      </c>
      <c r="J67" s="8" t="s">
        <v>33</v>
      </c>
      <c r="K67" s="8" t="s">
        <v>68</v>
      </c>
      <c r="L67" s="8" t="s">
        <v>351</v>
      </c>
      <c r="M67" s="8" t="s">
        <v>70</v>
      </c>
      <c r="N67" s="10" t="s">
        <v>113</v>
      </c>
      <c r="O67" s="10" t="s">
        <v>352</v>
      </c>
      <c r="P67" s="11"/>
      <c r="Q67" s="11"/>
      <c r="R67" s="8" t="s">
        <v>145</v>
      </c>
      <c r="S67" s="8" t="s">
        <v>353</v>
      </c>
      <c r="T67" s="8" t="s">
        <v>147</v>
      </c>
      <c r="U67" s="8" t="s">
        <v>31</v>
      </c>
      <c r="V67" s="11"/>
      <c r="X67" s="8" t="s">
        <v>63</v>
      </c>
      <c r="Y67" s="8" t="s">
        <v>354</v>
      </c>
      <c r="Z67" s="8" t="s">
        <v>355</v>
      </c>
      <c r="AA67" s="8" t="s">
        <v>56</v>
      </c>
      <c r="AB67" s="8" t="s">
        <v>43</v>
      </c>
      <c r="AC67" s="8" t="s">
        <v>119</v>
      </c>
      <c r="AD67" s="9" t="s">
        <v>57</v>
      </c>
    </row>
    <row r="68" spans="1:30" x14ac:dyDescent="0.25">
      <c r="A68" s="4">
        <v>45747.004195972222</v>
      </c>
      <c r="B68" s="5" t="s">
        <v>30</v>
      </c>
      <c r="C68" s="5" t="s">
        <v>30</v>
      </c>
      <c r="D68" s="5" t="s">
        <v>30</v>
      </c>
      <c r="E68" s="5" t="s">
        <v>137</v>
      </c>
      <c r="F68" s="5" t="s">
        <v>31</v>
      </c>
      <c r="H68" s="5" t="s">
        <v>30</v>
      </c>
      <c r="I68" s="14" t="s">
        <v>46</v>
      </c>
      <c r="J68" s="5" t="s">
        <v>143</v>
      </c>
      <c r="K68" s="5" t="s">
        <v>151</v>
      </c>
      <c r="L68" s="5" t="s">
        <v>356</v>
      </c>
      <c r="M68" s="5" t="s">
        <v>48</v>
      </c>
      <c r="P68" s="10" t="s">
        <v>33</v>
      </c>
      <c r="R68" s="5" t="s">
        <v>80</v>
      </c>
      <c r="S68" s="5" t="s">
        <v>32</v>
      </c>
      <c r="T68" s="5" t="s">
        <v>357</v>
      </c>
      <c r="U68" s="5" t="s">
        <v>31</v>
      </c>
      <c r="W68" s="10" t="s">
        <v>358</v>
      </c>
      <c r="X68" s="5" t="s">
        <v>63</v>
      </c>
      <c r="Y68" s="5" t="s">
        <v>359</v>
      </c>
      <c r="Z68" s="5" t="s">
        <v>360</v>
      </c>
      <c r="AA68" s="5" t="s">
        <v>56</v>
      </c>
      <c r="AB68" s="5" t="s">
        <v>43</v>
      </c>
      <c r="AC68" s="5" t="s">
        <v>44</v>
      </c>
      <c r="AD68" s="6" t="s">
        <v>57</v>
      </c>
    </row>
    <row r="69" spans="1:30" x14ac:dyDescent="0.25">
      <c r="A69" s="7">
        <v>45747.053084513886</v>
      </c>
      <c r="B69" s="8" t="s">
        <v>30</v>
      </c>
      <c r="C69" s="8" t="s">
        <v>30</v>
      </c>
      <c r="D69" s="8" t="s">
        <v>30</v>
      </c>
      <c r="E69" s="8" t="s">
        <v>58</v>
      </c>
      <c r="F69" s="8" t="s">
        <v>30</v>
      </c>
      <c r="G69" s="8" t="s">
        <v>85</v>
      </c>
      <c r="H69" s="8"/>
      <c r="I69" s="15" t="s">
        <v>112</v>
      </c>
      <c r="J69" s="8" t="s">
        <v>71</v>
      </c>
      <c r="K69" s="8" t="s">
        <v>361</v>
      </c>
      <c r="L69" s="8" t="s">
        <v>47</v>
      </c>
      <c r="M69" s="8" t="s">
        <v>31</v>
      </c>
      <c r="N69" s="8"/>
      <c r="O69" s="8"/>
      <c r="P69" s="10"/>
      <c r="Q69" s="10"/>
      <c r="R69" s="8" t="s">
        <v>192</v>
      </c>
      <c r="S69" s="8" t="s">
        <v>325</v>
      </c>
      <c r="T69" s="8" t="s">
        <v>362</v>
      </c>
      <c r="U69" s="8" t="s">
        <v>30</v>
      </c>
      <c r="V69" s="8" t="s">
        <v>38</v>
      </c>
      <c r="W69" s="10"/>
      <c r="X69" s="8" t="s">
        <v>39</v>
      </c>
      <c r="Y69" s="8" t="s">
        <v>363</v>
      </c>
      <c r="Z69" s="8" t="s">
        <v>364</v>
      </c>
      <c r="AA69" s="8" t="s">
        <v>56</v>
      </c>
      <c r="AB69" s="8" t="s">
        <v>43</v>
      </c>
      <c r="AC69" s="8" t="s">
        <v>91</v>
      </c>
      <c r="AD69" s="9" t="s">
        <v>57</v>
      </c>
    </row>
    <row r="70" spans="1:30" x14ac:dyDescent="0.25">
      <c r="A70" s="4">
        <v>45747.490151909718</v>
      </c>
      <c r="B70" s="5" t="s">
        <v>30</v>
      </c>
      <c r="C70" s="5" t="s">
        <v>30</v>
      </c>
      <c r="D70" s="5" t="s">
        <v>30</v>
      </c>
      <c r="E70" s="5" t="s">
        <v>137</v>
      </c>
      <c r="F70" s="5" t="s">
        <v>31</v>
      </c>
      <c r="G70" s="12"/>
      <c r="H70" s="5" t="s">
        <v>30</v>
      </c>
      <c r="I70" s="5" t="s">
        <v>46</v>
      </c>
      <c r="J70" s="5" t="s">
        <v>113</v>
      </c>
      <c r="K70" s="5" t="s">
        <v>59</v>
      </c>
      <c r="L70" s="5" t="s">
        <v>97</v>
      </c>
      <c r="M70" s="5" t="s">
        <v>48</v>
      </c>
      <c r="O70" s="12"/>
      <c r="P70" s="5" t="s">
        <v>113</v>
      </c>
      <c r="Q70" s="12"/>
      <c r="R70" s="5" t="s">
        <v>73</v>
      </c>
      <c r="S70" s="5" t="s">
        <v>336</v>
      </c>
      <c r="T70" s="5" t="s">
        <v>365</v>
      </c>
      <c r="U70" s="5" t="s">
        <v>31</v>
      </c>
      <c r="V70" s="12"/>
      <c r="W70" s="12"/>
      <c r="X70" s="5" t="s">
        <v>39</v>
      </c>
      <c r="Y70" s="5" t="s">
        <v>366</v>
      </c>
      <c r="Z70" s="5" t="s">
        <v>367</v>
      </c>
      <c r="AA70" s="5" t="s">
        <v>118</v>
      </c>
      <c r="AB70" s="5" t="s">
        <v>66</v>
      </c>
      <c r="AC70" s="5" t="s">
        <v>44</v>
      </c>
      <c r="AD70" s="6" t="s">
        <v>57</v>
      </c>
    </row>
    <row r="71" spans="1:30" x14ac:dyDescent="0.25">
      <c r="A71" s="7">
        <v>45747.820046226851</v>
      </c>
      <c r="B71" s="8" t="s">
        <v>30</v>
      </c>
      <c r="C71" s="8" t="s">
        <v>30</v>
      </c>
      <c r="D71" s="8" t="s">
        <v>30</v>
      </c>
      <c r="E71" s="8" t="s">
        <v>58</v>
      </c>
      <c r="F71" s="8" t="s">
        <v>31</v>
      </c>
      <c r="H71" s="8" t="s">
        <v>30</v>
      </c>
      <c r="I71" s="8" t="s">
        <v>32</v>
      </c>
      <c r="J71" s="8" t="s">
        <v>143</v>
      </c>
      <c r="K71" s="8" t="s">
        <v>59</v>
      </c>
      <c r="L71" s="8" t="s">
        <v>32</v>
      </c>
      <c r="M71" s="8" t="s">
        <v>70</v>
      </c>
      <c r="N71" s="10" t="s">
        <v>113</v>
      </c>
      <c r="O71" s="10" t="s">
        <v>368</v>
      </c>
      <c r="P71" s="11"/>
      <c r="R71" s="8" t="s">
        <v>192</v>
      </c>
      <c r="S71" s="8" t="s">
        <v>369</v>
      </c>
      <c r="T71" s="8" t="s">
        <v>32</v>
      </c>
      <c r="U71" s="8" t="s">
        <v>30</v>
      </c>
      <c r="V71" s="10" t="s">
        <v>38</v>
      </c>
      <c r="W71" s="11"/>
      <c r="X71" s="8" t="s">
        <v>63</v>
      </c>
      <c r="Y71" s="8" t="s">
        <v>370</v>
      </c>
      <c r="Z71" s="8" t="s">
        <v>371</v>
      </c>
      <c r="AA71" s="8" t="s">
        <v>42</v>
      </c>
      <c r="AB71" s="8" t="s">
        <v>66</v>
      </c>
      <c r="AC71" s="8" t="s">
        <v>44</v>
      </c>
      <c r="AD71" s="9" t="s">
        <v>201</v>
      </c>
    </row>
    <row r="72" spans="1:30" x14ac:dyDescent="0.25">
      <c r="A72" s="4">
        <v>45747.89854642361</v>
      </c>
      <c r="B72" s="5" t="s">
        <v>30</v>
      </c>
      <c r="C72" s="5" t="s">
        <v>30</v>
      </c>
      <c r="D72" s="5" t="s">
        <v>31</v>
      </c>
      <c r="E72" s="5"/>
      <c r="F72" s="5"/>
      <c r="G72" s="10"/>
      <c r="H72" s="5" t="s">
        <v>30</v>
      </c>
      <c r="I72" s="5" t="s">
        <v>32</v>
      </c>
      <c r="J72" s="5" t="s">
        <v>33</v>
      </c>
      <c r="K72" s="5" t="s">
        <v>372</v>
      </c>
      <c r="L72" s="5" t="s">
        <v>32</v>
      </c>
      <c r="M72" s="5" t="s">
        <v>70</v>
      </c>
      <c r="N72" s="5" t="s">
        <v>71</v>
      </c>
      <c r="O72" s="5" t="s">
        <v>373</v>
      </c>
      <c r="P72" s="10"/>
      <c r="Q72" s="10"/>
      <c r="R72" s="5" t="s">
        <v>35</v>
      </c>
      <c r="S72" s="5" t="s">
        <v>32</v>
      </c>
      <c r="T72" s="5" t="s">
        <v>32</v>
      </c>
      <c r="U72" s="5" t="s">
        <v>30</v>
      </c>
      <c r="V72" s="10" t="s">
        <v>88</v>
      </c>
      <c r="X72" s="5" t="s">
        <v>63</v>
      </c>
      <c r="Y72" s="5" t="s">
        <v>374</v>
      </c>
      <c r="Z72" s="5" t="s">
        <v>375</v>
      </c>
      <c r="AA72" s="5" t="s">
        <v>56</v>
      </c>
      <c r="AB72" s="5" t="s">
        <v>43</v>
      </c>
      <c r="AC72" s="5" t="s">
        <v>119</v>
      </c>
      <c r="AD72" s="6" t="s">
        <v>45</v>
      </c>
    </row>
    <row r="73" spans="1:30" x14ac:dyDescent="0.25">
      <c r="A73" s="7">
        <v>45748.73786335648</v>
      </c>
      <c r="B73" s="8" t="s">
        <v>31</v>
      </c>
      <c r="C73" s="8" t="s">
        <v>30</v>
      </c>
      <c r="D73" s="8" t="s">
        <v>30</v>
      </c>
      <c r="E73" s="8" t="s">
        <v>58</v>
      </c>
      <c r="F73" s="8" t="s">
        <v>31</v>
      </c>
      <c r="H73" s="8" t="s">
        <v>30</v>
      </c>
      <c r="I73" s="8" t="s">
        <v>46</v>
      </c>
      <c r="J73" s="8" t="s">
        <v>33</v>
      </c>
      <c r="K73" s="8" t="s">
        <v>68</v>
      </c>
      <c r="L73" s="8" t="s">
        <v>51</v>
      </c>
      <c r="M73" s="8" t="s">
        <v>31</v>
      </c>
      <c r="P73" s="11"/>
      <c r="Q73" s="10"/>
      <c r="R73" s="8" t="s">
        <v>50</v>
      </c>
      <c r="S73" s="8" t="s">
        <v>376</v>
      </c>
      <c r="T73" s="8" t="s">
        <v>377</v>
      </c>
      <c r="U73" s="8" t="s">
        <v>31</v>
      </c>
      <c r="W73" s="8" t="s">
        <v>378</v>
      </c>
      <c r="X73" s="8" t="s">
        <v>63</v>
      </c>
      <c r="Y73" s="8" t="s">
        <v>379</v>
      </c>
      <c r="Z73" s="8" t="s">
        <v>380</v>
      </c>
      <c r="AA73" s="8" t="s">
        <v>219</v>
      </c>
      <c r="AB73" s="8" t="s">
        <v>43</v>
      </c>
      <c r="AC73" s="8" t="s">
        <v>44</v>
      </c>
      <c r="AD73" s="9" t="s">
        <v>104</v>
      </c>
    </row>
    <row r="74" spans="1:30" x14ac:dyDescent="0.25">
      <c r="A74" s="4">
        <v>45756.470274884261</v>
      </c>
      <c r="B74" s="5" t="s">
        <v>30</v>
      </c>
      <c r="C74" s="5" t="s">
        <v>30</v>
      </c>
      <c r="D74" s="5" t="s">
        <v>30</v>
      </c>
      <c r="E74" s="5" t="s">
        <v>137</v>
      </c>
      <c r="F74" s="5" t="s">
        <v>31</v>
      </c>
      <c r="G74" s="12"/>
      <c r="H74" s="5" t="s">
        <v>30</v>
      </c>
      <c r="I74" s="5" t="s">
        <v>32</v>
      </c>
      <c r="J74" s="5" t="s">
        <v>33</v>
      </c>
      <c r="K74" s="5" t="s">
        <v>68</v>
      </c>
      <c r="L74" s="5" t="s">
        <v>51</v>
      </c>
      <c r="M74" s="5" t="s">
        <v>70</v>
      </c>
      <c r="N74" s="5" t="s">
        <v>71</v>
      </c>
      <c r="O74" s="5" t="s">
        <v>381</v>
      </c>
      <c r="P74" s="12"/>
      <c r="Q74" s="12"/>
      <c r="R74" s="5" t="s">
        <v>182</v>
      </c>
      <c r="S74" s="5" t="s">
        <v>382</v>
      </c>
      <c r="T74" s="5" t="s">
        <v>246</v>
      </c>
      <c r="U74" s="5" t="s">
        <v>31</v>
      </c>
      <c r="V74" s="5"/>
      <c r="W74" s="5" t="s">
        <v>238</v>
      </c>
      <c r="X74" s="5" t="s">
        <v>63</v>
      </c>
      <c r="Y74" s="5" t="s">
        <v>383</v>
      </c>
      <c r="Z74" s="5" t="s">
        <v>384</v>
      </c>
      <c r="AA74" s="5" t="s">
        <v>42</v>
      </c>
      <c r="AB74" s="5" t="s">
        <v>66</v>
      </c>
      <c r="AC74" s="5" t="s">
        <v>44</v>
      </c>
      <c r="AD74" s="6" t="s">
        <v>57</v>
      </c>
    </row>
    <row r="75" spans="1:30" x14ac:dyDescent="0.25">
      <c r="A75" s="7">
        <v>45756.753124618059</v>
      </c>
      <c r="B75" s="8" t="s">
        <v>30</v>
      </c>
      <c r="C75" s="8" t="s">
        <v>30</v>
      </c>
      <c r="D75" s="8" t="s">
        <v>31</v>
      </c>
      <c r="E75" s="8"/>
      <c r="F75" s="8"/>
      <c r="H75" s="8" t="s">
        <v>30</v>
      </c>
      <c r="I75" s="8" t="s">
        <v>46</v>
      </c>
      <c r="J75" s="8" t="s">
        <v>96</v>
      </c>
      <c r="K75" s="8" t="s">
        <v>34</v>
      </c>
      <c r="L75" s="8" t="s">
        <v>385</v>
      </c>
      <c r="M75" s="8" t="s">
        <v>48</v>
      </c>
      <c r="P75" s="8" t="s">
        <v>71</v>
      </c>
      <c r="Q75" s="10" t="s">
        <v>386</v>
      </c>
      <c r="R75" s="8" t="s">
        <v>35</v>
      </c>
      <c r="S75" s="8" t="s">
        <v>332</v>
      </c>
      <c r="T75" s="8" t="s">
        <v>387</v>
      </c>
      <c r="U75" s="8" t="s">
        <v>30</v>
      </c>
      <c r="V75" s="10" t="s">
        <v>316</v>
      </c>
      <c r="X75" s="8" t="s">
        <v>63</v>
      </c>
      <c r="Y75" s="8" t="s">
        <v>388</v>
      </c>
      <c r="Z75" s="8" t="s">
        <v>389</v>
      </c>
      <c r="AA75" s="8" t="s">
        <v>56</v>
      </c>
      <c r="AB75" s="8" t="s">
        <v>43</v>
      </c>
      <c r="AC75" s="8" t="s">
        <v>44</v>
      </c>
      <c r="AD75" s="9"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958AA-5A7F-4CE1-8F21-578558D84BE4}">
  <dimension ref="A3:W196"/>
  <sheetViews>
    <sheetView topLeftCell="A104" zoomScale="40" zoomScaleNormal="40" workbookViewId="0">
      <selection activeCell="L154" sqref="L154"/>
    </sheetView>
  </sheetViews>
  <sheetFormatPr defaultRowHeight="13.2" x14ac:dyDescent="0.25"/>
  <cols>
    <col min="2" max="2" width="25.109375" customWidth="1"/>
  </cols>
  <sheetData>
    <row r="3" spans="1:23" x14ac:dyDescent="0.25">
      <c r="W3" s="13" t="s">
        <v>391</v>
      </c>
    </row>
    <row r="4" spans="1:23" x14ac:dyDescent="0.25">
      <c r="A4" s="13" t="s">
        <v>30</v>
      </c>
      <c r="B4" t="s">
        <v>3</v>
      </c>
    </row>
    <row r="5" spans="1:23" x14ac:dyDescent="0.25">
      <c r="B5" t="s">
        <v>30</v>
      </c>
      <c r="C5">
        <f>COUNTIF(Form_Responses1[Было ли вам известно о планах и сроках создания проекта благоустройства парка?],Диаграммы!B5)</f>
        <v>50</v>
      </c>
      <c r="D5" s="17">
        <f>100*C5/$C$7</f>
        <v>67.567567567567565</v>
      </c>
      <c r="E5" t="str">
        <f>TEXT(D5,"##,##")</f>
        <v>67,57</v>
      </c>
      <c r="F5" t="str">
        <f>CONCATENATE(C5," (",E5,"%)")</f>
        <v>50 (67,57%)</v>
      </c>
    </row>
    <row r="6" spans="1:23" x14ac:dyDescent="0.25">
      <c r="B6" t="s">
        <v>31</v>
      </c>
      <c r="C6">
        <f>COUNTIF(Form_Responses1[Было ли вам известно о планах и сроках создания проекта благоустройства парка?],Диаграммы!B6)</f>
        <v>24</v>
      </c>
      <c r="D6" s="17">
        <f t="shared" ref="D6" si="0">100*C6/$C$7</f>
        <v>32.432432432432435</v>
      </c>
      <c r="E6" t="str">
        <f>TEXT(D6,"##,##")</f>
        <v>32,43</v>
      </c>
      <c r="F6" t="str">
        <f>CONCATENATE(C6," (",E6,"%)")</f>
        <v>24 (32,43%)</v>
      </c>
    </row>
    <row r="7" spans="1:23" x14ac:dyDescent="0.25">
      <c r="C7">
        <v>74</v>
      </c>
      <c r="D7" s="17"/>
    </row>
    <row r="10" spans="1:23" x14ac:dyDescent="0.25">
      <c r="A10" s="13" t="s">
        <v>30</v>
      </c>
      <c r="B10" s="13" t="s">
        <v>4</v>
      </c>
    </row>
    <row r="11" spans="1:23" x14ac:dyDescent="0.25">
      <c r="B11" s="13" t="s">
        <v>390</v>
      </c>
      <c r="C11">
        <v>1</v>
      </c>
      <c r="D11">
        <f>100*C11/$C$16</f>
        <v>2</v>
      </c>
      <c r="E11" t="str">
        <f t="shared" ref="E11:E71" si="1">TEXT(D11,"##,##")</f>
        <v>2,</v>
      </c>
      <c r="F11" t="str">
        <f>CONCATENATE(C11," (",D11,"%)")</f>
        <v>1 (2%)</v>
      </c>
    </row>
    <row r="12" spans="1:23" x14ac:dyDescent="0.25">
      <c r="B12" t="s">
        <v>137</v>
      </c>
      <c r="C12">
        <f>COUNTIF(Form_Responses1[Если вы знали о планах на создание проекта, то укажите откуда вы узнали об этом? ],"*"&amp;B12&amp;"*")</f>
        <v>8</v>
      </c>
      <c r="D12">
        <f t="shared" ref="D12:D15" si="2">100*C12/$C$16</f>
        <v>16</v>
      </c>
      <c r="E12" t="str">
        <f t="shared" si="1"/>
        <v>16,</v>
      </c>
      <c r="F12" t="str">
        <f>CONCATENATE(C12," (",D12,"%)")</f>
        <v>8 (16%)</v>
      </c>
    </row>
    <row r="13" spans="1:23" x14ac:dyDescent="0.25">
      <c r="B13" t="s">
        <v>67</v>
      </c>
      <c r="C13">
        <f>COUNTIF(Form_Responses1[Если вы знали о планах на создание проекта, то укажите откуда вы узнали об этом? ],"*"&amp;B13&amp;"*")</f>
        <v>7</v>
      </c>
      <c r="D13">
        <f t="shared" si="2"/>
        <v>14</v>
      </c>
      <c r="E13" t="str">
        <f t="shared" si="1"/>
        <v>14,</v>
      </c>
      <c r="F13" t="str">
        <f t="shared" ref="F13:F27" si="3">CONCATENATE(C13," (",D13,"%)")</f>
        <v>7 (14%)</v>
      </c>
    </row>
    <row r="14" spans="1:23" x14ac:dyDescent="0.25">
      <c r="B14" t="s">
        <v>58</v>
      </c>
      <c r="C14">
        <f>COUNTIF(Form_Responses1[Если вы знали о планах на создание проекта, то укажите откуда вы узнали об этом? ],"*"&amp;B14&amp;"*")</f>
        <v>36</v>
      </c>
      <c r="D14">
        <f t="shared" si="2"/>
        <v>72</v>
      </c>
      <c r="E14" t="str">
        <f t="shared" si="1"/>
        <v>72,</v>
      </c>
      <c r="F14" t="str">
        <f t="shared" si="3"/>
        <v>36 (72%)</v>
      </c>
    </row>
    <row r="15" spans="1:23" x14ac:dyDescent="0.25">
      <c r="B15" t="s">
        <v>175</v>
      </c>
      <c r="C15">
        <f>COUNTIF(Form_Responses1[Если вы знали о планах на создание проекта, то укажите откуда вы узнали об этом? ],"*"&amp;B15&amp;"*")</f>
        <v>6</v>
      </c>
      <c r="D15">
        <f t="shared" si="2"/>
        <v>12</v>
      </c>
      <c r="E15" t="str">
        <f t="shared" si="1"/>
        <v>12,</v>
      </c>
      <c r="F15" t="str">
        <f t="shared" si="3"/>
        <v>6 (12%)</v>
      </c>
      <c r="J15" s="13"/>
    </row>
    <row r="16" spans="1:23" x14ac:dyDescent="0.25">
      <c r="C16">
        <v>50</v>
      </c>
    </row>
    <row r="19" spans="1:6" x14ac:dyDescent="0.25">
      <c r="A19" s="13" t="s">
        <v>30</v>
      </c>
      <c r="B19" t="s">
        <v>5</v>
      </c>
    </row>
    <row r="20" spans="1:6" x14ac:dyDescent="0.25">
      <c r="B20" s="13" t="s">
        <v>30</v>
      </c>
      <c r="C20">
        <f>COUNTIF(Form_Responses1[Если вам было известно о планах на создание проекта благоустройства, принимали ли вы участие в его обсуждении?],Диаграммы!B20)</f>
        <v>5</v>
      </c>
      <c r="D20" s="17">
        <f>100*C20/$C$22</f>
        <v>10</v>
      </c>
      <c r="E20" t="str">
        <f t="shared" si="1"/>
        <v>10,</v>
      </c>
      <c r="F20" t="str">
        <f t="shared" si="3"/>
        <v>5 (10%)</v>
      </c>
    </row>
    <row r="21" spans="1:6" x14ac:dyDescent="0.25">
      <c r="B21" s="13" t="s">
        <v>31</v>
      </c>
      <c r="C21">
        <f>COUNTIF(Form_Responses1[Если вам было известно о планах на создание проекта благоустройства, принимали ли вы участие в его обсуждении?],Диаграммы!B21)</f>
        <v>45</v>
      </c>
      <c r="D21" s="17">
        <f>100*C21/$C$22</f>
        <v>90</v>
      </c>
      <c r="E21" t="str">
        <f t="shared" si="1"/>
        <v>90,</v>
      </c>
      <c r="F21" t="str">
        <f t="shared" si="3"/>
        <v>45 (90%)</v>
      </c>
    </row>
    <row r="22" spans="1:6" x14ac:dyDescent="0.25">
      <c r="C22">
        <f>SUM(C20:C21)</f>
        <v>50</v>
      </c>
      <c r="F22" t="str">
        <f t="shared" si="3"/>
        <v>50 (%)</v>
      </c>
    </row>
    <row r="25" spans="1:6" x14ac:dyDescent="0.25">
      <c r="A25" s="13" t="s">
        <v>30</v>
      </c>
      <c r="B25" t="s">
        <v>6</v>
      </c>
    </row>
    <row r="26" spans="1:6" x14ac:dyDescent="0.25">
      <c r="B26" t="s">
        <v>121</v>
      </c>
      <c r="C26">
        <v>1</v>
      </c>
      <c r="D26" s="17">
        <f>100*C26/$C$28</f>
        <v>20</v>
      </c>
      <c r="E26" t="str">
        <f t="shared" si="1"/>
        <v>20,</v>
      </c>
      <c r="F26" t="str">
        <f t="shared" si="3"/>
        <v>1 (20%)</v>
      </c>
    </row>
    <row r="27" spans="1:6" x14ac:dyDescent="0.25">
      <c r="B27" t="s">
        <v>85</v>
      </c>
      <c r="C27">
        <v>4</v>
      </c>
      <c r="D27" s="17">
        <f t="shared" ref="D27" si="4">100*C27/$C$28</f>
        <v>80</v>
      </c>
      <c r="E27" t="str">
        <f t="shared" si="1"/>
        <v>80,</v>
      </c>
      <c r="F27" t="str">
        <f t="shared" si="3"/>
        <v>4 (80%)</v>
      </c>
    </row>
    <row r="28" spans="1:6" x14ac:dyDescent="0.25">
      <c r="C28">
        <v>5</v>
      </c>
      <c r="D28" s="17"/>
    </row>
    <row r="31" spans="1:6" x14ac:dyDescent="0.25">
      <c r="A31" s="13" t="s">
        <v>30</v>
      </c>
      <c r="B31" t="s">
        <v>7</v>
      </c>
    </row>
    <row r="32" spans="1:6" x14ac:dyDescent="0.25">
      <c r="B32" s="13" t="s">
        <v>30</v>
      </c>
      <c r="C32">
        <f>COUNTIF(Form_Responses1[Если вы не принимали участия в обсуждениях планов на благоустройство парка, но вам поступило бы такое предложение, согласились ли бы вы? ],Диаграммы!B32)</f>
        <v>55</v>
      </c>
      <c r="D32" s="17">
        <f>100*C32/$C$35</f>
        <v>79.710144927536234</v>
      </c>
      <c r="E32" t="str">
        <f t="shared" si="1"/>
        <v>79,71</v>
      </c>
      <c r="F32" t="str">
        <f t="shared" ref="F32:F71" si="5">CONCATENATE(C32," (",E32,"%)")</f>
        <v>55 (79,71%)</v>
      </c>
    </row>
    <row r="33" spans="1:6" x14ac:dyDescent="0.25">
      <c r="B33" s="13" t="s">
        <v>31</v>
      </c>
      <c r="C33">
        <f>COUNTIF(Form_Responses1[Если вы не принимали участия в обсуждениях планов на благоустройство парка, но вам поступило бы такое предложение, согласились ли бы вы? ],Диаграммы!B33)</f>
        <v>10</v>
      </c>
      <c r="D33" s="17">
        <f>100*C33/$C$35</f>
        <v>14.492753623188406</v>
      </c>
      <c r="E33" t="str">
        <f t="shared" si="1"/>
        <v>14,49</v>
      </c>
      <c r="F33" t="str">
        <f t="shared" si="5"/>
        <v>10 (14,49%)</v>
      </c>
    </row>
    <row r="34" spans="1:6" x14ac:dyDescent="0.25">
      <c r="B34" s="13" t="s">
        <v>392</v>
      </c>
      <c r="C34">
        <f>SUM(C5:C6)-C20-C32-C33</f>
        <v>4</v>
      </c>
      <c r="D34" s="17">
        <f>100*C34/$C$35</f>
        <v>5.7971014492753623</v>
      </c>
      <c r="E34" t="str">
        <f t="shared" si="1"/>
        <v>5,8</v>
      </c>
      <c r="F34" t="str">
        <f t="shared" si="5"/>
        <v>4 (5,8%)</v>
      </c>
    </row>
    <row r="35" spans="1:6" x14ac:dyDescent="0.25">
      <c r="C35">
        <f>SUM(C32:C34)</f>
        <v>69</v>
      </c>
    </row>
    <row r="38" spans="1:6" x14ac:dyDescent="0.25">
      <c r="A38" s="13" t="s">
        <v>30</v>
      </c>
      <c r="B38" t="s">
        <v>8</v>
      </c>
    </row>
    <row r="39" spans="1:6" x14ac:dyDescent="0.25">
      <c r="B39" t="s">
        <v>122</v>
      </c>
      <c r="C39">
        <f>COUNTIF(Form_Responses1[Насколько по вашему мнению учли мнение жителей при благоустройстве?],Диаграммы!B39)</f>
        <v>2</v>
      </c>
      <c r="D39" s="17">
        <f>100*C39/$C$43</f>
        <v>2.7027027027027026</v>
      </c>
      <c r="E39" t="str">
        <f t="shared" si="1"/>
        <v>2,7</v>
      </c>
      <c r="F39" t="str">
        <f t="shared" si="5"/>
        <v>2 (2,7%)</v>
      </c>
    </row>
    <row r="40" spans="1:6" x14ac:dyDescent="0.25">
      <c r="B40" t="s">
        <v>112</v>
      </c>
      <c r="C40">
        <f>COUNTIF(Form_Responses1[Насколько по вашему мнению учли мнение жителей при благоустройстве?],Диаграммы!B40)</f>
        <v>7</v>
      </c>
      <c r="D40" s="17">
        <f t="shared" ref="D40:D42" si="6">100*C40/$C$43</f>
        <v>9.4594594594594597</v>
      </c>
      <c r="E40" t="str">
        <f t="shared" si="1"/>
        <v>9,46</v>
      </c>
      <c r="F40" t="str">
        <f t="shared" si="5"/>
        <v>7 (9,46%)</v>
      </c>
    </row>
    <row r="41" spans="1:6" x14ac:dyDescent="0.25">
      <c r="B41" t="s">
        <v>46</v>
      </c>
      <c r="C41">
        <f>COUNTIF(Form_Responses1[Насколько по вашему мнению учли мнение жителей при благоустройстве?],Диаграммы!B41)</f>
        <v>43</v>
      </c>
      <c r="D41" s="17">
        <f t="shared" si="6"/>
        <v>58.108108108108105</v>
      </c>
      <c r="E41" t="str">
        <f t="shared" si="1"/>
        <v>58,11</v>
      </c>
      <c r="F41" t="str">
        <f t="shared" si="5"/>
        <v>43 (58,11%)</v>
      </c>
    </row>
    <row r="42" spans="1:6" x14ac:dyDescent="0.25">
      <c r="B42" t="s">
        <v>32</v>
      </c>
      <c r="C42">
        <f>COUNTIF(Form_Responses1[Насколько по вашему мнению учли мнение жителей при благоустройстве?],Диаграммы!B42)</f>
        <v>22</v>
      </c>
      <c r="D42" s="17">
        <f t="shared" si="6"/>
        <v>29.72972972972973</v>
      </c>
      <c r="E42" t="str">
        <f t="shared" si="1"/>
        <v>29,73</v>
      </c>
      <c r="F42" t="str">
        <f t="shared" si="5"/>
        <v>22 (29,73%)</v>
      </c>
    </row>
    <row r="43" spans="1:6" x14ac:dyDescent="0.25">
      <c r="C43">
        <f>SUM(C39:C42)</f>
        <v>74</v>
      </c>
    </row>
    <row r="46" spans="1:6" x14ac:dyDescent="0.25">
      <c r="A46" s="13" t="s">
        <v>30</v>
      </c>
      <c r="B46" t="s">
        <v>9</v>
      </c>
    </row>
    <row r="47" spans="1:6" x14ac:dyDescent="0.25">
      <c r="B47" t="s">
        <v>96</v>
      </c>
      <c r="C47">
        <f>COUNTIF(Form_Responses1[Как часто вы посещали парк до его благоустройства? ],Диаграммы!B47)</f>
        <v>11</v>
      </c>
      <c r="D47" s="17">
        <f>100*C47/$C$52</f>
        <v>14.864864864864865</v>
      </c>
      <c r="E47" t="str">
        <f t="shared" si="1"/>
        <v>14,86</v>
      </c>
      <c r="F47" t="str">
        <f t="shared" si="5"/>
        <v>11 (14,86%)</v>
      </c>
    </row>
    <row r="48" spans="1:6" x14ac:dyDescent="0.25">
      <c r="B48" t="s">
        <v>113</v>
      </c>
      <c r="C48">
        <f>COUNTIF(Form_Responses1[Как часто вы посещали парк до его благоустройства? ],Диаграммы!B48)</f>
        <v>13</v>
      </c>
      <c r="D48" s="17">
        <f t="shared" ref="D48:D51" si="7">100*C48/$C$52</f>
        <v>17.567567567567568</v>
      </c>
      <c r="E48" t="str">
        <f t="shared" si="1"/>
        <v>17,57</v>
      </c>
      <c r="F48" t="str">
        <f t="shared" si="5"/>
        <v>13 (17,57%)</v>
      </c>
    </row>
    <row r="49" spans="1:10" x14ac:dyDescent="0.25">
      <c r="B49" t="s">
        <v>143</v>
      </c>
      <c r="C49">
        <f>COUNTIF(Form_Responses1[Как часто вы посещали парк до его благоустройства? ],Диаграммы!B49)</f>
        <v>5</v>
      </c>
      <c r="D49" s="17">
        <f t="shared" si="7"/>
        <v>6.756756756756757</v>
      </c>
      <c r="E49" t="str">
        <f t="shared" si="1"/>
        <v>6,76</v>
      </c>
      <c r="F49" t="str">
        <f t="shared" si="5"/>
        <v>5 (6,76%)</v>
      </c>
    </row>
    <row r="50" spans="1:10" x14ac:dyDescent="0.25">
      <c r="B50" t="s">
        <v>71</v>
      </c>
      <c r="C50">
        <f>COUNTIF(Form_Responses1[Как часто вы посещали парк до его благоустройства? ],Диаграммы!B50)</f>
        <v>14</v>
      </c>
      <c r="D50" s="17">
        <f t="shared" si="7"/>
        <v>18.918918918918919</v>
      </c>
      <c r="E50" t="str">
        <f t="shared" si="1"/>
        <v>18,92</v>
      </c>
      <c r="F50" t="str">
        <f t="shared" si="5"/>
        <v>14 (18,92%)</v>
      </c>
    </row>
    <row r="51" spans="1:10" x14ac:dyDescent="0.25">
      <c r="B51" t="s">
        <v>33</v>
      </c>
      <c r="C51">
        <f>COUNTIF(Form_Responses1[Как часто вы посещали парк до его благоустройства? ],Диаграммы!B51)</f>
        <v>31</v>
      </c>
      <c r="D51" s="17">
        <f t="shared" si="7"/>
        <v>41.891891891891895</v>
      </c>
      <c r="E51" t="str">
        <f t="shared" si="1"/>
        <v>41,89</v>
      </c>
      <c r="F51" t="str">
        <f t="shared" si="5"/>
        <v>31 (41,89%)</v>
      </c>
    </row>
    <row r="52" spans="1:10" x14ac:dyDescent="0.25">
      <c r="C52">
        <f>SUM(C47:C51)</f>
        <v>74</v>
      </c>
      <c r="J52" s="13"/>
    </row>
    <row r="53" spans="1:10" x14ac:dyDescent="0.25">
      <c r="J53" s="13"/>
    </row>
    <row r="55" spans="1:10" x14ac:dyDescent="0.25">
      <c r="A55" s="13" t="s">
        <v>30</v>
      </c>
      <c r="B55" t="s">
        <v>10</v>
      </c>
      <c r="J55" s="13"/>
    </row>
    <row r="56" spans="1:10" x14ac:dyDescent="0.25">
      <c r="B56" s="13" t="s">
        <v>34</v>
      </c>
      <c r="C56">
        <f>COUNTIF(Form_Responses1[Как обычно вы проводили время в парке до его благоустройства?],"*"&amp;B56&amp;"*")</f>
        <v>54</v>
      </c>
      <c r="D56" s="17">
        <f>100*C56/$C$63</f>
        <v>72.972972972972968</v>
      </c>
      <c r="E56" t="str">
        <f t="shared" si="1"/>
        <v>72,97</v>
      </c>
      <c r="F56" t="str">
        <f t="shared" si="5"/>
        <v>54 (72,97%)</v>
      </c>
      <c r="J56" s="13"/>
    </row>
    <row r="57" spans="1:10" x14ac:dyDescent="0.25">
      <c r="B57" s="13" t="s">
        <v>68</v>
      </c>
      <c r="C57">
        <f>COUNTIF(Form_Responses1[Как обычно вы проводили время в парке до его благоустройства?],"*"&amp;B57&amp;"*")</f>
        <v>40</v>
      </c>
      <c r="D57" s="17">
        <f t="shared" ref="D57:D62" si="8">100*C57/$C$63</f>
        <v>54.054054054054056</v>
      </c>
      <c r="E57" t="str">
        <f t="shared" si="1"/>
        <v>54,05</v>
      </c>
      <c r="F57" t="str">
        <f t="shared" si="5"/>
        <v>40 (54,05%)</v>
      </c>
    </row>
    <row r="58" spans="1:10" x14ac:dyDescent="0.25">
      <c r="B58" s="13" t="s">
        <v>361</v>
      </c>
      <c r="C58">
        <f>COUNTIF(Form_Responses1[Как обычно вы проводили время в парке до его благоустройства?],"*"&amp;B58&amp;"*")</f>
        <v>2</v>
      </c>
      <c r="D58" s="17">
        <f t="shared" si="8"/>
        <v>2.7027027027027026</v>
      </c>
      <c r="E58" t="str">
        <f t="shared" si="1"/>
        <v>2,7</v>
      </c>
      <c r="F58" t="str">
        <f t="shared" si="5"/>
        <v>2 (2,7%)</v>
      </c>
      <c r="J58" s="13"/>
    </row>
    <row r="59" spans="1:10" x14ac:dyDescent="0.25">
      <c r="B59" s="13" t="s">
        <v>235</v>
      </c>
      <c r="C59">
        <f>COUNTIF(Form_Responses1[Как обычно вы проводили время в парке до его благоустройства?],"*"&amp;B59&amp;"*")</f>
        <v>11</v>
      </c>
      <c r="D59" s="17">
        <f t="shared" si="8"/>
        <v>14.864864864864865</v>
      </c>
      <c r="E59" t="str">
        <f t="shared" si="1"/>
        <v>14,86</v>
      </c>
      <c r="F59" t="str">
        <f t="shared" si="5"/>
        <v>11 (14,86%)</v>
      </c>
      <c r="J59" s="13"/>
    </row>
    <row r="60" spans="1:10" x14ac:dyDescent="0.25">
      <c r="B60" s="13" t="s">
        <v>394</v>
      </c>
      <c r="C60">
        <f>COUNTIF(Form_Responses1[Как обычно вы проводили время в парке до его благоустройства?],"*"&amp;B60&amp;"*")</f>
        <v>4</v>
      </c>
      <c r="D60" s="17">
        <f t="shared" si="8"/>
        <v>5.4054054054054053</v>
      </c>
      <c r="E60" t="str">
        <f t="shared" si="1"/>
        <v>5,41</v>
      </c>
      <c r="F60" t="str">
        <f t="shared" si="5"/>
        <v>4 (5,41%)</v>
      </c>
    </row>
    <row r="61" spans="1:10" x14ac:dyDescent="0.25">
      <c r="B61" s="13" t="s">
        <v>395</v>
      </c>
      <c r="C61">
        <f>COUNTIF(Form_Responses1[Как обычно вы проводили время в парке до его благоустройства?],"*"&amp;B61&amp;"*")</f>
        <v>1</v>
      </c>
      <c r="D61" s="17">
        <f t="shared" si="8"/>
        <v>1.3513513513513513</v>
      </c>
      <c r="E61" t="str">
        <f t="shared" si="1"/>
        <v>1,35</v>
      </c>
      <c r="F61" t="str">
        <f t="shared" si="5"/>
        <v>1 (1,35%)</v>
      </c>
      <c r="J61" s="13"/>
    </row>
    <row r="62" spans="1:10" x14ac:dyDescent="0.25">
      <c r="B62" s="13" t="s">
        <v>390</v>
      </c>
      <c r="C62">
        <v>3</v>
      </c>
      <c r="D62" s="17">
        <f t="shared" si="8"/>
        <v>4.0540540540540544</v>
      </c>
      <c r="E62" t="str">
        <f t="shared" si="1"/>
        <v>4,05</v>
      </c>
      <c r="F62" t="str">
        <f t="shared" si="5"/>
        <v>3 (4,05%)</v>
      </c>
    </row>
    <row r="63" spans="1:10" x14ac:dyDescent="0.25">
      <c r="C63">
        <v>74</v>
      </c>
      <c r="D63" s="17"/>
    </row>
    <row r="66" spans="1:10" x14ac:dyDescent="0.25">
      <c r="A66" s="13" t="s">
        <v>30</v>
      </c>
      <c r="B66" t="s">
        <v>11</v>
      </c>
      <c r="J66" s="13"/>
    </row>
    <row r="67" spans="1:10" x14ac:dyDescent="0.25">
      <c r="B67" s="13" t="s">
        <v>236</v>
      </c>
      <c r="C67">
        <f>COUNTIF(Form_Responses1[Что вам нравилось в парке до его благоустройства?],"*"&amp;B67&amp;"*")</f>
        <v>8</v>
      </c>
      <c r="D67" s="17">
        <f t="shared" ref="D67:D75" si="9">100*C67/$C$63</f>
        <v>10.810810810810811</v>
      </c>
      <c r="E67" t="str">
        <f t="shared" si="1"/>
        <v>10,81</v>
      </c>
      <c r="F67" t="str">
        <f t="shared" si="5"/>
        <v>8 (10,81%)</v>
      </c>
    </row>
    <row r="68" spans="1:10" x14ac:dyDescent="0.25">
      <c r="B68" t="s">
        <v>396</v>
      </c>
      <c r="C68">
        <f>COUNTIF(Form_Responses1[Что вам нравилось в парке до его благоустройства?],"*"&amp;B68&amp;"*")</f>
        <v>2</v>
      </c>
      <c r="D68" s="17">
        <f t="shared" si="9"/>
        <v>2.7027027027027026</v>
      </c>
      <c r="E68" t="str">
        <f t="shared" si="1"/>
        <v>2,7</v>
      </c>
      <c r="F68" t="str">
        <f t="shared" si="5"/>
        <v>2 (2,7%)</v>
      </c>
      <c r="J68" s="13"/>
    </row>
    <row r="69" spans="1:10" x14ac:dyDescent="0.25">
      <c r="B69" s="13" t="s">
        <v>79</v>
      </c>
      <c r="C69">
        <f>COUNTIF(Form_Responses1[Что вам нравилось в парке до его благоустройства?],"*"&amp;B69&amp;"*")</f>
        <v>37</v>
      </c>
      <c r="D69" s="17">
        <f t="shared" si="9"/>
        <v>50</v>
      </c>
      <c r="E69" t="str">
        <f t="shared" si="1"/>
        <v>50,</v>
      </c>
      <c r="F69" t="str">
        <f t="shared" si="5"/>
        <v>37 (50,%)</v>
      </c>
    </row>
    <row r="70" spans="1:10" x14ac:dyDescent="0.25">
      <c r="B70" s="13" t="s">
        <v>69</v>
      </c>
      <c r="C70">
        <f>COUNTIF(Form_Responses1[Что вам нравилось в парке до его благоустройства?],"*"&amp;B70&amp;"*")</f>
        <v>32</v>
      </c>
      <c r="D70" s="17">
        <f t="shared" si="9"/>
        <v>43.243243243243242</v>
      </c>
      <c r="E70" t="str">
        <f t="shared" si="1"/>
        <v>43,24</v>
      </c>
      <c r="F70" t="str">
        <f t="shared" si="5"/>
        <v>32 (43,24%)</v>
      </c>
    </row>
    <row r="71" spans="1:10" x14ac:dyDescent="0.25">
      <c r="B71" s="13" t="s">
        <v>162</v>
      </c>
      <c r="C71">
        <f>COUNTIF(Form_Responses1[Что вам нравилось в парке до его благоустройства?],"*"&amp;B71&amp;"*")</f>
        <v>11</v>
      </c>
      <c r="D71" s="17">
        <f t="shared" si="9"/>
        <v>14.864864864864865</v>
      </c>
      <c r="E71" t="str">
        <f t="shared" si="1"/>
        <v>14,86</v>
      </c>
      <c r="F71" t="str">
        <f t="shared" si="5"/>
        <v>11 (14,86%)</v>
      </c>
      <c r="J71" s="13"/>
    </row>
    <row r="72" spans="1:10" x14ac:dyDescent="0.25">
      <c r="B72" s="13" t="s">
        <v>397</v>
      </c>
      <c r="C72">
        <f>COUNTIF(Form_Responses1[Что вам нравилось в парке до его благоустройства?],"*"&amp;B72&amp;"*")</f>
        <v>9</v>
      </c>
      <c r="D72" s="17">
        <f t="shared" si="9"/>
        <v>12.162162162162161</v>
      </c>
      <c r="E72" t="str">
        <f t="shared" ref="E72:E135" si="10">TEXT(D72,"##,##")</f>
        <v>12,16</v>
      </c>
      <c r="F72" t="str">
        <f t="shared" ref="F72:F135" si="11">CONCATENATE(C72," (",E72,"%)")</f>
        <v>9 (12,16%)</v>
      </c>
      <c r="J72" s="13"/>
    </row>
    <row r="73" spans="1:10" x14ac:dyDescent="0.25">
      <c r="B73" s="13" t="s">
        <v>398</v>
      </c>
      <c r="C73">
        <f>COUNTIF(Form_Responses1[Что вам нравилось в парке до его благоустройства?],"*"&amp;B73&amp;"*")</f>
        <v>3</v>
      </c>
      <c r="D73" s="17">
        <f t="shared" si="9"/>
        <v>4.0540540540540544</v>
      </c>
      <c r="E73" t="str">
        <f t="shared" si="10"/>
        <v>4,05</v>
      </c>
      <c r="F73" t="str">
        <f t="shared" si="11"/>
        <v>3 (4,05%)</v>
      </c>
    </row>
    <row r="74" spans="1:10" x14ac:dyDescent="0.25">
      <c r="B74" s="13" t="s">
        <v>51</v>
      </c>
      <c r="C74">
        <f>COUNTIF(Form_Responses1[Что вам нравилось в парке до его благоустройства?],"*"&amp;B74&amp;"*")</f>
        <v>7</v>
      </c>
      <c r="D74" s="17">
        <f t="shared" si="9"/>
        <v>9.4594594594594597</v>
      </c>
      <c r="E74" t="str">
        <f t="shared" si="10"/>
        <v>9,46</v>
      </c>
      <c r="F74" t="str">
        <f t="shared" si="11"/>
        <v>7 (9,46%)</v>
      </c>
    </row>
    <row r="75" spans="1:10" x14ac:dyDescent="0.25">
      <c r="B75" s="13" t="s">
        <v>32</v>
      </c>
      <c r="C75">
        <f>COUNTIF(Form_Responses1[Что вам нравилось в парке до его благоустройства?],"*"&amp;B75&amp;"*")</f>
        <v>16</v>
      </c>
      <c r="D75" s="17">
        <f t="shared" si="9"/>
        <v>21.621621621621621</v>
      </c>
      <c r="E75" t="str">
        <f t="shared" si="10"/>
        <v>21,62</v>
      </c>
      <c r="F75" t="str">
        <f t="shared" si="11"/>
        <v>16 (21,62%)</v>
      </c>
    </row>
    <row r="76" spans="1:10" x14ac:dyDescent="0.25">
      <c r="B76" s="13" t="s">
        <v>401</v>
      </c>
      <c r="C76">
        <v>3</v>
      </c>
      <c r="D76" s="17">
        <f>100*C76/$C$63</f>
        <v>4.0540540540540544</v>
      </c>
      <c r="E76" t="str">
        <f t="shared" si="10"/>
        <v>4,05</v>
      </c>
      <c r="F76" t="str">
        <f t="shared" si="11"/>
        <v>3 (4,05%)</v>
      </c>
    </row>
    <row r="80" spans="1:10" x14ac:dyDescent="0.25">
      <c r="A80" s="13" t="s">
        <v>30</v>
      </c>
      <c r="B80" t="s">
        <v>12</v>
      </c>
    </row>
    <row r="81" spans="1:6" x14ac:dyDescent="0.25">
      <c r="B81" s="13" t="s">
        <v>70</v>
      </c>
      <c r="C81">
        <f>COUNTIF(Form_Responses1[Изменилась ли частота вашего посещения парка после благоустройства?],Диаграммы!B81)</f>
        <v>17</v>
      </c>
      <c r="D81" s="17">
        <f>100*C81/$C$84</f>
        <v>22.972972972972972</v>
      </c>
      <c r="E81" t="str">
        <f t="shared" si="10"/>
        <v>22,97</v>
      </c>
      <c r="F81" t="str">
        <f t="shared" si="11"/>
        <v>17 (22,97%)</v>
      </c>
    </row>
    <row r="82" spans="1:6" x14ac:dyDescent="0.25">
      <c r="B82" t="s">
        <v>31</v>
      </c>
      <c r="C82">
        <f>COUNTIF(Form_Responses1[Изменилась ли частота вашего посещения парка после благоустройства?],Диаграммы!B82)</f>
        <v>31</v>
      </c>
      <c r="D82" s="17">
        <f t="shared" ref="D82:D83" si="12">100*C82/$C$84</f>
        <v>41.891891891891895</v>
      </c>
      <c r="E82" t="str">
        <f t="shared" si="10"/>
        <v>41,89</v>
      </c>
      <c r="F82" t="str">
        <f t="shared" si="11"/>
        <v>31 (41,89%)</v>
      </c>
    </row>
    <row r="83" spans="1:6" x14ac:dyDescent="0.25">
      <c r="B83" t="s">
        <v>48</v>
      </c>
      <c r="C83">
        <f>COUNTIF(Form_Responses1[Изменилась ли частота вашего посещения парка после благоустройства?],Диаграммы!B83)</f>
        <v>26</v>
      </c>
      <c r="D83" s="17">
        <f t="shared" si="12"/>
        <v>35.135135135135137</v>
      </c>
      <c r="E83" t="str">
        <f t="shared" si="10"/>
        <v>35,14</v>
      </c>
      <c r="F83" t="str">
        <f t="shared" si="11"/>
        <v>26 (35,14%)</v>
      </c>
    </row>
    <row r="84" spans="1:6" x14ac:dyDescent="0.25">
      <c r="C84">
        <f>SUM(C81:C83)</f>
        <v>74</v>
      </c>
    </row>
    <row r="87" spans="1:6" x14ac:dyDescent="0.25">
      <c r="A87" s="13" t="s">
        <v>30</v>
      </c>
      <c r="B87" t="s">
        <v>13</v>
      </c>
    </row>
    <row r="88" spans="1:6" x14ac:dyDescent="0.25">
      <c r="B88" t="s">
        <v>96</v>
      </c>
      <c r="C88">
        <f>COUNTIF(Form_Responses1[Если вы стали посещать парк чаще, то сколько раз вы посещаете его сейчас?],Диаграммы!B88)</f>
        <v>1</v>
      </c>
      <c r="D88" s="17">
        <f>100*C88/$C$92</f>
        <v>5.882352941176471</v>
      </c>
      <c r="E88" t="str">
        <f t="shared" si="10"/>
        <v>5,88</v>
      </c>
      <c r="F88" t="str">
        <f t="shared" si="11"/>
        <v>1 (5,88%)</v>
      </c>
    </row>
    <row r="89" spans="1:6" x14ac:dyDescent="0.25">
      <c r="B89" t="s">
        <v>113</v>
      </c>
      <c r="C89">
        <f>COUNTIF(Form_Responses1[Если вы стали посещать парк чаще, то сколько раз вы посещаете его сейчас?],Диаграммы!B89)</f>
        <v>6</v>
      </c>
      <c r="D89" s="17">
        <f t="shared" ref="D89:D91" si="13">100*C89/$C$92</f>
        <v>35.294117647058826</v>
      </c>
      <c r="E89" t="str">
        <f t="shared" si="10"/>
        <v>35,29</v>
      </c>
      <c r="F89" t="str">
        <f t="shared" si="11"/>
        <v>6 (35,29%)</v>
      </c>
    </row>
    <row r="90" spans="1:6" x14ac:dyDescent="0.25">
      <c r="B90" t="s">
        <v>143</v>
      </c>
      <c r="C90">
        <f>COUNTIF(Form_Responses1[Если вы стали посещать парк чаще, то сколько раз вы посещаете его сейчас?],Диаграммы!B90)</f>
        <v>1</v>
      </c>
      <c r="D90" s="17">
        <f t="shared" si="13"/>
        <v>5.882352941176471</v>
      </c>
      <c r="E90" t="str">
        <f t="shared" si="10"/>
        <v>5,88</v>
      </c>
      <c r="F90" t="str">
        <f t="shared" si="11"/>
        <v>1 (5,88%)</v>
      </c>
    </row>
    <row r="91" spans="1:6" x14ac:dyDescent="0.25">
      <c r="B91" t="s">
        <v>71</v>
      </c>
      <c r="C91">
        <f>COUNTIF(Form_Responses1[Если вы стали посещать парк чаще, то сколько раз вы посещаете его сейчас?],Диаграммы!B91)</f>
        <v>9</v>
      </c>
      <c r="D91" s="17">
        <f t="shared" si="13"/>
        <v>52.941176470588232</v>
      </c>
      <c r="E91" t="str">
        <f t="shared" si="10"/>
        <v>52,94</v>
      </c>
      <c r="F91" t="str">
        <f t="shared" si="11"/>
        <v>9 (52,94%)</v>
      </c>
    </row>
    <row r="92" spans="1:6" x14ac:dyDescent="0.25">
      <c r="C92">
        <f>C81</f>
        <v>17</v>
      </c>
      <c r="D92" s="17"/>
    </row>
    <row r="95" spans="1:6" x14ac:dyDescent="0.25">
      <c r="A95" s="13" t="s">
        <v>30</v>
      </c>
      <c r="B95" t="s">
        <v>15</v>
      </c>
    </row>
    <row r="96" spans="1:6" x14ac:dyDescent="0.25">
      <c r="B96" t="s">
        <v>113</v>
      </c>
      <c r="C96">
        <f>COUNTIF(Form_Responses1[Если количество ваших посещений парка сократилось, то как часто вы бываете в парке сейчас?],Диаграммы!B96)</f>
        <v>2</v>
      </c>
      <c r="D96" s="17">
        <f>100*C96/$C$101</f>
        <v>7.6923076923076925</v>
      </c>
      <c r="E96" t="str">
        <f t="shared" si="10"/>
        <v>7,69</v>
      </c>
      <c r="F96" t="str">
        <f t="shared" si="11"/>
        <v>2 (7,69%)</v>
      </c>
    </row>
    <row r="97" spans="1:6" x14ac:dyDescent="0.25">
      <c r="B97" t="s">
        <v>143</v>
      </c>
      <c r="C97">
        <f>COUNTIF(Form_Responses1[Если количество ваших посещений парка сократилось, то как часто вы бываете в парке сейчас?],Диаграммы!B97)</f>
        <v>2</v>
      </c>
      <c r="D97" s="17">
        <f t="shared" ref="D97:D100" si="14">100*C97/$C$101</f>
        <v>7.6923076923076925</v>
      </c>
      <c r="E97" t="str">
        <f t="shared" si="10"/>
        <v>7,69</v>
      </c>
      <c r="F97" t="str">
        <f t="shared" si="11"/>
        <v>2 (7,69%)</v>
      </c>
    </row>
    <row r="98" spans="1:6" x14ac:dyDescent="0.25">
      <c r="B98" t="s">
        <v>71</v>
      </c>
      <c r="C98">
        <f>COUNTIF(Form_Responses1[Если количество ваших посещений парка сократилось, то как часто вы бываете в парке сейчас?],Диаграммы!B98)</f>
        <v>4</v>
      </c>
      <c r="D98" s="17">
        <f t="shared" si="14"/>
        <v>15.384615384615385</v>
      </c>
      <c r="E98" t="str">
        <f t="shared" si="10"/>
        <v>15,38</v>
      </c>
      <c r="F98" t="str">
        <f t="shared" si="11"/>
        <v>4 (15,38%)</v>
      </c>
    </row>
    <row r="99" spans="1:6" x14ac:dyDescent="0.25">
      <c r="B99" t="s">
        <v>33</v>
      </c>
      <c r="C99">
        <f>COUNTIF(Form_Responses1[Если количество ваших посещений парка сократилось, то как часто вы бываете в парке сейчас?],Диаграммы!B99)</f>
        <v>17</v>
      </c>
      <c r="D99" s="17">
        <f t="shared" si="14"/>
        <v>65.384615384615387</v>
      </c>
      <c r="E99" t="str">
        <f t="shared" si="10"/>
        <v>65,38</v>
      </c>
      <c r="F99" t="str">
        <f t="shared" si="11"/>
        <v>17 (65,38%)</v>
      </c>
    </row>
    <row r="100" spans="1:6" x14ac:dyDescent="0.25">
      <c r="B100" s="13" t="s">
        <v>403</v>
      </c>
      <c r="C100">
        <v>1</v>
      </c>
      <c r="D100" s="17">
        <f t="shared" si="14"/>
        <v>3.8461538461538463</v>
      </c>
      <c r="E100" t="str">
        <f t="shared" si="10"/>
        <v>3,85</v>
      </c>
      <c r="F100" t="str">
        <f t="shared" si="11"/>
        <v>1 (3,85%)</v>
      </c>
    </row>
    <row r="101" spans="1:6" x14ac:dyDescent="0.25">
      <c r="C101">
        <f>C83</f>
        <v>26</v>
      </c>
      <c r="D101" s="17"/>
    </row>
    <row r="104" spans="1:6" x14ac:dyDescent="0.25">
      <c r="A104" s="13" t="s">
        <v>30</v>
      </c>
      <c r="B104" t="s">
        <v>17</v>
      </c>
    </row>
    <row r="105" spans="1:6" x14ac:dyDescent="0.25">
      <c r="B105" s="13" t="s">
        <v>35</v>
      </c>
      <c r="C105">
        <v>32</v>
      </c>
      <c r="D105" s="17">
        <f>100*C105/$C$110</f>
        <v>43.243243243243242</v>
      </c>
      <c r="E105" t="str">
        <f t="shared" si="10"/>
        <v>43,24</v>
      </c>
      <c r="F105" t="str">
        <f t="shared" si="11"/>
        <v>32 (43,24%)</v>
      </c>
    </row>
    <row r="106" spans="1:6" x14ac:dyDescent="0.25">
      <c r="B106" s="13" t="s">
        <v>188</v>
      </c>
      <c r="C106">
        <v>15</v>
      </c>
      <c r="D106" s="17">
        <f t="shared" ref="D106:D109" si="15">100*C106/$C$110</f>
        <v>20.27027027027027</v>
      </c>
      <c r="E106" t="str">
        <f t="shared" si="10"/>
        <v>20,27</v>
      </c>
      <c r="F106" t="str">
        <f t="shared" si="11"/>
        <v>15 (20,27%)</v>
      </c>
    </row>
    <row r="107" spans="1:6" x14ac:dyDescent="0.25">
      <c r="B107" s="13" t="s">
        <v>73</v>
      </c>
      <c r="C107">
        <v>38</v>
      </c>
      <c r="D107" s="17">
        <f t="shared" si="15"/>
        <v>51.351351351351354</v>
      </c>
      <c r="E107" t="str">
        <f t="shared" si="10"/>
        <v>51,35</v>
      </c>
      <c r="F107" t="str">
        <f t="shared" si="11"/>
        <v>38 (51,35%)</v>
      </c>
    </row>
    <row r="108" spans="1:6" x14ac:dyDescent="0.25">
      <c r="B108" s="13" t="s">
        <v>80</v>
      </c>
      <c r="C108">
        <v>20</v>
      </c>
      <c r="D108" s="17">
        <f t="shared" si="15"/>
        <v>27.027027027027028</v>
      </c>
      <c r="E108" t="str">
        <f t="shared" si="10"/>
        <v>27,03</v>
      </c>
      <c r="F108" t="str">
        <f t="shared" si="11"/>
        <v>20 (27,03%)</v>
      </c>
    </row>
    <row r="109" spans="1:6" x14ac:dyDescent="0.25">
      <c r="B109" s="13" t="s">
        <v>390</v>
      </c>
      <c r="C109">
        <v>1</v>
      </c>
      <c r="D109" s="17">
        <f t="shared" si="15"/>
        <v>1.3513513513513513</v>
      </c>
      <c r="E109" t="str">
        <f t="shared" si="10"/>
        <v>1,35</v>
      </c>
      <c r="F109" t="str">
        <f t="shared" si="11"/>
        <v>1 (1,35%)</v>
      </c>
    </row>
    <row r="110" spans="1:6" x14ac:dyDescent="0.25">
      <c r="C110">
        <v>74</v>
      </c>
      <c r="D110" s="17"/>
    </row>
    <row r="113" spans="1:6" x14ac:dyDescent="0.25">
      <c r="A113" s="13" t="s">
        <v>30</v>
      </c>
      <c r="B113" s="13" t="s">
        <v>18</v>
      </c>
    </row>
    <row r="114" spans="1:6" x14ac:dyDescent="0.25">
      <c r="B114" s="13" t="s">
        <v>404</v>
      </c>
      <c r="C114">
        <v>9</v>
      </c>
      <c r="D114" s="17">
        <f>100*C114/$C$128</f>
        <v>12.162162162162161</v>
      </c>
      <c r="E114" t="str">
        <f t="shared" si="10"/>
        <v>12,16</v>
      </c>
      <c r="F114" t="str">
        <f t="shared" si="11"/>
        <v>9 (12,16%)</v>
      </c>
    </row>
    <row r="115" spans="1:6" x14ac:dyDescent="0.25">
      <c r="B115" s="13" t="s">
        <v>290</v>
      </c>
      <c r="C115">
        <v>3</v>
      </c>
      <c r="D115" s="17">
        <f t="shared" ref="D115:D127" si="16">100*C115/$C$128</f>
        <v>4.0540540540540544</v>
      </c>
      <c r="E115" t="str">
        <f t="shared" si="10"/>
        <v>4,05</v>
      </c>
      <c r="F115" t="str">
        <f t="shared" si="11"/>
        <v>3 (4,05%)</v>
      </c>
    </row>
    <row r="116" spans="1:6" x14ac:dyDescent="0.25">
      <c r="B116" s="13" t="s">
        <v>114</v>
      </c>
      <c r="C116">
        <v>20</v>
      </c>
      <c r="D116" s="17">
        <f t="shared" si="16"/>
        <v>27.027027027027028</v>
      </c>
      <c r="E116" t="str">
        <f t="shared" si="10"/>
        <v>27,03</v>
      </c>
      <c r="F116" t="str">
        <f t="shared" si="11"/>
        <v>20 (27,03%)</v>
      </c>
    </row>
    <row r="117" spans="1:6" x14ac:dyDescent="0.25">
      <c r="B117" s="13" t="s">
        <v>74</v>
      </c>
      <c r="C117">
        <v>31</v>
      </c>
      <c r="D117" s="17">
        <f t="shared" si="16"/>
        <v>41.891891891891895</v>
      </c>
      <c r="E117" t="str">
        <f t="shared" si="10"/>
        <v>41,89</v>
      </c>
      <c r="F117" t="str">
        <f t="shared" si="11"/>
        <v>31 (41,89%)</v>
      </c>
    </row>
    <row r="118" spans="1:6" x14ac:dyDescent="0.25">
      <c r="B118" s="13" t="s">
        <v>405</v>
      </c>
      <c r="C118">
        <v>2</v>
      </c>
      <c r="D118" s="17">
        <f t="shared" si="16"/>
        <v>2.7027027027027026</v>
      </c>
      <c r="E118" t="str">
        <f t="shared" si="10"/>
        <v>2,7</v>
      </c>
      <c r="F118" t="str">
        <f t="shared" si="11"/>
        <v>2 (2,7%)</v>
      </c>
    </row>
    <row r="119" spans="1:6" x14ac:dyDescent="0.25">
      <c r="B119" s="13" t="s">
        <v>406</v>
      </c>
      <c r="C119">
        <v>5</v>
      </c>
      <c r="D119" s="17">
        <f t="shared" si="16"/>
        <v>6.756756756756757</v>
      </c>
      <c r="E119" t="str">
        <f t="shared" si="10"/>
        <v>6,76</v>
      </c>
      <c r="F119" t="str">
        <f t="shared" si="11"/>
        <v>5 (6,76%)</v>
      </c>
    </row>
    <row r="120" spans="1:6" x14ac:dyDescent="0.25">
      <c r="B120" s="13" t="s">
        <v>407</v>
      </c>
      <c r="C120">
        <v>2</v>
      </c>
      <c r="D120" s="17">
        <f t="shared" si="16"/>
        <v>2.7027027027027026</v>
      </c>
      <c r="E120" t="str">
        <f t="shared" si="10"/>
        <v>2,7</v>
      </c>
      <c r="F120" t="str">
        <f t="shared" si="11"/>
        <v>2 (2,7%)</v>
      </c>
    </row>
    <row r="121" spans="1:6" x14ac:dyDescent="0.25">
      <c r="B121" s="13" t="s">
        <v>397</v>
      </c>
      <c r="C121">
        <v>2</v>
      </c>
      <c r="D121" s="17">
        <f t="shared" si="16"/>
        <v>2.7027027027027026</v>
      </c>
      <c r="E121" t="str">
        <f t="shared" si="10"/>
        <v>2,7</v>
      </c>
      <c r="F121" t="str">
        <f t="shared" si="11"/>
        <v>2 (2,7%)</v>
      </c>
    </row>
    <row r="122" spans="1:6" x14ac:dyDescent="0.25">
      <c r="B122" s="13" t="s">
        <v>408</v>
      </c>
      <c r="C122">
        <v>1</v>
      </c>
      <c r="D122" s="17">
        <f t="shared" si="16"/>
        <v>1.3513513513513513</v>
      </c>
      <c r="E122" t="str">
        <f t="shared" si="10"/>
        <v>1,35</v>
      </c>
      <c r="F122" t="str">
        <f t="shared" si="11"/>
        <v>1 (1,35%)</v>
      </c>
    </row>
    <row r="123" spans="1:6" x14ac:dyDescent="0.25">
      <c r="B123" s="13" t="s">
        <v>409</v>
      </c>
      <c r="C123">
        <v>14</v>
      </c>
      <c r="D123" s="17">
        <f t="shared" si="16"/>
        <v>18.918918918918919</v>
      </c>
      <c r="E123" t="str">
        <f t="shared" si="10"/>
        <v>18,92</v>
      </c>
      <c r="F123" t="str">
        <f t="shared" si="11"/>
        <v>14 (18,92%)</v>
      </c>
    </row>
    <row r="124" spans="1:6" x14ac:dyDescent="0.25">
      <c r="B124" s="13" t="s">
        <v>410</v>
      </c>
      <c r="C124">
        <v>25</v>
      </c>
      <c r="D124" s="17">
        <f t="shared" si="16"/>
        <v>33.783783783783782</v>
      </c>
      <c r="E124" t="str">
        <f t="shared" si="10"/>
        <v>33,78</v>
      </c>
      <c r="F124" t="str">
        <f t="shared" si="11"/>
        <v>25 (33,78%)</v>
      </c>
    </row>
    <row r="125" spans="1:6" x14ac:dyDescent="0.25">
      <c r="B125" s="13" t="s">
        <v>32</v>
      </c>
      <c r="C125">
        <v>22</v>
      </c>
      <c r="D125" s="17">
        <f t="shared" si="16"/>
        <v>29.72972972972973</v>
      </c>
      <c r="E125" t="str">
        <f t="shared" si="10"/>
        <v>29,73</v>
      </c>
      <c r="F125" t="str">
        <f t="shared" si="11"/>
        <v>22 (29,73%)</v>
      </c>
    </row>
    <row r="126" spans="1:6" x14ac:dyDescent="0.25">
      <c r="B126" s="13" t="s">
        <v>262</v>
      </c>
      <c r="C126">
        <v>8</v>
      </c>
      <c r="D126" s="17">
        <f t="shared" si="16"/>
        <v>10.810810810810811</v>
      </c>
      <c r="E126" t="str">
        <f t="shared" si="10"/>
        <v>10,81</v>
      </c>
      <c r="F126" t="str">
        <f t="shared" si="11"/>
        <v>8 (10,81%)</v>
      </c>
    </row>
    <row r="127" spans="1:6" x14ac:dyDescent="0.25">
      <c r="B127" s="13" t="s">
        <v>51</v>
      </c>
      <c r="C127">
        <v>8</v>
      </c>
      <c r="D127" s="17">
        <f t="shared" si="16"/>
        <v>10.810810810810811</v>
      </c>
      <c r="E127" t="str">
        <f t="shared" si="10"/>
        <v>10,81</v>
      </c>
      <c r="F127" t="str">
        <f t="shared" si="11"/>
        <v>8 (10,81%)</v>
      </c>
    </row>
    <row r="128" spans="1:6" x14ac:dyDescent="0.25">
      <c r="C128">
        <v>74</v>
      </c>
      <c r="D128" s="17"/>
    </row>
    <row r="131" spans="1:6" x14ac:dyDescent="0.25">
      <c r="A131" s="13" t="s">
        <v>30</v>
      </c>
      <c r="B131" s="13" t="s">
        <v>19</v>
      </c>
      <c r="E131" t="str">
        <f t="shared" si="10"/>
        <v>,</v>
      </c>
      <c r="F131" t="str">
        <f t="shared" si="11"/>
        <v xml:space="preserve"> (,%)</v>
      </c>
    </row>
    <row r="132" spans="1:6" x14ac:dyDescent="0.25">
      <c r="B132" s="13" t="s">
        <v>170</v>
      </c>
      <c r="C132">
        <v>25</v>
      </c>
      <c r="D132" s="17">
        <f>100*C132/$C$145</f>
        <v>33.783783783783782</v>
      </c>
      <c r="E132" t="str">
        <f t="shared" si="10"/>
        <v>33,78</v>
      </c>
      <c r="F132" t="str">
        <f t="shared" si="11"/>
        <v>25 (33,78%)</v>
      </c>
    </row>
    <row r="133" spans="1:6" x14ac:dyDescent="0.25">
      <c r="B133" s="13" t="s">
        <v>411</v>
      </c>
      <c r="C133">
        <v>27</v>
      </c>
      <c r="D133" s="17">
        <f t="shared" ref="D133:D144" si="17">100*C133/$C$145</f>
        <v>36.486486486486484</v>
      </c>
      <c r="E133" t="str">
        <f t="shared" si="10"/>
        <v>36,49</v>
      </c>
      <c r="F133" t="str">
        <f t="shared" si="11"/>
        <v>27 (36,49%)</v>
      </c>
    </row>
    <row r="134" spans="1:6" x14ac:dyDescent="0.25">
      <c r="B134" s="13" t="s">
        <v>114</v>
      </c>
      <c r="C134">
        <v>18</v>
      </c>
      <c r="D134" s="17">
        <f t="shared" si="17"/>
        <v>24.324324324324323</v>
      </c>
      <c r="E134" t="str">
        <f t="shared" si="10"/>
        <v>24,32</v>
      </c>
      <c r="F134" t="str">
        <f t="shared" si="11"/>
        <v>18 (24,32%)</v>
      </c>
    </row>
    <row r="135" spans="1:6" x14ac:dyDescent="0.25">
      <c r="B135" s="13" t="s">
        <v>405</v>
      </c>
      <c r="C135">
        <v>4</v>
      </c>
      <c r="D135" s="17">
        <f t="shared" si="17"/>
        <v>5.4054054054054053</v>
      </c>
      <c r="E135" t="str">
        <f t="shared" si="10"/>
        <v>5,41</v>
      </c>
      <c r="F135" t="str">
        <f t="shared" si="11"/>
        <v>4 (5,41%)</v>
      </c>
    </row>
    <row r="136" spans="1:6" x14ac:dyDescent="0.25">
      <c r="B136" s="13" t="s">
        <v>87</v>
      </c>
      <c r="C136">
        <v>12</v>
      </c>
      <c r="D136" s="17">
        <f t="shared" si="17"/>
        <v>16.216216216216218</v>
      </c>
      <c r="E136" t="str">
        <f t="shared" ref="E136:E196" si="18">TEXT(D136,"##,##")</f>
        <v>16,22</v>
      </c>
      <c r="F136" t="str">
        <f t="shared" ref="F136:F196" si="19">CONCATENATE(C136," (",E136,"%)")</f>
        <v>12 (16,22%)</v>
      </c>
    </row>
    <row r="137" spans="1:6" x14ac:dyDescent="0.25">
      <c r="B137" s="13" t="s">
        <v>407</v>
      </c>
      <c r="C137">
        <v>3</v>
      </c>
      <c r="D137" s="17">
        <f t="shared" si="17"/>
        <v>4.0540540540540544</v>
      </c>
      <c r="E137" t="str">
        <f t="shared" si="18"/>
        <v>4,05</v>
      </c>
      <c r="F137" t="str">
        <f t="shared" si="19"/>
        <v>3 (4,05%)</v>
      </c>
    </row>
    <row r="138" spans="1:6" x14ac:dyDescent="0.25">
      <c r="B138" s="13" t="s">
        <v>412</v>
      </c>
      <c r="C138">
        <v>4</v>
      </c>
      <c r="D138" s="17">
        <f t="shared" si="17"/>
        <v>5.4054054054054053</v>
      </c>
      <c r="E138" t="str">
        <f t="shared" si="18"/>
        <v>5,41</v>
      </c>
      <c r="F138" t="str">
        <f t="shared" si="19"/>
        <v>4 (5,41%)</v>
      </c>
    </row>
    <row r="139" spans="1:6" x14ac:dyDescent="0.25">
      <c r="B139" s="13" t="s">
        <v>147</v>
      </c>
      <c r="C139">
        <v>29</v>
      </c>
      <c r="D139" s="17">
        <f t="shared" si="17"/>
        <v>39.189189189189186</v>
      </c>
      <c r="E139" t="str">
        <f t="shared" si="18"/>
        <v>39,19</v>
      </c>
      <c r="F139" t="str">
        <f t="shared" si="19"/>
        <v>29 (39,19%)</v>
      </c>
    </row>
    <row r="140" spans="1:6" x14ac:dyDescent="0.25">
      <c r="B140" s="13" t="s">
        <v>413</v>
      </c>
      <c r="C140">
        <v>14</v>
      </c>
      <c r="D140" s="17">
        <f t="shared" si="17"/>
        <v>18.918918918918919</v>
      </c>
      <c r="E140" t="str">
        <f t="shared" si="18"/>
        <v>18,92</v>
      </c>
      <c r="F140" t="str">
        <f t="shared" si="19"/>
        <v>14 (18,92%)</v>
      </c>
    </row>
    <row r="141" spans="1:6" x14ac:dyDescent="0.25">
      <c r="B141" s="13" t="s">
        <v>115</v>
      </c>
      <c r="C141">
        <v>41</v>
      </c>
      <c r="D141" s="17">
        <f t="shared" si="17"/>
        <v>55.405405405405403</v>
      </c>
      <c r="E141" t="str">
        <f t="shared" si="18"/>
        <v>55,41</v>
      </c>
      <c r="F141" t="str">
        <f t="shared" si="19"/>
        <v>41 (55,41%)</v>
      </c>
    </row>
    <row r="142" spans="1:6" x14ac:dyDescent="0.25">
      <c r="B142" s="13" t="s">
        <v>397</v>
      </c>
      <c r="C142">
        <v>8</v>
      </c>
      <c r="D142" s="17">
        <f t="shared" si="17"/>
        <v>10.810810810810811</v>
      </c>
      <c r="E142" t="str">
        <f t="shared" si="18"/>
        <v>10,81</v>
      </c>
      <c r="F142" t="str">
        <f t="shared" si="19"/>
        <v>8 (10,81%)</v>
      </c>
    </row>
    <row r="143" spans="1:6" x14ac:dyDescent="0.25">
      <c r="B143" s="13" t="s">
        <v>32</v>
      </c>
      <c r="C143">
        <v>13</v>
      </c>
      <c r="D143" s="17">
        <f t="shared" si="17"/>
        <v>17.567567567567568</v>
      </c>
      <c r="E143" t="str">
        <f t="shared" si="18"/>
        <v>17,57</v>
      </c>
      <c r="F143" t="str">
        <f t="shared" si="19"/>
        <v>13 (17,57%)</v>
      </c>
    </row>
    <row r="144" spans="1:6" x14ac:dyDescent="0.25">
      <c r="B144" s="13" t="s">
        <v>390</v>
      </c>
      <c r="C144" s="13">
        <v>14</v>
      </c>
      <c r="D144" s="17">
        <f t="shared" si="17"/>
        <v>18.918918918918919</v>
      </c>
      <c r="E144" t="str">
        <f t="shared" si="18"/>
        <v>18,92</v>
      </c>
      <c r="F144" t="str">
        <f t="shared" si="19"/>
        <v>14 (18,92%)</v>
      </c>
    </row>
    <row r="145" spans="1:6" x14ac:dyDescent="0.25">
      <c r="C145">
        <v>74</v>
      </c>
      <c r="D145" s="17"/>
    </row>
    <row r="148" spans="1:6" x14ac:dyDescent="0.25">
      <c r="A148" t="s">
        <v>30</v>
      </c>
      <c r="B148" s="13" t="s">
        <v>20</v>
      </c>
      <c r="E148" t="str">
        <f t="shared" si="18"/>
        <v>,</v>
      </c>
      <c r="F148" t="str">
        <f t="shared" si="19"/>
        <v xml:space="preserve"> (,%)</v>
      </c>
    </row>
    <row r="149" spans="1:6" x14ac:dyDescent="0.25">
      <c r="B149" s="13" t="s">
        <v>30</v>
      </c>
      <c r="C149">
        <f>COUNTIF(Form_Responses1[Высказываете ли вы свою позицию в отношении изменений в парке после его благоустройства?],Диаграммы!B149)</f>
        <v>45</v>
      </c>
      <c r="D149" s="17">
        <f t="shared" ref="D149:D150" si="20">100*C149/$C$145</f>
        <v>60.810810810810814</v>
      </c>
      <c r="E149" t="str">
        <f t="shared" si="18"/>
        <v>60,81</v>
      </c>
      <c r="F149" t="str">
        <f t="shared" si="19"/>
        <v>45 (60,81%)</v>
      </c>
    </row>
    <row r="150" spans="1:6" x14ac:dyDescent="0.25">
      <c r="B150" s="13" t="s">
        <v>31</v>
      </c>
      <c r="C150">
        <f>COUNTIF(Form_Responses1[Высказываете ли вы свою позицию в отношении изменений в парке после его благоустройства?],Диаграммы!B150)</f>
        <v>29</v>
      </c>
      <c r="D150" s="17">
        <f t="shared" si="20"/>
        <v>39.189189189189186</v>
      </c>
      <c r="E150" t="str">
        <f t="shared" si="18"/>
        <v>39,19</v>
      </c>
      <c r="F150" t="str">
        <f t="shared" si="19"/>
        <v>29 (39,19%)</v>
      </c>
    </row>
    <row r="151" spans="1:6" x14ac:dyDescent="0.25">
      <c r="C151">
        <v>74</v>
      </c>
      <c r="D151" s="17"/>
    </row>
    <row r="154" spans="1:6" x14ac:dyDescent="0.25">
      <c r="A154" t="s">
        <v>30</v>
      </c>
      <c r="B154" t="s">
        <v>21</v>
      </c>
      <c r="E154" t="str">
        <f t="shared" si="18"/>
        <v>,</v>
      </c>
      <c r="F154" t="str">
        <f t="shared" si="19"/>
        <v xml:space="preserve"> (,%)</v>
      </c>
    </row>
    <row r="155" spans="1:6" x14ac:dyDescent="0.25">
      <c r="B155" s="13" t="s">
        <v>88</v>
      </c>
      <c r="C155">
        <f>COUNTIF(Form_Responses1[Если вы делитесь своей позицией, то укажите в каком формате?],"*"&amp;B155&amp;"*")</f>
        <v>30</v>
      </c>
      <c r="D155" s="17">
        <f>100*C155/$C$160</f>
        <v>66.666666666666671</v>
      </c>
      <c r="E155" t="str">
        <f t="shared" si="18"/>
        <v>66,67</v>
      </c>
      <c r="F155" t="str">
        <f t="shared" si="19"/>
        <v>30 (66,67%)</v>
      </c>
    </row>
    <row r="156" spans="1:6" x14ac:dyDescent="0.25">
      <c r="B156" s="13" t="s">
        <v>414</v>
      </c>
      <c r="C156">
        <f>COUNTIF(Form_Responses1[Если вы делитесь своей позицией, то укажите в каком формате?],"*"&amp;B156&amp;"*")</f>
        <v>8</v>
      </c>
      <c r="D156" s="17">
        <f t="shared" ref="D156:D159" si="21">100*C156/$C$160</f>
        <v>17.777777777777779</v>
      </c>
      <c r="E156" t="str">
        <f t="shared" si="18"/>
        <v>17,78</v>
      </c>
      <c r="F156" t="str">
        <f t="shared" si="19"/>
        <v>8 (17,78%)</v>
      </c>
    </row>
    <row r="157" spans="1:6" x14ac:dyDescent="0.25">
      <c r="B157" s="13" t="s">
        <v>38</v>
      </c>
      <c r="C157">
        <f>COUNTIF(Form_Responses1[Если вы делитесь своей позицией, то укажите в каком формате?],"*"&amp;B157&amp;"*")</f>
        <v>33</v>
      </c>
      <c r="D157" s="17">
        <f t="shared" si="21"/>
        <v>73.333333333333329</v>
      </c>
      <c r="E157" t="str">
        <f t="shared" si="18"/>
        <v>73,33</v>
      </c>
      <c r="F157" t="str">
        <f t="shared" si="19"/>
        <v>33 (73,33%)</v>
      </c>
    </row>
    <row r="158" spans="1:6" x14ac:dyDescent="0.25">
      <c r="B158" s="13" t="s">
        <v>415</v>
      </c>
      <c r="C158">
        <f>COUNTIF(Form_Responses1[Если вы делитесь своей позицией, то укажите в каком формате?],"*"&amp;B158&amp;"*")</f>
        <v>5</v>
      </c>
      <c r="D158" s="17">
        <f t="shared" si="21"/>
        <v>11.111111111111111</v>
      </c>
      <c r="E158" t="str">
        <f t="shared" si="18"/>
        <v>11,11</v>
      </c>
      <c r="F158" t="str">
        <f t="shared" si="19"/>
        <v>5 (11,11%)</v>
      </c>
    </row>
    <row r="159" spans="1:6" x14ac:dyDescent="0.25">
      <c r="B159" s="13" t="s">
        <v>416</v>
      </c>
      <c r="C159">
        <f>COUNTIF(Form_Responses1[Если вы делитесь своей позицией, то укажите в каком формате?],"*"&amp;B159&amp;"*")</f>
        <v>1</v>
      </c>
      <c r="D159" s="17">
        <f t="shared" si="21"/>
        <v>2.2222222222222223</v>
      </c>
      <c r="E159" t="str">
        <f t="shared" si="18"/>
        <v>2,22</v>
      </c>
      <c r="F159" t="str">
        <f t="shared" si="19"/>
        <v>1 (2,22%)</v>
      </c>
    </row>
    <row r="160" spans="1:6" x14ac:dyDescent="0.25">
      <c r="C160">
        <f>C149</f>
        <v>45</v>
      </c>
      <c r="D160" s="17"/>
    </row>
    <row r="163" spans="1:6" x14ac:dyDescent="0.25">
      <c r="A163" t="s">
        <v>30</v>
      </c>
      <c r="B163" t="s">
        <v>23</v>
      </c>
    </row>
    <row r="164" spans="1:6" x14ac:dyDescent="0.25">
      <c r="B164" s="13" t="s">
        <v>39</v>
      </c>
      <c r="C164">
        <f>COUNTIF(Form_Responses1[Состоите ли вы в каких либо активных группах или сообществах по данной теме?],Диаграммы!B164)</f>
        <v>22</v>
      </c>
      <c r="D164" s="17">
        <f>100*C164/$C$166</f>
        <v>29.72972972972973</v>
      </c>
      <c r="E164" t="str">
        <f t="shared" si="18"/>
        <v>29,73</v>
      </c>
      <c r="F164" t="str">
        <f t="shared" si="19"/>
        <v>22 (29,73%)</v>
      </c>
    </row>
    <row r="165" spans="1:6" x14ac:dyDescent="0.25">
      <c r="B165" s="13" t="s">
        <v>63</v>
      </c>
      <c r="C165">
        <f>COUNTIF(Form_Responses1[Состоите ли вы в каких либо активных группах или сообществах по данной теме?],Диаграммы!B165)</f>
        <v>52</v>
      </c>
      <c r="D165" s="17">
        <f t="shared" ref="D165:D196" si="22">100*C165/$C$166</f>
        <v>70.270270270270274</v>
      </c>
      <c r="E165" t="str">
        <f t="shared" si="18"/>
        <v>70,27</v>
      </c>
      <c r="F165" t="str">
        <f t="shared" si="19"/>
        <v>52 (70,27%)</v>
      </c>
    </row>
    <row r="166" spans="1:6" x14ac:dyDescent="0.25">
      <c r="B166" s="13"/>
      <c r="C166">
        <v>74</v>
      </c>
      <c r="D166" s="17"/>
    </row>
    <row r="167" spans="1:6" x14ac:dyDescent="0.25">
      <c r="D167" s="17"/>
    </row>
    <row r="168" spans="1:6" x14ac:dyDescent="0.25">
      <c r="D168" s="17"/>
    </row>
    <row r="169" spans="1:6" x14ac:dyDescent="0.25">
      <c r="A169" t="s">
        <v>30</v>
      </c>
      <c r="B169" t="s">
        <v>26</v>
      </c>
      <c r="D169" s="17"/>
    </row>
    <row r="170" spans="1:6" x14ac:dyDescent="0.25">
      <c r="B170" s="13" t="s">
        <v>42</v>
      </c>
      <c r="C170">
        <f>COUNTIF(Form_Responses1[Ваш возраст],Диаграммы!B170)</f>
        <v>7</v>
      </c>
      <c r="D170" s="17">
        <f t="shared" si="22"/>
        <v>9.4594594594594597</v>
      </c>
      <c r="E170" t="str">
        <f t="shared" si="18"/>
        <v>9,46</v>
      </c>
      <c r="F170" t="str">
        <f t="shared" si="19"/>
        <v>7 (9,46%)</v>
      </c>
    </row>
    <row r="171" spans="1:6" x14ac:dyDescent="0.25">
      <c r="B171" s="13" t="s">
        <v>56</v>
      </c>
      <c r="C171">
        <f>COUNTIF(Form_Responses1[Ваш возраст],Диаграммы!B171)</f>
        <v>45</v>
      </c>
      <c r="D171" s="17">
        <f t="shared" si="22"/>
        <v>60.810810810810814</v>
      </c>
      <c r="E171" t="str">
        <f t="shared" si="18"/>
        <v>60,81</v>
      </c>
      <c r="F171" t="str">
        <f t="shared" si="19"/>
        <v>45 (60,81%)</v>
      </c>
    </row>
    <row r="172" spans="1:6" x14ac:dyDescent="0.25">
      <c r="B172" s="13" t="s">
        <v>118</v>
      </c>
      <c r="C172">
        <f>COUNTIF(Form_Responses1[Ваш возраст],Диаграммы!B172)</f>
        <v>17</v>
      </c>
      <c r="D172" s="17">
        <f t="shared" si="22"/>
        <v>22.972972972972972</v>
      </c>
      <c r="E172" t="str">
        <f t="shared" si="18"/>
        <v>22,97</v>
      </c>
      <c r="F172" t="str">
        <f t="shared" si="19"/>
        <v>17 (22,97%)</v>
      </c>
    </row>
    <row r="173" spans="1:6" x14ac:dyDescent="0.25">
      <c r="B173" s="13" t="s">
        <v>219</v>
      </c>
      <c r="C173">
        <f>COUNTIF(Form_Responses1[Ваш возраст],Диаграммы!B173)</f>
        <v>5</v>
      </c>
      <c r="D173" s="17">
        <f t="shared" si="22"/>
        <v>6.756756756756757</v>
      </c>
      <c r="E173" t="str">
        <f t="shared" si="18"/>
        <v>6,76</v>
      </c>
      <c r="F173" t="str">
        <f t="shared" si="19"/>
        <v>5 (6,76%)</v>
      </c>
    </row>
    <row r="174" spans="1:6" x14ac:dyDescent="0.25">
      <c r="D174" s="17"/>
    </row>
    <row r="175" spans="1:6" x14ac:dyDescent="0.25">
      <c r="D175" s="17"/>
    </row>
    <row r="176" spans="1:6" x14ac:dyDescent="0.25">
      <c r="D176" s="17"/>
    </row>
    <row r="177" spans="2:6" x14ac:dyDescent="0.25">
      <c r="B177" s="13" t="s">
        <v>27</v>
      </c>
      <c r="D177" s="17"/>
    </row>
    <row r="178" spans="2:6" x14ac:dyDescent="0.25">
      <c r="B178" s="13" t="s">
        <v>66</v>
      </c>
      <c r="C178">
        <f>COUNTIF(Form_Responses1[Ваш пол (по желанию)],Диаграммы!B178)</f>
        <v>19</v>
      </c>
      <c r="D178" s="17">
        <f t="shared" si="22"/>
        <v>25.675675675675677</v>
      </c>
      <c r="E178" t="str">
        <f t="shared" si="18"/>
        <v>25,68</v>
      </c>
      <c r="F178" t="str">
        <f t="shared" si="19"/>
        <v>19 (25,68%)</v>
      </c>
    </row>
    <row r="179" spans="2:6" x14ac:dyDescent="0.25">
      <c r="B179" s="13" t="s">
        <v>43</v>
      </c>
      <c r="C179">
        <f>COUNTIF(Form_Responses1[Ваш пол (по желанию)],Диаграммы!B179)</f>
        <v>54</v>
      </c>
      <c r="D179" s="17">
        <f t="shared" si="22"/>
        <v>72.972972972972968</v>
      </c>
      <c r="E179" t="str">
        <f t="shared" si="18"/>
        <v>72,97</v>
      </c>
      <c r="F179" t="str">
        <f t="shared" si="19"/>
        <v>54 (72,97%)</v>
      </c>
    </row>
    <row r="180" spans="2:6" x14ac:dyDescent="0.25">
      <c r="B180" s="13" t="s">
        <v>403</v>
      </c>
      <c r="C180">
        <v>1</v>
      </c>
      <c r="D180" s="17">
        <f t="shared" si="22"/>
        <v>1.3513513513513513</v>
      </c>
      <c r="E180" t="str">
        <f t="shared" si="18"/>
        <v>1,35</v>
      </c>
      <c r="F180" t="str">
        <f t="shared" si="19"/>
        <v>1 (1,35%)</v>
      </c>
    </row>
    <row r="181" spans="2:6" x14ac:dyDescent="0.25">
      <c r="D181" s="17"/>
    </row>
    <row r="182" spans="2:6" x14ac:dyDescent="0.25">
      <c r="D182" s="17"/>
    </row>
    <row r="183" spans="2:6" x14ac:dyDescent="0.25">
      <c r="D183" s="17"/>
    </row>
    <row r="184" spans="2:6" x14ac:dyDescent="0.25">
      <c r="B184" s="13" t="s">
        <v>28</v>
      </c>
      <c r="D184" s="17"/>
    </row>
    <row r="185" spans="2:6" x14ac:dyDescent="0.25">
      <c r="B185" s="13" t="s">
        <v>44</v>
      </c>
      <c r="C185">
        <f>COUNTIF(Form_Responses1[Какое у вас образование? (по желанию)],Диаграммы!B185)</f>
        <v>62</v>
      </c>
      <c r="D185" s="17">
        <f t="shared" si="22"/>
        <v>83.78378378378379</v>
      </c>
      <c r="E185" t="str">
        <f t="shared" si="18"/>
        <v>83,78</v>
      </c>
      <c r="F185" t="str">
        <f t="shared" si="19"/>
        <v>62 (83,78%)</v>
      </c>
    </row>
    <row r="186" spans="2:6" x14ac:dyDescent="0.25">
      <c r="B186" s="13" t="s">
        <v>119</v>
      </c>
      <c r="C186">
        <f>COUNTIF(Form_Responses1[Какое у вас образование? (по желанию)],Диаграммы!B186)</f>
        <v>7</v>
      </c>
      <c r="D186" s="17">
        <f t="shared" si="22"/>
        <v>9.4594594594594597</v>
      </c>
      <c r="E186" t="str">
        <f t="shared" si="18"/>
        <v>9,46</v>
      </c>
      <c r="F186" t="str">
        <f t="shared" si="19"/>
        <v>7 (9,46%)</v>
      </c>
    </row>
    <row r="187" spans="2:6" ht="26.4" x14ac:dyDescent="0.25">
      <c r="B187" s="16" t="s">
        <v>91</v>
      </c>
      <c r="C187">
        <f>COUNTIF(Form_Responses1[Какое у вас образование? (по желанию)],Диаграммы!B187)</f>
        <v>3</v>
      </c>
      <c r="D187" s="17">
        <f t="shared" si="22"/>
        <v>4.0540540540540544</v>
      </c>
      <c r="E187" t="str">
        <f t="shared" si="18"/>
        <v>4,05</v>
      </c>
      <c r="F187" t="str">
        <f t="shared" si="19"/>
        <v>3 (4,05%)</v>
      </c>
    </row>
    <row r="188" spans="2:6" x14ac:dyDescent="0.25">
      <c r="B188" s="13" t="s">
        <v>403</v>
      </c>
      <c r="C188">
        <v>2</v>
      </c>
      <c r="D188" s="17">
        <f t="shared" si="22"/>
        <v>2.7027027027027026</v>
      </c>
      <c r="E188" t="str">
        <f t="shared" si="18"/>
        <v>2,7</v>
      </c>
      <c r="F188" t="str">
        <f t="shared" si="19"/>
        <v>2 (2,7%)</v>
      </c>
    </row>
    <row r="189" spans="2:6" x14ac:dyDescent="0.25">
      <c r="D189" s="17"/>
    </row>
    <row r="190" spans="2:6" x14ac:dyDescent="0.25">
      <c r="D190" s="17"/>
    </row>
    <row r="191" spans="2:6" x14ac:dyDescent="0.25">
      <c r="D191" s="17"/>
    </row>
    <row r="192" spans="2:6" x14ac:dyDescent="0.25">
      <c r="B192" s="13" t="s">
        <v>29</v>
      </c>
      <c r="D192" s="17"/>
    </row>
    <row r="193" spans="2:6" x14ac:dyDescent="0.25">
      <c r="B193" s="13" t="s">
        <v>201</v>
      </c>
      <c r="C193">
        <f>COUNTIF(Form_Responses1[Как давно вы проживаете в этом районе?],Диаграммы!B193)</f>
        <v>4</v>
      </c>
      <c r="D193" s="17">
        <f t="shared" si="22"/>
        <v>5.4054054054054053</v>
      </c>
      <c r="E193" t="str">
        <f t="shared" si="18"/>
        <v>5,41</v>
      </c>
      <c r="F193" t="str">
        <f t="shared" si="19"/>
        <v>4 (5,41%)</v>
      </c>
    </row>
    <row r="194" spans="2:6" x14ac:dyDescent="0.25">
      <c r="B194" s="13" t="s">
        <v>104</v>
      </c>
      <c r="C194">
        <f>COUNTIF(Form_Responses1[Как давно вы проживаете в этом районе?],Диаграммы!B194)</f>
        <v>8</v>
      </c>
      <c r="D194" s="17">
        <f t="shared" si="22"/>
        <v>10.810810810810811</v>
      </c>
      <c r="E194" t="str">
        <f t="shared" si="18"/>
        <v>10,81</v>
      </c>
      <c r="F194" t="str">
        <f t="shared" si="19"/>
        <v>8 (10,81%)</v>
      </c>
    </row>
    <row r="195" spans="2:6" x14ac:dyDescent="0.25">
      <c r="B195" s="13" t="s">
        <v>57</v>
      </c>
      <c r="C195">
        <f>COUNTIF(Form_Responses1[Как давно вы проживаете в этом районе?],Диаграммы!B195)</f>
        <v>60</v>
      </c>
      <c r="D195" s="17">
        <f t="shared" si="22"/>
        <v>81.081081081081081</v>
      </c>
      <c r="E195" t="str">
        <f t="shared" si="18"/>
        <v>81,08</v>
      </c>
      <c r="F195" t="str">
        <f t="shared" si="19"/>
        <v>60 (81,08%)</v>
      </c>
    </row>
    <row r="196" spans="2:6" x14ac:dyDescent="0.25">
      <c r="B196" s="13" t="s">
        <v>45</v>
      </c>
      <c r="C196">
        <f>COUNTIF(Form_Responses1[Как давно вы проживаете в этом районе?],Диаграммы!B196)</f>
        <v>2</v>
      </c>
      <c r="D196" s="17">
        <f t="shared" si="22"/>
        <v>2.7027027027027026</v>
      </c>
      <c r="E196" t="str">
        <f t="shared" si="18"/>
        <v>2,7</v>
      </c>
      <c r="F196" t="str">
        <f t="shared" si="19"/>
        <v>2 (2,7%)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Ответы на оппрос</vt:lpstr>
      <vt:lpstr>Диаграммы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Даниил Зверев</cp:lastModifiedBy>
  <dcterms:modified xsi:type="dcterms:W3CDTF">2025-04-22T18:46:16Z</dcterms:modified>
</cp:coreProperties>
</file>