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\ESATAN-TMS_Models\ARIEL_FGS_Rv04\01_GMM\02_SUBMODELS\"/>
    </mc:Choice>
  </mc:AlternateContent>
  <xr:revisionPtr revIDLastSave="0" documentId="13_ncr:1_{3CF3E27F-2C19-4E44-8269-307153622B57}" xr6:coauthVersionLast="47" xr6:coauthVersionMax="47" xr10:uidLastSave="{00000000-0000-0000-0000-000000000000}"/>
  <bookViews>
    <workbookView xWindow="-27870" yWindow="495" windowWidth="19710" windowHeight="12690" xr2:uid="{00000000-000D-0000-FFFF-FFFF00000000}"/>
  </bookViews>
  <sheets>
    <sheet name="HIERARCHY" sheetId="1" r:id="rId1"/>
    <sheet name="BULK" sheetId="2" r:id="rId2"/>
    <sheet name="OPTICAL" sheetId="3" r:id="rId3"/>
    <sheet name="PRIMITIVES" sheetId="4" r:id="rId4"/>
    <sheet name="CUTS" sheetId="5" r:id="rId5"/>
    <sheet name="Settings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Q6" i="1"/>
  <c r="F11" i="1"/>
  <c r="F9" i="1" l="1"/>
  <c r="G9" i="1" s="1"/>
  <c r="F6" i="1"/>
  <c r="G6" i="1" s="1"/>
  <c r="F3" i="1"/>
  <c r="G3" i="1" s="1"/>
  <c r="M33" i="3"/>
  <c r="F33" i="3"/>
  <c r="L33" i="3" s="1"/>
  <c r="C33" i="3"/>
  <c r="K33" i="3" s="1"/>
  <c r="M32" i="3"/>
  <c r="K32" i="3"/>
  <c r="F32" i="3"/>
  <c r="L32" i="3" s="1"/>
  <c r="C32" i="3"/>
  <c r="M31" i="3"/>
  <c r="F31" i="3"/>
  <c r="L31" i="3" s="1"/>
  <c r="C31" i="3"/>
  <c r="K31" i="3" s="1"/>
  <c r="M30" i="3"/>
  <c r="F30" i="3"/>
  <c r="L30" i="3" s="1"/>
  <c r="C30" i="3"/>
  <c r="K30" i="3" s="1"/>
  <c r="M29" i="3"/>
  <c r="F29" i="3"/>
  <c r="L29" i="3" s="1"/>
  <c r="C29" i="3"/>
  <c r="K29" i="3" s="1"/>
  <c r="M28" i="3"/>
  <c r="F28" i="3"/>
  <c r="L28" i="3" s="1"/>
  <c r="C28" i="3"/>
  <c r="K28" i="3" s="1"/>
  <c r="M27" i="3"/>
  <c r="F27" i="3"/>
  <c r="L27" i="3" s="1"/>
  <c r="C27" i="3"/>
  <c r="K27" i="3" s="1"/>
  <c r="M26" i="3"/>
  <c r="F26" i="3"/>
  <c r="L26" i="3" s="1"/>
  <c r="C26" i="3"/>
  <c r="K26" i="3" s="1"/>
  <c r="M25" i="3"/>
  <c r="F25" i="3"/>
  <c r="L25" i="3" s="1"/>
  <c r="C25" i="3"/>
  <c r="K25" i="3" s="1"/>
  <c r="M24" i="3"/>
  <c r="F24" i="3"/>
  <c r="L24" i="3" s="1"/>
  <c r="C24" i="3"/>
  <c r="K24" i="3" s="1"/>
  <c r="M22" i="3"/>
  <c r="F22" i="3"/>
  <c r="L22" i="3" s="1"/>
  <c r="C22" i="3"/>
  <c r="K22" i="3" s="1"/>
  <c r="M21" i="3"/>
  <c r="F21" i="3"/>
  <c r="L21" i="3" s="1"/>
  <c r="C21" i="3"/>
  <c r="K21" i="3" s="1"/>
  <c r="M20" i="3"/>
  <c r="F20" i="3"/>
  <c r="L20" i="3" s="1"/>
  <c r="C20" i="3"/>
  <c r="K20" i="3" s="1"/>
  <c r="M19" i="3"/>
  <c r="F19" i="3"/>
  <c r="L19" i="3" s="1"/>
  <c r="C19" i="3"/>
  <c r="K19" i="3" s="1"/>
  <c r="M18" i="3"/>
  <c r="F18" i="3"/>
  <c r="L18" i="3" s="1"/>
  <c r="C18" i="3"/>
  <c r="K18" i="3" s="1"/>
  <c r="M17" i="3"/>
  <c r="F17" i="3"/>
  <c r="L17" i="3" s="1"/>
  <c r="C17" i="3"/>
  <c r="K17" i="3" s="1"/>
  <c r="M16" i="3"/>
  <c r="F16" i="3"/>
  <c r="L16" i="3" s="1"/>
  <c r="C16" i="3"/>
  <c r="K16" i="3" s="1"/>
  <c r="M15" i="3"/>
  <c r="F15" i="3"/>
  <c r="L15" i="3" s="1"/>
  <c r="C15" i="3"/>
  <c r="K15" i="3" s="1"/>
  <c r="M14" i="3"/>
  <c r="F14" i="3"/>
  <c r="L14" i="3" s="1"/>
  <c r="C14" i="3"/>
  <c r="K14" i="3" s="1"/>
  <c r="M13" i="3"/>
  <c r="F13" i="3"/>
  <c r="L13" i="3" s="1"/>
  <c r="C13" i="3"/>
  <c r="K13" i="3" s="1"/>
  <c r="M12" i="3"/>
  <c r="F12" i="3"/>
  <c r="L12" i="3" s="1"/>
  <c r="C12" i="3"/>
  <c r="K12" i="3" s="1"/>
  <c r="M11" i="3"/>
  <c r="F11" i="3"/>
  <c r="L11" i="3" s="1"/>
  <c r="C11" i="3"/>
  <c r="K11" i="3" s="1"/>
  <c r="M10" i="3"/>
  <c r="F10" i="3"/>
  <c r="L10" i="3" s="1"/>
  <c r="C10" i="3"/>
  <c r="K10" i="3" s="1"/>
  <c r="M9" i="3"/>
  <c r="F9" i="3"/>
  <c r="L9" i="3" s="1"/>
  <c r="C9" i="3"/>
  <c r="K9" i="3" s="1"/>
  <c r="M8" i="3"/>
  <c r="F8" i="3"/>
  <c r="L8" i="3" s="1"/>
  <c r="C8" i="3"/>
  <c r="K8" i="3" s="1"/>
  <c r="M7" i="3"/>
  <c r="F7" i="3"/>
  <c r="L7" i="3" s="1"/>
  <c r="C7" i="3"/>
  <c r="K7" i="3" s="1"/>
  <c r="M6" i="3"/>
  <c r="F6" i="3"/>
  <c r="L6" i="3" s="1"/>
  <c r="C6" i="3"/>
  <c r="K6" i="3" s="1"/>
  <c r="M5" i="3"/>
  <c r="F5" i="3"/>
  <c r="L5" i="3" s="1"/>
  <c r="C5" i="3"/>
  <c r="K5" i="3" s="1"/>
  <c r="M4" i="3"/>
  <c r="F4" i="3"/>
  <c r="L4" i="3" s="1"/>
  <c r="C4" i="3"/>
  <c r="K4" i="3" s="1"/>
  <c r="M3" i="3"/>
  <c r="K3" i="3"/>
  <c r="F3" i="3"/>
  <c r="L3" i="3" s="1"/>
  <c r="M2" i="3"/>
  <c r="F2" i="3"/>
  <c r="L2" i="3" s="1"/>
  <c r="C2" i="3"/>
  <c r="K2" i="3" s="1"/>
  <c r="O10" i="1" l="1"/>
  <c r="O9" i="1"/>
  <c r="O7" i="1"/>
  <c r="O6" i="1"/>
  <c r="F7" i="1" l="1"/>
  <c r="G7" i="1" s="1"/>
  <c r="G11" i="1"/>
  <c r="F10" i="1"/>
  <c r="G10" i="1" s="1"/>
  <c r="F4" i="1"/>
  <c r="G4" i="1" s="1"/>
  <c r="J19" i="4" l="1"/>
  <c r="J20" i="4"/>
  <c r="J21" i="4"/>
  <c r="J22" i="4"/>
  <c r="J23" i="4"/>
  <c r="J24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<sst xmlns="http://schemas.openxmlformats.org/spreadsheetml/2006/main" count="362" uniqueCount="256">
  <si>
    <t>PID</t>
  </si>
  <si>
    <t>nodenumbers of side 1</t>
  </si>
  <si>
    <t>End Ids</t>
  </si>
  <si>
    <t>offset</t>
  </si>
  <si>
    <t>act1</t>
  </si>
  <si>
    <t>act2</t>
  </si>
  <si>
    <t>coat1</t>
  </si>
  <si>
    <t>coat2</t>
  </si>
  <si>
    <t>bulk1</t>
  </si>
  <si>
    <t>bulk2</t>
  </si>
  <si>
    <t>thick1</t>
  </si>
  <si>
    <t>thick2</t>
  </si>
  <si>
    <t>unity1</t>
  </si>
  <si>
    <t>unity2</t>
  </si>
  <si>
    <t>throughCond</t>
  </si>
  <si>
    <t>conductance</t>
  </si>
  <si>
    <t>emittance</t>
  </si>
  <si>
    <t>mass1</t>
  </si>
  <si>
    <t>mass2</t>
  </si>
  <si>
    <t>crit1</t>
  </si>
  <si>
    <t>crit2</t>
  </si>
  <si>
    <t>color1</t>
  </si>
  <si>
    <t>color2</t>
  </si>
  <si>
    <t>BULK</t>
  </si>
  <si>
    <t>NORMAL</t>
  </si>
  <si>
    <t>BLUE_CYAN</t>
  </si>
  <si>
    <t>GREEN</t>
  </si>
  <si>
    <t>Bulk Name</t>
  </si>
  <si>
    <t>Density [Kg/m3]</t>
  </si>
  <si>
    <t>Thermal conductivity [w/mK]</t>
  </si>
  <si>
    <t>Source</t>
  </si>
  <si>
    <t>AlBeMet</t>
  </si>
  <si>
    <t>Reduced Model</t>
  </si>
  <si>
    <t>Alu_6063_T6</t>
  </si>
  <si>
    <t>Alu_7075_T6</t>
  </si>
  <si>
    <t>Alu_RSA443</t>
  </si>
  <si>
    <t>Alu_RSA431</t>
  </si>
  <si>
    <t>value from 441 T6</t>
  </si>
  <si>
    <t>S_Steel_1_4108</t>
  </si>
  <si>
    <t>S_Steel_1_4112</t>
  </si>
  <si>
    <t>Detailed Model</t>
  </si>
  <si>
    <t>S_Steel_1_4034</t>
  </si>
  <si>
    <t>S_Steel_1_4301</t>
  </si>
  <si>
    <t>Composite_FR_4</t>
  </si>
  <si>
    <t xml:space="preserve">Ti6Al4V </t>
  </si>
  <si>
    <t>Matweb</t>
  </si>
  <si>
    <t>Cu_Be2</t>
  </si>
  <si>
    <t>cw101c metalcor.de</t>
  </si>
  <si>
    <t>PEEK</t>
  </si>
  <si>
    <t>PEEK kern.de</t>
  </si>
  <si>
    <t>Vetronite</t>
  </si>
  <si>
    <t>OFHC</t>
  </si>
  <si>
    <t>Copper</t>
  </si>
  <si>
    <t>MLI_Kapton</t>
  </si>
  <si>
    <t>AA6082</t>
  </si>
  <si>
    <t>CBK</t>
  </si>
  <si>
    <t>Graphite</t>
  </si>
  <si>
    <t>Thermal Properties</t>
  </si>
  <si>
    <t>Criticalities</t>
  </si>
  <si>
    <t>Colours</t>
  </si>
  <si>
    <t>Primitives</t>
  </si>
  <si>
    <t>Config</t>
  </si>
  <si>
    <t>Cuting Sense</t>
  </si>
  <si>
    <t>Through Conduction</t>
  </si>
  <si>
    <t>ABSINTH</t>
  </si>
  <si>
    <t>BOX</t>
  </si>
  <si>
    <t>O</t>
  </si>
  <si>
    <t>INSIDE</t>
  </si>
  <si>
    <t>CRITICAL</t>
  </si>
  <si>
    <t>BLACK</t>
  </si>
  <si>
    <t>CONE</t>
  </si>
  <si>
    <t>S</t>
  </si>
  <si>
    <t>OUTSIDE</t>
  </si>
  <si>
    <t>EFFECTIVE</t>
  </si>
  <si>
    <t>NON_CRITICAL</t>
  </si>
  <si>
    <t>BLUE</t>
  </si>
  <si>
    <t>CYLINDER</t>
  </si>
  <si>
    <t>CS</t>
  </si>
  <si>
    <t>NONE</t>
  </si>
  <si>
    <t>DISC</t>
  </si>
  <si>
    <t>CYAN</t>
  </si>
  <si>
    <t>PARABOLOID</t>
  </si>
  <si>
    <t>DARK_BLUE</t>
  </si>
  <si>
    <t>SPHERE</t>
  </si>
  <si>
    <t>DARK_GREEN</t>
  </si>
  <si>
    <t>DARK_GREY</t>
  </si>
  <si>
    <t>GREY</t>
  </si>
  <si>
    <t>GREY_BLACK</t>
  </si>
  <si>
    <t>GRAY_GREEN</t>
  </si>
  <si>
    <t>LAVENDER</t>
  </si>
  <si>
    <t>LIGHT_GREY</t>
  </si>
  <si>
    <t>MAGENTA</t>
  </si>
  <si>
    <t>MAGENTA_GREY</t>
  </si>
  <si>
    <t>ORANGE</t>
  </si>
  <si>
    <t>PALE_BLUE</t>
  </si>
  <si>
    <t>PALE_GREEN</t>
  </si>
  <si>
    <t>PALE_RED</t>
  </si>
  <si>
    <t>PURPLE</t>
  </si>
  <si>
    <t>RED</t>
  </si>
  <si>
    <t>REDDISH_BROWN</t>
  </si>
  <si>
    <t>TURQUOISE</t>
  </si>
  <si>
    <t>VERY_DARK_GREY</t>
  </si>
  <si>
    <t>VERY_LIGHT_GREY</t>
  </si>
  <si>
    <t>VIOLET</t>
  </si>
  <si>
    <t>WHITE</t>
  </si>
  <si>
    <t>YELLOW</t>
  </si>
  <si>
    <t>YELLOW_GREEN</t>
  </si>
  <si>
    <t>CUT Name</t>
  </si>
  <si>
    <t>SHELL 1</t>
  </si>
  <si>
    <t>SHELL 2</t>
  </si>
  <si>
    <t>Beispiel einer Eingabe</t>
  </si>
  <si>
    <t>Wichtig!!! Eckige Klammern wenn einzelne Shells betroffen sind</t>
  </si>
  <si>
    <t>Gruppennamen ohne eckige Klammern</t>
  </si>
  <si>
    <t>Cut_1</t>
  </si>
  <si>
    <t>[2]</t>
  </si>
  <si>
    <t>[510]</t>
  </si>
  <si>
    <t>Cut_2</t>
  </si>
  <si>
    <t>[3]</t>
  </si>
  <si>
    <t>[511 512]</t>
  </si>
  <si>
    <t>Cut_3</t>
  </si>
  <si>
    <t>[4 5]</t>
  </si>
  <si>
    <t>[513]</t>
  </si>
  <si>
    <t>Cut_4</t>
  </si>
  <si>
    <t>[6 7]</t>
  </si>
  <si>
    <t>[514 515]</t>
  </si>
  <si>
    <t>Cut_5</t>
  </si>
  <si>
    <t>GSG_SAT_1</t>
  </si>
  <si>
    <t>[516]</t>
  </si>
  <si>
    <t>Cut_6</t>
  </si>
  <si>
    <t>GSG_SAT_2</t>
  </si>
  <si>
    <t>[517 518]</t>
  </si>
  <si>
    <t>Cut_7</t>
  </si>
  <si>
    <t>GSG_SAT_3</t>
  </si>
  <si>
    <t>PRIMITIVES</t>
  </si>
  <si>
    <t>Cut_8</t>
  </si>
  <si>
    <t>Cut_1x</t>
  </si>
  <si>
    <t>[519]</t>
  </si>
  <si>
    <t>Cut_9</t>
  </si>
  <si>
    <t>Cut_2x</t>
  </si>
  <si>
    <t>[520 521]</t>
  </si>
  <si>
    <t>Cut_10</t>
  </si>
  <si>
    <t>Cut_3x</t>
  </si>
  <si>
    <t>Cut_11</t>
  </si>
  <si>
    <t>[8]</t>
  </si>
  <si>
    <t>[522]</t>
  </si>
  <si>
    <t>Cut_12</t>
  </si>
  <si>
    <t>[9 10]</t>
  </si>
  <si>
    <t>[523 524]</t>
  </si>
  <si>
    <t>Cut_13</t>
  </si>
  <si>
    <t>[11 12]</t>
  </si>
  <si>
    <t>PRIMTIVES2</t>
  </si>
  <si>
    <t>C</t>
  </si>
  <si>
    <t>node number</t>
  </si>
  <si>
    <t>CONFIG          O:Original S:Section C:Cropped CS: Cropped/Section</t>
  </si>
  <si>
    <t>CUTTING SENSE Inside: sense = -1, Outside: sense = 1</t>
  </si>
  <si>
    <t>nodes 1: Elements circumreference</t>
  </si>
  <si>
    <t>nodes 2: Elements length</t>
  </si>
  <si>
    <t>ratio1</t>
  </si>
  <si>
    <t>ratio 2</t>
  </si>
  <si>
    <r>
      <t>CAUTION     min. quantity of nodenumbers:</t>
    </r>
    <r>
      <rPr>
        <sz val="12"/>
        <rFont val="Arial"/>
        <family val="2"/>
      </rPr>
      <t xml:space="preserve">                        </t>
    </r>
  </si>
  <si>
    <t>OPTICAL Name</t>
  </si>
  <si>
    <t>ir_emiss</t>
  </si>
  <si>
    <t>ir_refl</t>
  </si>
  <si>
    <t>ir_trans</t>
  </si>
  <si>
    <t>solar_abs</t>
  </si>
  <si>
    <t>solar_ref</t>
  </si>
  <si>
    <t>solar_trans</t>
  </si>
  <si>
    <t>ir_spect_refl</t>
  </si>
  <si>
    <t>solar_spect_refl</t>
  </si>
  <si>
    <t>Control IR</t>
  </si>
  <si>
    <t>Control Solar</t>
  </si>
  <si>
    <t>Alp/Eps</t>
  </si>
  <si>
    <t>Opt_Black_Kapton</t>
  </si>
  <si>
    <t>Opt_PUK</t>
  </si>
  <si>
    <t>Opt_Gold_Aluminum</t>
  </si>
  <si>
    <t>Opt_Irridite_14_2</t>
  </si>
  <si>
    <t>Opt_Stainless_Polished</t>
  </si>
  <si>
    <t>Opt_VDA_Kapton</t>
  </si>
  <si>
    <t>Opt_Beryllium_Copper</t>
  </si>
  <si>
    <t>Opt_Ti_Blue_Anodize</t>
  </si>
  <si>
    <t>Opt_Alodine_1200</t>
  </si>
  <si>
    <t>Opt_PEEK</t>
  </si>
  <si>
    <t>Opt_PCBE</t>
  </si>
  <si>
    <t>Opt_AA6082_polished</t>
  </si>
  <si>
    <t>Opt_OFHC_Copper</t>
  </si>
  <si>
    <t>Opt_Gold_AlBeMet</t>
  </si>
  <si>
    <t>Opt_Gold_Titanium</t>
  </si>
  <si>
    <t>Opt_Vetronite</t>
  </si>
  <si>
    <t>Opt_Milled_Titanium</t>
  </si>
  <si>
    <t>Opt_Irridite_AW7075</t>
  </si>
  <si>
    <t>Opt_RSA443_uncoated</t>
  </si>
  <si>
    <t>ACTIVE</t>
  </si>
  <si>
    <t>CONDUCTIVE</t>
  </si>
  <si>
    <t>INACTIVE</t>
  </si>
  <si>
    <t>RADIATIVE</t>
  </si>
  <si>
    <t>Alu_7175</t>
  </si>
  <si>
    <t>https://www.makeitfrom.com/material-properties/7175-AlZn5.5MgCuB-3.4334-Aluminum</t>
  </si>
  <si>
    <t>Alu_6082_T651</t>
  </si>
  <si>
    <t>https://gleich.de/files/en_aw_6082.en.pdf</t>
  </si>
  <si>
    <t>S_Steel_1_4125</t>
  </si>
  <si>
    <t>http://www.aalco.co.uk/datasheets/Stainless-Steel-14125-Bar_312.ashx (specific heat is a guess)</t>
  </si>
  <si>
    <t>Airbus DS (IRD iss. 5)</t>
  </si>
  <si>
    <t>MAP</t>
  </si>
  <si>
    <t>Heritage</t>
  </si>
  <si>
    <t>Messung ESA</t>
  </si>
  <si>
    <t>educated guess</t>
  </si>
  <si>
    <t>Sheldahl</t>
  </si>
  <si>
    <t>Sharma et. Al. 2002 "Anodizing titanium for space applications"</t>
  </si>
  <si>
    <t>interpolated from Vespel and PE based on NASA/TP–2005–212792</t>
  </si>
  <si>
    <t>MAP + Messung CNES</t>
  </si>
  <si>
    <t>all from Gilmore</t>
  </si>
  <si>
    <t>http://www.matweb.com/search/datasheet_print.aspx?matguid=1b8c06d0ca7c456694c7777d9e10be5b</t>
  </si>
  <si>
    <t>Alu_6061_T6</t>
  </si>
  <si>
    <t>Opt_Kepla_Coat</t>
  </si>
  <si>
    <t>KT Heritage</t>
  </si>
  <si>
    <t>TA_Frame</t>
  </si>
  <si>
    <t>TA_M1</t>
  </si>
  <si>
    <t>TA_M2</t>
  </si>
  <si>
    <t>dummy</t>
  </si>
  <si>
    <t>Si_Detector</t>
  </si>
  <si>
    <t>Opt_Prism_NIR</t>
  </si>
  <si>
    <t>Opt_Detector</t>
  </si>
  <si>
    <t>TA_M1_SURFACE</t>
  </si>
  <si>
    <t>TA_M1_WALLS</t>
  </si>
  <si>
    <t>TA_M2_SURFACE</t>
  </si>
  <si>
    <t>TA_Field_Stop</t>
  </si>
  <si>
    <t>TA_M2_WALLS</t>
  </si>
  <si>
    <t>Opt_Dichroic_3_A</t>
  </si>
  <si>
    <t>Opt_Dichroic_3_B</t>
  </si>
  <si>
    <t>Opt_Dichroic_4</t>
  </si>
  <si>
    <t>Opt_Dichroic_5</t>
  </si>
  <si>
    <t>Opt_Lens_1</t>
  </si>
  <si>
    <t>Opt_Lens_2</t>
  </si>
  <si>
    <t>Opt_Lens_3</t>
  </si>
  <si>
    <t>Opt_Prism_VIS</t>
  </si>
  <si>
    <t>BK_7</t>
  </si>
  <si>
    <t>Schott</t>
  </si>
  <si>
    <t>SF_6</t>
  </si>
  <si>
    <t>SF_11</t>
  </si>
  <si>
    <t>TA_FR_STRUCT</t>
  </si>
  <si>
    <t>TA_FR_IF</t>
  </si>
  <si>
    <t>Specific heat [J/KgK]</t>
  </si>
  <si>
    <t>m1</t>
  </si>
  <si>
    <t>m2</t>
  </si>
  <si>
    <t xml:space="preserve"> </t>
  </si>
  <si>
    <t>Opt_Fractal_Black</t>
  </si>
  <si>
    <t>(Kralik et. al  2009)</t>
  </si>
  <si>
    <t>Opt_Gold_Cable</t>
  </si>
  <si>
    <t>data from JPL</t>
  </si>
  <si>
    <t>2_FGS_TA_Rv04</t>
  </si>
  <si>
    <t>TA_M1_CUT</t>
  </si>
  <si>
    <t>TA_M2_CUT</t>
  </si>
  <si>
    <t>[720024]</t>
  </si>
  <si>
    <t>[720023]</t>
  </si>
  <si>
    <t>[720091]</t>
  </si>
  <si>
    <t>[720090]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</si>
</sst>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name val="Arial"/>
      <family val="2"/>
    </font>
    <font>
      <b/>
      <sz val="10"/>
      <color indexed="18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b/>
      <sz val="12"/>
      <name val="Arial"/>
      <family val="2"/>
    </font>
    <font>
      <i/>
      <sz val="12"/>
      <name val="Calibri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"/>
    </font>
    <font>
      <sz val="11"/>
      <color rgb="FF9C6500"/>
      <name val="Calibri"/>
      <family val="2"/>
      <scheme val="minor"/>
    </font>
    <font>
      <b/>
      <sz val="11"/>
      <color indexed="63"/>
      <name val="Calibri"/>
      <family val="2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51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rgb="FFCCFFCC"/>
        <bgColor indexed="42"/>
      </patternFill>
    </fill>
    <fill>
      <patternFill patternType="solid">
        <fgColor rgb="FFFFEB9C"/>
      </patternFill>
    </fill>
    <fill>
      <patternFill patternType="solid">
        <f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42"/>
      </patternFill>
    </fill>
    <fill>
      <patternFill patternType="solid">
        <fgColor rgb="FF66CCFF"/>
        <bgColor indexed="42"/>
      </patternFill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5" fillId="0" borderId="0"/>
    <xf numFmtId="0" fontId="8" fillId="0" borderId="0"/>
    <xf numFmtId="0" fontId="5" fillId="0" borderId="0"/>
    <xf numFmtId="0" fontId="17" fillId="12" borderId="0" applyNumberFormat="0" applyBorder="0" applyAlignment="0" applyProtection="0"/>
    <xf numFmtId="0" fontId="17" fillId="8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30" applyNumberFormat="0" applyAlignment="0" applyProtection="0"/>
    <xf numFmtId="0" fontId="22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6" fillId="3" borderId="2" xfId="1" applyNumberFormat="1" applyFont="1" applyFill="1" applyBorder="1"/>
    <xf numFmtId="2" fontId="6" fillId="3" borderId="2" xfId="1" applyNumberFormat="1" applyFont="1" applyFill="1" applyBorder="1" applyAlignment="1">
      <alignment wrapText="1"/>
    </xf>
    <xf numFmtId="0" fontId="5" fillId="0" borderId="0" xfId="1"/>
    <xf numFmtId="2" fontId="5" fillId="0" borderId="3" xfId="1" applyNumberFormat="1" applyFont="1" applyBorder="1"/>
    <xf numFmtId="2" fontId="5" fillId="0" borderId="3" xfId="1" applyNumberFormat="1" applyFont="1" applyBorder="1" applyAlignment="1">
      <alignment horizontal="right" wrapText="1"/>
    </xf>
    <xf numFmtId="0" fontId="5" fillId="0" borderId="3" xfId="1" applyBorder="1"/>
    <xf numFmtId="2" fontId="5" fillId="0" borderId="3" xfId="1" applyNumberFormat="1" applyFont="1" applyBorder="1" applyAlignment="1">
      <alignment wrapText="1"/>
    </xf>
    <xf numFmtId="2" fontId="5" fillId="0" borderId="0" xfId="1" applyNumberFormat="1" applyFont="1" applyBorder="1"/>
    <xf numFmtId="2" fontId="5" fillId="0" borderId="0" xfId="1" applyNumberFormat="1" applyFont="1" applyBorder="1" applyAlignment="1">
      <alignment wrapText="1"/>
    </xf>
    <xf numFmtId="2" fontId="5" fillId="0" borderId="0" xfId="1" applyNumberFormat="1" applyFont="1"/>
    <xf numFmtId="2" fontId="5" fillId="0" borderId="0" xfId="1" applyNumberFormat="1" applyFont="1" applyFill="1"/>
    <xf numFmtId="2" fontId="5" fillId="0" borderId="0" xfId="1" applyNumberFormat="1" applyAlignment="1">
      <alignment wrapText="1"/>
    </xf>
    <xf numFmtId="0" fontId="5" fillId="0" borderId="0" xfId="1" applyFont="1"/>
    <xf numFmtId="2" fontId="7" fillId="0" borderId="0" xfId="1" applyNumberFormat="1" applyFont="1"/>
    <xf numFmtId="2" fontId="7" fillId="0" borderId="0" xfId="1" applyNumberFormat="1" applyFont="1" applyAlignment="1">
      <alignment wrapText="1"/>
    </xf>
    <xf numFmtId="2" fontId="5" fillId="0" borderId="0" xfId="1" applyNumberFormat="1"/>
    <xf numFmtId="0" fontId="1" fillId="4" borderId="3" xfId="0" applyFont="1" applyFill="1" applyBorder="1"/>
    <xf numFmtId="0" fontId="9" fillId="0" borderId="0" xfId="2" applyFont="1" applyFill="1" applyBorder="1"/>
    <xf numFmtId="0" fontId="8" fillId="0" borderId="0" xfId="2"/>
    <xf numFmtId="0" fontId="3" fillId="0" borderId="3" xfId="2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8" fillId="4" borderId="8" xfId="2" applyFont="1" applyFill="1" applyBorder="1"/>
    <xf numFmtId="0" fontId="8" fillId="4" borderId="9" xfId="2" applyFill="1" applyBorder="1"/>
    <xf numFmtId="0" fontId="8" fillId="4" borderId="10" xfId="2" applyFill="1" applyBorder="1"/>
    <xf numFmtId="0" fontId="8" fillId="4" borderId="11" xfId="2" applyFont="1" applyFill="1" applyBorder="1"/>
    <xf numFmtId="0" fontId="8" fillId="4" borderId="4" xfId="2" applyFill="1" applyBorder="1"/>
    <xf numFmtId="0" fontId="8" fillId="4" borderId="12" xfId="2" applyFill="1" applyBorder="1"/>
    <xf numFmtId="0" fontId="3" fillId="0" borderId="0" xfId="2" applyFont="1" applyFill="1" applyBorder="1" applyAlignment="1">
      <alignment horizontal="center"/>
    </xf>
    <xf numFmtId="0" fontId="8" fillId="0" borderId="0" xfId="2" applyFill="1" applyBorder="1"/>
    <xf numFmtId="0" fontId="10" fillId="0" borderId="3" xfId="2" applyFont="1" applyBorder="1" applyAlignment="1">
      <alignment vertical="center" wrapText="1"/>
    </xf>
    <xf numFmtId="0" fontId="3" fillId="0" borderId="3" xfId="2" applyFont="1" applyFill="1" applyBorder="1" applyAlignment="1">
      <alignment horizontal="center"/>
    </xf>
    <xf numFmtId="0" fontId="11" fillId="0" borderId="0" xfId="2" applyFont="1" applyFill="1" applyBorder="1" applyAlignment="1">
      <alignment horizontal="center"/>
    </xf>
    <xf numFmtId="0" fontId="8" fillId="0" borderId="0" xfId="2" applyBorder="1"/>
    <xf numFmtId="0" fontId="12" fillId="0" borderId="0" xfId="2" applyFont="1" applyFill="1" applyBorder="1" applyAlignment="1">
      <alignment horizontal="left"/>
    </xf>
    <xf numFmtId="0" fontId="13" fillId="0" borderId="0" xfId="2" applyFont="1" applyBorder="1"/>
    <xf numFmtId="0" fontId="13" fillId="0" borderId="0" xfId="2" applyFont="1" applyFill="1" applyBorder="1"/>
    <xf numFmtId="0" fontId="3" fillId="5" borderId="3" xfId="2" applyFont="1" applyFill="1" applyBorder="1" applyAlignment="1">
      <alignment horizontal="center" wrapText="1"/>
    </xf>
    <xf numFmtId="0" fontId="3" fillId="5" borderId="3" xfId="2" applyFont="1" applyFill="1" applyBorder="1" applyAlignment="1">
      <alignment horizontal="center"/>
    </xf>
    <xf numFmtId="0" fontId="15" fillId="0" borderId="0" xfId="2" applyFont="1" applyFill="1" applyBorder="1"/>
    <xf numFmtId="0" fontId="2" fillId="0" borderId="1" xfId="0" applyFont="1" applyBorder="1" applyAlignment="1">
      <alignment horizontal="center"/>
    </xf>
    <xf numFmtId="0" fontId="9" fillId="0" borderId="0" xfId="2" applyFont="1" applyAlignment="1">
      <alignment horizontal="center"/>
    </xf>
    <xf numFmtId="0" fontId="16" fillId="0" borderId="0" xfId="2" applyFont="1" applyFill="1" applyBorder="1"/>
    <xf numFmtId="0" fontId="8" fillId="0" borderId="0" xfId="2" applyFill="1"/>
    <xf numFmtId="0" fontId="14" fillId="0" borderId="0" xfId="2" applyFont="1"/>
    <xf numFmtId="0" fontId="3" fillId="0" borderId="0" xfId="2" applyFont="1"/>
    <xf numFmtId="164" fontId="18" fillId="12" borderId="14" xfId="4" applyNumberFormat="1" applyFont="1" applyBorder="1" applyAlignment="1">
      <alignment horizontal="center"/>
    </xf>
    <xf numFmtId="164" fontId="5" fillId="0" borderId="15" xfId="3" applyNumberFormat="1" applyBorder="1" applyAlignment="1">
      <alignment horizontal="center"/>
    </xf>
    <xf numFmtId="164" fontId="5" fillId="0" borderId="16" xfId="3" applyNumberFormat="1" applyBorder="1" applyAlignment="1">
      <alignment horizontal="center"/>
    </xf>
    <xf numFmtId="164" fontId="19" fillId="8" borderId="14" xfId="5" applyNumberFormat="1" applyFont="1" applyBorder="1" applyAlignment="1">
      <alignment horizontal="center"/>
    </xf>
    <xf numFmtId="164" fontId="18" fillId="12" borderId="18" xfId="4" applyNumberFormat="1" applyFont="1" applyBorder="1" applyAlignment="1">
      <alignment horizontal="center"/>
    </xf>
    <xf numFmtId="164" fontId="5" fillId="0" borderId="19" xfId="3" applyNumberFormat="1" applyBorder="1" applyAlignment="1">
      <alignment horizontal="center"/>
    </xf>
    <xf numFmtId="164" fontId="19" fillId="8" borderId="18" xfId="5" applyNumberFormat="1" applyFont="1" applyBorder="1" applyAlignment="1">
      <alignment horizontal="center"/>
    </xf>
    <xf numFmtId="1" fontId="5" fillId="0" borderId="17" xfId="3" applyNumberFormat="1" applyBorder="1" applyAlignment="1">
      <alignment horizontal="center"/>
    </xf>
    <xf numFmtId="0" fontId="3" fillId="0" borderId="17" xfId="3" applyFont="1" applyBorder="1" applyAlignment="1">
      <alignment horizontal="left" indent="1"/>
    </xf>
    <xf numFmtId="0" fontId="3" fillId="0" borderId="13" xfId="3" applyFont="1" applyBorder="1" applyAlignment="1">
      <alignment horizontal="left" indent="1"/>
    </xf>
    <xf numFmtId="0" fontId="3" fillId="0" borderId="20" xfId="3" applyFont="1" applyBorder="1" applyAlignment="1">
      <alignment horizontal="left" indent="1"/>
    </xf>
    <xf numFmtId="164" fontId="18" fillId="12" borderId="21" xfId="4" applyNumberFormat="1" applyFont="1" applyBorder="1" applyAlignment="1">
      <alignment horizontal="center"/>
    </xf>
    <xf numFmtId="164" fontId="5" fillId="0" borderId="22" xfId="3" applyNumberFormat="1" applyBorder="1" applyAlignment="1">
      <alignment horizontal="center"/>
    </xf>
    <xf numFmtId="164" fontId="5" fillId="0" borderId="23" xfId="3" applyNumberFormat="1" applyBorder="1" applyAlignment="1">
      <alignment horizontal="center"/>
    </xf>
    <xf numFmtId="164" fontId="19" fillId="8" borderId="21" xfId="5" applyNumberFormat="1" applyFont="1" applyBorder="1" applyAlignment="1">
      <alignment horizontal="center"/>
    </xf>
    <xf numFmtId="0" fontId="3" fillId="0" borderId="0" xfId="2" applyFont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9" fillId="5" borderId="2" xfId="2" applyFont="1" applyFill="1" applyBorder="1" applyAlignment="1">
      <alignment horizontal="center"/>
    </xf>
    <xf numFmtId="0" fontId="2" fillId="7" borderId="26" xfId="3" applyFont="1" applyFill="1" applyBorder="1" applyAlignment="1">
      <alignment horizontal="center" vertical="center"/>
    </xf>
    <xf numFmtId="0" fontId="2" fillId="8" borderId="26" xfId="3" applyFont="1" applyFill="1" applyBorder="1" applyAlignment="1">
      <alignment horizontal="center" vertical="center"/>
    </xf>
    <xf numFmtId="0" fontId="6" fillId="6" borderId="28" xfId="3" applyFont="1" applyFill="1" applyBorder="1" applyAlignment="1">
      <alignment horizontal="left" vertical="center" indent="1"/>
    </xf>
    <xf numFmtId="0" fontId="2" fillId="7" borderId="25" xfId="3" applyFont="1" applyFill="1" applyBorder="1" applyAlignment="1">
      <alignment horizontal="center" vertical="center"/>
    </xf>
    <xf numFmtId="0" fontId="2" fillId="7" borderId="27" xfId="3" applyFont="1" applyFill="1" applyBorder="1" applyAlignment="1">
      <alignment horizontal="center" vertical="center"/>
    </xf>
    <xf numFmtId="0" fontId="2" fillId="8" borderId="25" xfId="3" applyFont="1" applyFill="1" applyBorder="1" applyAlignment="1">
      <alignment horizontal="center" vertical="center"/>
    </xf>
    <xf numFmtId="0" fontId="2" fillId="8" borderId="27" xfId="3" applyFont="1" applyFill="1" applyBorder="1" applyAlignment="1">
      <alignment horizontal="center" vertical="center"/>
    </xf>
    <xf numFmtId="0" fontId="2" fillId="8" borderId="29" xfId="3" applyFont="1" applyFill="1" applyBorder="1" applyAlignment="1">
      <alignment horizontal="center" vertical="center" wrapText="1"/>
    </xf>
    <xf numFmtId="0" fontId="2" fillId="7" borderId="24" xfId="3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/>
    </xf>
    <xf numFmtId="2" fontId="5" fillId="0" borderId="3" xfId="1" applyNumberFormat="1" applyBorder="1"/>
    <xf numFmtId="2" fontId="5" fillId="0" borderId="3" xfId="1" applyNumberFormat="1" applyBorder="1" applyAlignment="1">
      <alignment wrapText="1"/>
    </xf>
    <xf numFmtId="0" fontId="21" fillId="15" borderId="24" xfId="7" applyBorder="1" applyAlignment="1">
      <alignment horizontal="center" vertical="center"/>
    </xf>
    <xf numFmtId="0" fontId="20" fillId="14" borderId="0" xfId="6"/>
    <xf numFmtId="0" fontId="5" fillId="16" borderId="0" xfId="1" applyFill="1"/>
    <xf numFmtId="0" fontId="3" fillId="0" borderId="1" xfId="0" applyFont="1" applyFill="1" applyBorder="1" applyAlignment="1">
      <alignment horizontal="left"/>
    </xf>
    <xf numFmtId="0" fontId="2" fillId="17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5" fontId="4" fillId="2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22" fillId="0" borderId="3" xfId="8" applyBorder="1"/>
    <xf numFmtId="0" fontId="3" fillId="0" borderId="24" xfId="3" applyFont="1" applyBorder="1" applyAlignment="1">
      <alignment horizontal="left" indent="1"/>
    </xf>
    <xf numFmtId="164" fontId="18" fillId="12" borderId="28" xfId="4" applyNumberFormat="1" applyFont="1" applyBorder="1" applyAlignment="1">
      <alignment horizontal="center"/>
    </xf>
    <xf numFmtId="164" fontId="5" fillId="0" borderId="31" xfId="3" applyNumberFormat="1" applyBorder="1" applyAlignment="1">
      <alignment horizontal="center"/>
    </xf>
    <xf numFmtId="164" fontId="5" fillId="0" borderId="29" xfId="3" applyNumberFormat="1" applyBorder="1" applyAlignment="1">
      <alignment horizontal="center"/>
    </xf>
    <xf numFmtId="164" fontId="19" fillId="8" borderId="28" xfId="5" applyNumberFormat="1" applyFont="1" applyBorder="1" applyAlignment="1">
      <alignment horizontal="center"/>
    </xf>
    <xf numFmtId="1" fontId="5" fillId="0" borderId="24" xfId="3" applyNumberFormat="1" applyBorder="1" applyAlignment="1">
      <alignment horizontal="center"/>
    </xf>
    <xf numFmtId="0" fontId="2" fillId="18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165" fontId="8" fillId="18" borderId="1" xfId="0" applyNumberFormat="1" applyFont="1" applyFill="1" applyBorder="1" applyAlignment="1">
      <alignment horizontal="center"/>
    </xf>
    <xf numFmtId="164" fontId="5" fillId="0" borderId="3" xfId="1" applyNumberFormat="1" applyFont="1" applyBorder="1" applyAlignment="1">
      <alignment wrapText="1"/>
    </xf>
    <xf numFmtId="0" fontId="5" fillId="0" borderId="13" xfId="3" applyBorder="1" applyAlignment="1">
      <alignment horizontal="center"/>
    </xf>
    <xf numFmtId="164" fontId="5" fillId="0" borderId="0" xfId="3" applyNumberFormat="1" applyAlignment="1">
      <alignment horizontal="center"/>
    </xf>
    <xf numFmtId="0" fontId="5" fillId="0" borderId="17" xfId="3" applyBorder="1" applyAlignment="1">
      <alignment horizontal="center"/>
    </xf>
    <xf numFmtId="0" fontId="5" fillId="0" borderId="0" xfId="3"/>
    <xf numFmtId="0" fontId="3" fillId="9" borderId="0" xfId="3" applyFont="1" applyFill="1"/>
    <xf numFmtId="0" fontId="3" fillId="10" borderId="0" xfId="3" applyFont="1" applyFill="1"/>
    <xf numFmtId="0" fontId="3" fillId="11" borderId="0" xfId="3" applyFont="1" applyFill="1"/>
    <xf numFmtId="0" fontId="5" fillId="0" borderId="0" xfId="3" applyAlignment="1">
      <alignment horizontal="center"/>
    </xf>
    <xf numFmtId="2" fontId="5" fillId="0" borderId="0" xfId="3" applyNumberFormat="1" applyAlignment="1">
      <alignment horizontal="center"/>
    </xf>
    <xf numFmtId="164" fontId="5" fillId="0" borderId="0" xfId="3" applyNumberFormat="1"/>
    <xf numFmtId="0" fontId="5" fillId="16" borderId="0" xfId="3" applyFill="1"/>
    <xf numFmtId="0" fontId="5" fillId="0" borderId="20" xfId="3" applyBorder="1" applyAlignment="1">
      <alignment horizontal="center"/>
    </xf>
    <xf numFmtId="0" fontId="5" fillId="0" borderId="0" xfId="3" applyAlignment="1">
      <alignment horizontal="left" indent="1"/>
    </xf>
    <xf numFmtId="2" fontId="5" fillId="0" borderId="0" xfId="1" applyNumberFormat="1" applyAlignment="1">
      <alignment horizontal="center"/>
    </xf>
    <xf numFmtId="0" fontId="5" fillId="0" borderId="0" xfId="3" applyAlignment="1">
      <alignment horizontal="left" vertical="center" indent="1"/>
    </xf>
    <xf numFmtId="2" fontId="5" fillId="0" borderId="0" xfId="3" applyNumberFormat="1" applyAlignment="1">
      <alignment horizontal="center" vertical="center"/>
    </xf>
    <xf numFmtId="0" fontId="5" fillId="0" borderId="0" xfId="3" applyAlignment="1">
      <alignment horizontal="center" vertical="center"/>
    </xf>
    <xf numFmtId="2" fontId="5" fillId="0" borderId="0" xfId="3" applyNumberFormat="1" applyAlignment="1">
      <alignment horizontal="center" vertical="center" wrapText="1"/>
    </xf>
    <xf numFmtId="0" fontId="5" fillId="0" borderId="0" xfId="1" applyAlignment="1">
      <alignment vertical="center"/>
    </xf>
    <xf numFmtId="0" fontId="5" fillId="0" borderId="0" xfId="3" applyAlignment="1">
      <alignment horizontal="left"/>
    </xf>
    <xf numFmtId="0" fontId="3" fillId="0" borderId="3" xfId="2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165" fontId="8" fillId="17" borderId="1" xfId="0" applyNumberFormat="1" applyFont="1" applyFill="1" applyBorder="1" applyAlignment="1">
      <alignment horizontal="center"/>
    </xf>
    <xf numFmtId="0" fontId="9" fillId="4" borderId="5" xfId="2" applyFont="1" applyFill="1" applyBorder="1" applyAlignment="1">
      <alignment horizontal="center"/>
    </xf>
    <xf numFmtId="0" fontId="9" fillId="4" borderId="6" xfId="2" applyFont="1" applyFill="1" applyBorder="1" applyAlignment="1">
      <alignment horizontal="center"/>
    </xf>
    <xf numFmtId="0" fontId="9" fillId="4" borderId="7" xfId="2" applyFont="1" applyFill="1" applyBorder="1" applyAlignment="1">
      <alignment horizontal="center"/>
    </xf>
  </cellXfs>
  <cellStyles count="9">
    <cellStyle name="20% - Akzent3" xfId="5" xr:uid="{00000000-0005-0000-0000-000000000000}"/>
    <cellStyle name="20% - Akzent6" xfId="4" xr:uid="{00000000-0005-0000-0000-000001000000}"/>
    <cellStyle name="Ausgabe 2" xfId="7" xr:uid="{00000000-0005-0000-0000-000002000000}"/>
    <cellStyle name="Link" xfId="8" builtinId="8"/>
    <cellStyle name="Neutral" xfId="6" builtinId="28"/>
    <cellStyle name="Standard" xfId="0" builtinId="0"/>
    <cellStyle name="Standard 2" xfId="2" xr:uid="{00000000-0005-0000-0000-000006000000}"/>
    <cellStyle name="Standard_BULKS" xfId="1" xr:uid="{00000000-0005-0000-0000-000007000000}"/>
    <cellStyle name="Standard_Optical" xfId="3" xr:uid="{00000000-0005-0000-0000-000008000000}"/>
  </cellStyles>
  <dxfs count="0"/>
  <tableStyles count="0" defaultTableStyle="TableStyleMedium2" defaultPivotStyle="PivotStyleLight16"/>
  <colors>
    <mruColors>
      <color rgb="FFFFFFCC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tweb.com/search/datasheet_print.aspx?matguid=1b8c06d0ca7c456694c7777d9e10be5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"/>
  <sheetViews>
    <sheetView tabSelected="1" zoomScale="70" zoomScaleNormal="70" workbookViewId="0">
      <selection activeCell="B1" sqref="B1"/>
    </sheetView>
  </sheetViews>
  <sheetFormatPr baseColWidth="10" defaultColWidth="11.42578125" defaultRowHeight="15" customHeight="1" x14ac:dyDescent="0.25"/>
  <cols>
    <col min="1" max="1" width="18.7109375" style="3" customWidth="1"/>
    <col min="2" max="2" width="21.5703125" style="88" customWidth="1"/>
    <col min="3" max="3" width="21.5703125" style="90" customWidth="1"/>
    <col min="4" max="4" width="11.7109375" style="90" customWidth="1"/>
    <col min="5" max="5" width="7.7109375" style="3" customWidth="1"/>
    <col min="6" max="6" width="23" style="3" bestFit="1" customWidth="1"/>
    <col min="7" max="7" width="10.7109375" style="3" customWidth="1"/>
    <col min="8" max="8" width="9.42578125" style="3" customWidth="1"/>
    <col min="9" max="9" width="14.140625" style="6" customWidth="1"/>
    <col min="10" max="10" width="13" style="6" bestFit="1" customWidth="1"/>
    <col min="11" max="12" width="22" style="7" bestFit="1" customWidth="1"/>
    <col min="13" max="13" width="13.5703125" style="7" customWidth="1"/>
    <col min="14" max="14" width="6.42578125" style="3" bestFit="1" customWidth="1"/>
    <col min="15" max="16" width="8.7109375" style="93" customWidth="1"/>
    <col min="17" max="18" width="8.140625" style="3" customWidth="1"/>
    <col min="19" max="19" width="13.42578125" style="3" bestFit="1" customWidth="1"/>
    <col min="20" max="20" width="12.85546875" style="3" customWidth="1"/>
    <col min="21" max="21" width="10.42578125" style="3" customWidth="1"/>
    <col min="22" max="22" width="9.42578125" style="3" customWidth="1"/>
    <col min="23" max="23" width="9.85546875" style="3" customWidth="1"/>
    <col min="24" max="25" width="10" style="3" bestFit="1" customWidth="1"/>
    <col min="26" max="27" width="13.7109375" style="3" bestFit="1" customWidth="1"/>
    <col min="28" max="16384" width="11.42578125" style="3"/>
  </cols>
  <sheetData>
    <row r="1" spans="1:35" ht="15" customHeight="1" x14ac:dyDescent="0.25">
      <c r="A1" s="80" t="s">
        <v>249</v>
      </c>
      <c r="B1" s="86" t="s">
        <v>244</v>
      </c>
      <c r="C1" s="89"/>
      <c r="D1" s="89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91" t="s">
        <v>10</v>
      </c>
      <c r="P1" s="91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C1" s="3">
        <v>0.12818210155930596</v>
      </c>
      <c r="AD1" s="3" t="s">
        <v>244</v>
      </c>
      <c r="AH1" s="3" t="s">
        <v>242</v>
      </c>
      <c r="AI1" s="3" t="s">
        <v>243</v>
      </c>
    </row>
    <row r="2" spans="1:35" s="4" customFormat="1" ht="15" customHeight="1" x14ac:dyDescent="0.25">
      <c r="B2" s="87" t="s">
        <v>215</v>
      </c>
      <c r="AD2" s="4">
        <v>9.0909775574721755E-2</v>
      </c>
    </row>
    <row r="3" spans="1:35" s="4" customFormat="1" ht="15" customHeight="1" x14ac:dyDescent="0.25">
      <c r="C3" s="101" t="s">
        <v>239</v>
      </c>
      <c r="D3" s="101"/>
      <c r="E3" s="102">
        <v>720</v>
      </c>
      <c r="F3" s="103">
        <f>E3*1000</f>
        <v>720000</v>
      </c>
      <c r="G3" s="103">
        <f>F3+99</f>
        <v>720099</v>
      </c>
      <c r="H3" s="103">
        <v>0</v>
      </c>
      <c r="I3" s="103" t="s">
        <v>191</v>
      </c>
      <c r="J3" s="103" t="s">
        <v>191</v>
      </c>
      <c r="K3" s="103" t="s">
        <v>245</v>
      </c>
      <c r="L3" s="103" t="s">
        <v>245</v>
      </c>
      <c r="M3" s="103" t="s">
        <v>212</v>
      </c>
      <c r="N3" s="103"/>
      <c r="O3" s="104">
        <v>4.0000000000000001E-3</v>
      </c>
      <c r="P3" s="104"/>
      <c r="Q3" s="103"/>
      <c r="R3" s="103"/>
      <c r="S3" s="103" t="s">
        <v>23</v>
      </c>
      <c r="T3" s="103"/>
      <c r="U3" s="103"/>
      <c r="V3" s="103"/>
      <c r="W3" s="103"/>
      <c r="X3" s="103" t="s">
        <v>24</v>
      </c>
      <c r="Y3" s="103" t="s">
        <v>24</v>
      </c>
      <c r="Z3" s="103" t="s">
        <v>95</v>
      </c>
      <c r="AA3" s="103" t="s">
        <v>95</v>
      </c>
      <c r="AE3" s="4">
        <v>8.8894058147891392E-2</v>
      </c>
      <c r="AH3" s="4">
        <v>8.8894058147891392E-2</v>
      </c>
      <c r="AI3" s="4">
        <v>0</v>
      </c>
    </row>
    <row r="4" spans="1:35" s="4" customFormat="1" ht="15" customHeight="1" x14ac:dyDescent="0.25">
      <c r="C4" s="101" t="s">
        <v>240</v>
      </c>
      <c r="D4" s="101"/>
      <c r="E4" s="102"/>
      <c r="F4" s="103">
        <f>G3+1</f>
        <v>720100</v>
      </c>
      <c r="G4" s="103">
        <f>F4+99</f>
        <v>720199</v>
      </c>
      <c r="H4" s="103">
        <v>0</v>
      </c>
      <c r="I4" s="103" t="s">
        <v>191</v>
      </c>
      <c r="J4" s="103" t="s">
        <v>193</v>
      </c>
      <c r="K4" s="103" t="s">
        <v>245</v>
      </c>
      <c r="L4" s="103" t="s">
        <v>245</v>
      </c>
      <c r="M4" s="103" t="s">
        <v>212</v>
      </c>
      <c r="N4" s="103"/>
      <c r="O4" s="104">
        <v>4.0000000000000001E-3</v>
      </c>
      <c r="P4" s="104"/>
      <c r="Q4" s="103"/>
      <c r="R4" s="103"/>
      <c r="S4" s="103" t="s">
        <v>23</v>
      </c>
      <c r="T4" s="103"/>
      <c r="U4" s="103"/>
      <c r="V4" s="103"/>
      <c r="W4" s="103"/>
      <c r="X4" s="103" t="s">
        <v>24</v>
      </c>
      <c r="Y4" s="103" t="s">
        <v>24</v>
      </c>
      <c r="Z4" s="103" t="s">
        <v>95</v>
      </c>
      <c r="AA4" s="103" t="s">
        <v>95</v>
      </c>
      <c r="AE4" s="4">
        <v>2.0157174268303655E-3</v>
      </c>
      <c r="AH4" s="4">
        <v>2.0157174268303655E-3</v>
      </c>
      <c r="AI4" s="4">
        <v>0</v>
      </c>
    </row>
    <row r="5" spans="1:35" s="4" customFormat="1" ht="15" customHeight="1" x14ac:dyDescent="0.25">
      <c r="B5" s="87" t="s">
        <v>216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D5" s="4">
        <v>3.3665553085053382E-2</v>
      </c>
    </row>
    <row r="6" spans="1:35" ht="15" customHeight="1" x14ac:dyDescent="0.25">
      <c r="B6" s="3"/>
      <c r="C6" s="101" t="s">
        <v>222</v>
      </c>
      <c r="D6" s="101"/>
      <c r="E6" s="102">
        <v>721</v>
      </c>
      <c r="F6" s="103">
        <f>E6*1000</f>
        <v>721000</v>
      </c>
      <c r="G6" s="103">
        <f>F6+99</f>
        <v>721099</v>
      </c>
      <c r="H6" s="103">
        <v>0</v>
      </c>
      <c r="I6" s="103" t="s">
        <v>191</v>
      </c>
      <c r="J6" s="103" t="s">
        <v>193</v>
      </c>
      <c r="K6" s="103" t="s">
        <v>174</v>
      </c>
      <c r="L6" s="103" t="s">
        <v>245</v>
      </c>
      <c r="M6" s="103" t="s">
        <v>212</v>
      </c>
      <c r="N6" s="103"/>
      <c r="O6" s="104">
        <f>0.03/8</f>
        <v>3.7499999999999999E-3</v>
      </c>
      <c r="P6" s="104"/>
      <c r="Q6" s="103">
        <f>F6</f>
        <v>721000</v>
      </c>
      <c r="R6" s="103"/>
      <c r="S6" s="103" t="s">
        <v>23</v>
      </c>
      <c r="T6" s="103"/>
      <c r="U6" s="103"/>
      <c r="V6" s="103"/>
      <c r="W6" s="103"/>
      <c r="X6" s="103" t="s">
        <v>24</v>
      </c>
      <c r="Y6" s="103" t="s">
        <v>24</v>
      </c>
      <c r="Z6" s="103" t="s">
        <v>64</v>
      </c>
      <c r="AA6" s="103" t="s">
        <v>64</v>
      </c>
      <c r="AE6" s="3">
        <v>9.5096864189480081E-3</v>
      </c>
      <c r="AH6" s="3">
        <v>9.5096864189480081E-3</v>
      </c>
      <c r="AI6" s="3">
        <v>0</v>
      </c>
    </row>
    <row r="7" spans="1:35" ht="15" customHeight="1" x14ac:dyDescent="0.25">
      <c r="B7" s="3"/>
      <c r="C7" s="101" t="s">
        <v>223</v>
      </c>
      <c r="D7" s="101"/>
      <c r="E7" s="102"/>
      <c r="F7" s="103">
        <f>G6+1</f>
        <v>721100</v>
      </c>
      <c r="G7" s="103">
        <f>F7+99</f>
        <v>721199</v>
      </c>
      <c r="H7" s="103">
        <v>0</v>
      </c>
      <c r="I7" s="103" t="s">
        <v>191</v>
      </c>
      <c r="J7" s="103" t="s">
        <v>193</v>
      </c>
      <c r="K7" s="103" t="s">
        <v>245</v>
      </c>
      <c r="L7" s="103" t="s">
        <v>245</v>
      </c>
      <c r="M7" s="103" t="s">
        <v>212</v>
      </c>
      <c r="N7" s="103"/>
      <c r="O7" s="104">
        <f>0.03/8</f>
        <v>3.7499999999999999E-3</v>
      </c>
      <c r="P7" s="104"/>
      <c r="Q7" s="103">
        <v>721000</v>
      </c>
      <c r="R7" s="103"/>
      <c r="S7" s="103" t="s">
        <v>23</v>
      </c>
      <c r="T7" s="103"/>
      <c r="U7" s="103"/>
      <c r="V7" s="103"/>
      <c r="W7" s="103"/>
      <c r="X7" s="103" t="s">
        <v>24</v>
      </c>
      <c r="Y7" s="103" t="s">
        <v>24</v>
      </c>
      <c r="Z7" s="103" t="s">
        <v>84</v>
      </c>
      <c r="AA7" s="103" t="s">
        <v>84</v>
      </c>
      <c r="AE7" s="3">
        <v>2.415586666610537E-2</v>
      </c>
      <c r="AH7" s="3">
        <v>2.415586666610537E-2</v>
      </c>
      <c r="AI7" s="3">
        <v>0</v>
      </c>
    </row>
    <row r="8" spans="1:35" ht="15" customHeight="1" x14ac:dyDescent="0.25">
      <c r="B8" s="87" t="s">
        <v>217</v>
      </c>
      <c r="C8" s="3"/>
      <c r="D8" s="3"/>
      <c r="I8" s="3"/>
      <c r="J8" s="3"/>
      <c r="K8" s="3"/>
      <c r="L8" s="3"/>
      <c r="M8" s="3"/>
      <c r="O8" s="3"/>
      <c r="P8" s="3"/>
      <c r="Z8" s="4"/>
      <c r="AA8" s="4"/>
      <c r="AD8" s="3">
        <v>2.4997800684860407E-3</v>
      </c>
    </row>
    <row r="9" spans="1:35" ht="15" customHeight="1" x14ac:dyDescent="0.25">
      <c r="B9" s="3"/>
      <c r="C9" s="101" t="s">
        <v>224</v>
      </c>
      <c r="D9" s="101"/>
      <c r="E9" s="102">
        <v>722</v>
      </c>
      <c r="F9" s="103">
        <f>E9*1000</f>
        <v>722000</v>
      </c>
      <c r="G9" s="103">
        <f>F9+99</f>
        <v>722099</v>
      </c>
      <c r="H9" s="103">
        <v>0</v>
      </c>
      <c r="I9" s="103" t="s">
        <v>191</v>
      </c>
      <c r="J9" s="103" t="s">
        <v>193</v>
      </c>
      <c r="K9" s="103" t="s">
        <v>174</v>
      </c>
      <c r="L9" s="103" t="s">
        <v>245</v>
      </c>
      <c r="M9" s="103" t="s">
        <v>212</v>
      </c>
      <c r="N9" s="103"/>
      <c r="O9" s="104">
        <f>0.01/6</f>
        <v>1.6666666666666668E-3</v>
      </c>
      <c r="P9" s="104"/>
      <c r="Q9" s="103">
        <f>F9</f>
        <v>722000</v>
      </c>
      <c r="R9" s="103"/>
      <c r="S9" s="103" t="s">
        <v>23</v>
      </c>
      <c r="T9" s="103"/>
      <c r="U9" s="103"/>
      <c r="V9" s="103"/>
      <c r="W9" s="103"/>
      <c r="X9" s="103" t="s">
        <v>24</v>
      </c>
      <c r="Y9" s="103" t="s">
        <v>24</v>
      </c>
      <c r="Z9" s="103" t="s">
        <v>64</v>
      </c>
      <c r="AA9" s="103" t="s">
        <v>64</v>
      </c>
      <c r="AE9" s="3">
        <v>4.7451811466945281E-4</v>
      </c>
      <c r="AH9" s="3">
        <v>4.7451811466945281E-4</v>
      </c>
      <c r="AI9" s="3">
        <v>0</v>
      </c>
    </row>
    <row r="10" spans="1:35" ht="15" customHeight="1" x14ac:dyDescent="0.25">
      <c r="B10" s="3"/>
      <c r="C10" s="101" t="s">
        <v>226</v>
      </c>
      <c r="D10" s="101"/>
      <c r="E10" s="102"/>
      <c r="F10" s="103">
        <f>G9+1</f>
        <v>722100</v>
      </c>
      <c r="G10" s="103">
        <f>F10+99</f>
        <v>722199</v>
      </c>
      <c r="H10" s="103">
        <v>0</v>
      </c>
      <c r="I10" s="103" t="s">
        <v>191</v>
      </c>
      <c r="J10" s="103" t="s">
        <v>193</v>
      </c>
      <c r="K10" s="103" t="s">
        <v>245</v>
      </c>
      <c r="L10" s="103" t="s">
        <v>245</v>
      </c>
      <c r="M10" s="103" t="s">
        <v>212</v>
      </c>
      <c r="N10" s="103"/>
      <c r="O10" s="104">
        <f>0.01/6</f>
        <v>1.6666666666666668E-3</v>
      </c>
      <c r="P10" s="104"/>
      <c r="Q10" s="103">
        <v>722000</v>
      </c>
      <c r="R10" s="103"/>
      <c r="S10" s="103" t="s">
        <v>23</v>
      </c>
      <c r="T10" s="103"/>
      <c r="U10" s="103"/>
      <c r="V10" s="103"/>
      <c r="W10" s="103"/>
      <c r="X10" s="103" t="s">
        <v>24</v>
      </c>
      <c r="Y10" s="103" t="s">
        <v>24</v>
      </c>
      <c r="Z10" s="103" t="s">
        <v>84</v>
      </c>
      <c r="AA10" s="103" t="s">
        <v>84</v>
      </c>
      <c r="AE10" s="3">
        <v>2.0252619538165878E-3</v>
      </c>
      <c r="AH10" s="3">
        <v>2.0252619538165878E-3</v>
      </c>
      <c r="AI10" s="3">
        <v>0</v>
      </c>
    </row>
    <row r="11" spans="1:35" ht="15" customHeight="1" x14ac:dyDescent="0.25">
      <c r="B11" s="87" t="s">
        <v>225</v>
      </c>
      <c r="C11" s="87"/>
      <c r="D11" s="87"/>
      <c r="E11" s="127">
        <v>723</v>
      </c>
      <c r="F11" s="128">
        <f>E11*1000</f>
        <v>723000</v>
      </c>
      <c r="G11" s="128">
        <f>F11+99</f>
        <v>723099</v>
      </c>
      <c r="H11" s="128">
        <v>0</v>
      </c>
      <c r="I11" s="128" t="s">
        <v>191</v>
      </c>
      <c r="J11" s="128" t="s">
        <v>191</v>
      </c>
      <c r="K11" s="128" t="s">
        <v>245</v>
      </c>
      <c r="L11" s="128" t="s">
        <v>245</v>
      </c>
      <c r="M11" s="128" t="s">
        <v>212</v>
      </c>
      <c r="N11" s="128"/>
      <c r="O11" s="129">
        <v>1E-3</v>
      </c>
      <c r="P11" s="129"/>
      <c r="Q11" s="128"/>
      <c r="R11" s="128"/>
      <c r="S11" s="128" t="s">
        <v>23</v>
      </c>
      <c r="T11" s="128"/>
      <c r="U11" s="128"/>
      <c r="V11" s="128"/>
      <c r="W11" s="128"/>
      <c r="X11" s="128" t="s">
        <v>24</v>
      </c>
      <c r="Y11" s="128" t="s">
        <v>24</v>
      </c>
      <c r="Z11" s="128" t="s">
        <v>86</v>
      </c>
      <c r="AA11" s="128" t="s">
        <v>86</v>
      </c>
      <c r="AD11" s="3">
        <v>1.1069928310447838E-3</v>
      </c>
      <c r="AH11" s="3">
        <v>1.1069928310447838E-3</v>
      </c>
      <c r="AI11" s="3">
        <v>0</v>
      </c>
    </row>
    <row r="12" spans="1:35" ht="15" customHeight="1" x14ac:dyDescent="0.25">
      <c r="B12" s="86"/>
      <c r="C12" s="89"/>
      <c r="D12" s="89"/>
      <c r="E12" s="1"/>
      <c r="F12" s="1"/>
      <c r="G12" s="1"/>
      <c r="H12" s="1"/>
      <c r="I12" s="1"/>
      <c r="J12" s="1"/>
      <c r="K12" s="1"/>
      <c r="L12" s="1"/>
      <c r="M12" s="1"/>
      <c r="N12" s="1"/>
      <c r="O12" s="92"/>
      <c r="P12" s="92"/>
      <c r="Q12" s="1"/>
      <c r="R12" s="1"/>
      <c r="S12" s="5"/>
      <c r="T12" s="5"/>
      <c r="U12" s="5"/>
      <c r="V12" s="1"/>
      <c r="W12" s="1"/>
      <c r="X12" s="1"/>
      <c r="Y12" s="1"/>
      <c r="Z12" s="1"/>
      <c r="AA12" s="1"/>
    </row>
    <row r="13" spans="1:35" ht="15" customHeight="1" x14ac:dyDescent="0.25">
      <c r="B13" s="86"/>
      <c r="C13" s="89"/>
      <c r="D13" s="89"/>
      <c r="E13" s="1"/>
      <c r="F13" s="1"/>
      <c r="G13" s="1"/>
      <c r="H13" s="1"/>
      <c r="I13" s="1"/>
      <c r="J13" s="1"/>
      <c r="K13" s="1"/>
      <c r="L13" s="1"/>
      <c r="M13" s="1"/>
      <c r="N13" s="1"/>
      <c r="O13" s="92"/>
      <c r="P13" s="92"/>
      <c r="Q13" s="1"/>
      <c r="R13" s="1"/>
      <c r="S13" s="5"/>
      <c r="T13" s="5"/>
      <c r="U13" s="5"/>
      <c r="V13" s="1"/>
      <c r="W13" s="1"/>
      <c r="X13" s="1"/>
      <c r="Y13" s="1"/>
      <c r="Z13" s="1"/>
      <c r="AA13" s="1"/>
    </row>
    <row r="14" spans="1:35" ht="15" customHeight="1" x14ac:dyDescent="0.25">
      <c r="B14" s="86"/>
      <c r="C14" s="89"/>
      <c r="D14" s="89"/>
      <c r="E14" s="1"/>
      <c r="F14" s="1"/>
      <c r="G14" s="1"/>
      <c r="H14" s="1"/>
      <c r="I14" s="1"/>
      <c r="J14" s="1"/>
      <c r="K14" s="1"/>
      <c r="L14" s="1"/>
      <c r="M14" s="1"/>
      <c r="N14" s="1"/>
      <c r="O14" s="92"/>
      <c r="P14" s="92"/>
      <c r="Q14" s="1"/>
      <c r="R14" s="1"/>
      <c r="S14" s="5"/>
      <c r="T14" s="5"/>
      <c r="U14" s="5"/>
      <c r="V14" s="1"/>
      <c r="W14" s="1"/>
      <c r="X14" s="1"/>
      <c r="Y14" s="1"/>
      <c r="Z14" s="1"/>
      <c r="AA14" s="1"/>
    </row>
    <row r="15" spans="1:35" ht="15" customHeight="1" x14ac:dyDescent="0.25">
      <c r="B15" s="86"/>
      <c r="C15" s="89"/>
      <c r="D15" s="89"/>
      <c r="E15" s="1"/>
      <c r="F15" s="1"/>
      <c r="G15" s="1"/>
      <c r="H15" s="1"/>
      <c r="I15" s="1"/>
      <c r="J15" s="1"/>
      <c r="K15" s="1"/>
      <c r="L15" s="1"/>
      <c r="M15" s="1"/>
      <c r="N15" s="1"/>
      <c r="O15" s="92"/>
      <c r="P15" s="92"/>
      <c r="Q15" s="1"/>
      <c r="R15" s="1"/>
      <c r="S15" s="5"/>
      <c r="T15" s="5"/>
      <c r="U15" s="5"/>
      <c r="V15" s="1"/>
      <c r="W15" s="1"/>
      <c r="X15" s="1"/>
      <c r="Y15" s="1"/>
      <c r="Z15" s="1"/>
      <c r="AA15" s="1"/>
    </row>
  </sheetData>
  <dataValidations count="1">
    <dataValidation type="list" allowBlank="1" showInputMessage="1" showErrorMessage="1" sqref="T6:U7 T3:U4 T9:U11" xr:uid="{00000000-0002-0000-0000-000000000000}">
      <formula1>ThroughConduction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errorTitle="Ungültig!" error="Ungültig!" xr:uid="{00000000-0002-0000-0000-000001000000}">
          <x14:formula1>
            <xm:f>Settings!$A$2:$A$5</xm:f>
          </x14:formula1>
          <xm:sqref>I3:J38</xm:sqref>
        </x14:dataValidation>
        <x14:dataValidation type="list" allowBlank="1" showInputMessage="1" showErrorMessage="1" xr:uid="{00000000-0002-0000-0000-000002000000}">
          <x14:formula1>
            <xm:f>OPTICAL!$A$2:$A$33</xm:f>
          </x14:formula1>
          <xm:sqref>K1:L1 K3:L1048576</xm:sqref>
        </x14:dataValidation>
        <x14:dataValidation type="list" allowBlank="1" showInputMessage="1" showErrorMessage="1" xr:uid="{00000000-0002-0000-0000-000003000000}">
          <x14:formula1>
            <xm:f>BULK!$A$2:$A$28</xm:f>
          </x14:formula1>
          <xm:sqref>M1:N1 M3:N1048576</xm:sqref>
        </x14:dataValidation>
        <x14:dataValidation type="list" allowBlank="1" showInputMessage="1" showErrorMessage="1" xr:uid="{00000000-0002-0000-0000-000004000000}">
          <x14:formula1>
            <xm:f>Settings!$B$2:$B$4</xm:f>
          </x14:formula1>
          <xm:sqref>S1 S3:S1048576</xm:sqref>
        </x14:dataValidation>
        <x14:dataValidation type="list" allowBlank="1" showErrorMessage="1" errorTitle="Ungültig!" error="Ungültig!" xr:uid="{00000000-0002-0000-0000-000005000000}">
          <x14:formula1>
            <xm:f>Settings!$C$2:$C$4</xm:f>
          </x14:formula1>
          <xm:sqref>X1:Y1 X3:Y1048576</xm:sqref>
        </x14:dataValidation>
        <x14:dataValidation type="list" allowBlank="1" showErrorMessage="1" errorTitle="Ungültig!" error="Ungültig!" xr:uid="{00000000-0002-0000-0000-000006000000}">
          <x14:formula1>
            <xm:f>Settings!$D$2:$D$31</xm:f>
          </x14:formula1>
          <xm:sqref>Z1:AA1 Z3:AA1048576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6"/>
  <sheetViews>
    <sheetView workbookViewId="0">
      <selection activeCell="D8" sqref="D8"/>
    </sheetView>
  </sheetViews>
  <sheetFormatPr baseColWidth="10" defaultColWidth="11.42578125" defaultRowHeight="15" customHeight="1" x14ac:dyDescent="0.2"/>
  <cols>
    <col min="1" max="1" width="15.28515625" style="23" bestFit="1" customWidth="1"/>
    <col min="2" max="2" width="18.7109375" style="19" bestFit="1" customWidth="1"/>
    <col min="3" max="3" width="24.85546875" style="19" bestFit="1" customWidth="1"/>
    <col min="4" max="4" width="32.85546875" style="19" bestFit="1" customWidth="1"/>
    <col min="5" max="5" width="11.42578125" style="10"/>
    <col min="6" max="6" width="94" style="10" bestFit="1" customWidth="1"/>
    <col min="7" max="16384" width="11.42578125" style="10"/>
  </cols>
  <sheetData>
    <row r="1" spans="1:6" ht="15" customHeight="1" x14ac:dyDescent="0.25">
      <c r="A1" s="8" t="s">
        <v>27</v>
      </c>
      <c r="B1" s="9" t="s">
        <v>28</v>
      </c>
      <c r="C1" s="9" t="s">
        <v>241</v>
      </c>
      <c r="D1" s="9" t="s">
        <v>29</v>
      </c>
      <c r="F1" s="9" t="s">
        <v>30</v>
      </c>
    </row>
    <row r="2" spans="1:6" ht="15" customHeight="1" x14ac:dyDescent="0.2">
      <c r="A2" s="11" t="s">
        <v>31</v>
      </c>
      <c r="B2" s="12">
        <v>2070</v>
      </c>
      <c r="C2" s="12">
        <v>1465</v>
      </c>
      <c r="D2" s="12">
        <v>210</v>
      </c>
      <c r="F2" s="13" t="s">
        <v>32</v>
      </c>
    </row>
    <row r="3" spans="1:6" ht="15" customHeight="1" x14ac:dyDescent="0.25">
      <c r="A3" s="11" t="s">
        <v>212</v>
      </c>
      <c r="B3" s="14">
        <v>2700</v>
      </c>
      <c r="C3" s="14">
        <v>896</v>
      </c>
      <c r="D3" s="14">
        <v>167</v>
      </c>
      <c r="F3" s="94" t="s">
        <v>211</v>
      </c>
    </row>
    <row r="4" spans="1:6" ht="15" customHeight="1" x14ac:dyDescent="0.2">
      <c r="A4" s="11" t="s">
        <v>33</v>
      </c>
      <c r="B4" s="14">
        <v>2700</v>
      </c>
      <c r="C4" s="14">
        <v>900</v>
      </c>
      <c r="D4" s="14">
        <v>200</v>
      </c>
      <c r="F4" s="13" t="s">
        <v>32</v>
      </c>
    </row>
    <row r="5" spans="1:6" ht="15" customHeight="1" x14ac:dyDescent="0.2">
      <c r="A5" s="11" t="s">
        <v>34</v>
      </c>
      <c r="B5" s="14">
        <v>2800</v>
      </c>
      <c r="C5" s="14">
        <v>960</v>
      </c>
      <c r="D5" s="14">
        <v>125</v>
      </c>
      <c r="F5" s="13" t="s">
        <v>32</v>
      </c>
    </row>
    <row r="6" spans="1:6" ht="15" customHeight="1" x14ac:dyDescent="0.2">
      <c r="A6" s="11" t="s">
        <v>195</v>
      </c>
      <c r="B6" s="14">
        <v>3000</v>
      </c>
      <c r="C6" s="14">
        <v>870</v>
      </c>
      <c r="D6" s="14">
        <v>140</v>
      </c>
      <c r="F6" s="13" t="s">
        <v>196</v>
      </c>
    </row>
    <row r="7" spans="1:6" ht="15" customHeight="1" x14ac:dyDescent="0.2">
      <c r="A7" s="11" t="s">
        <v>197</v>
      </c>
      <c r="B7" s="14">
        <v>2700</v>
      </c>
      <c r="C7" s="14">
        <v>896</v>
      </c>
      <c r="D7" s="14">
        <v>170</v>
      </c>
      <c r="F7" s="13" t="s">
        <v>198</v>
      </c>
    </row>
    <row r="8" spans="1:6" ht="15" customHeight="1" x14ac:dyDescent="0.2">
      <c r="A8" s="11" t="s">
        <v>35</v>
      </c>
      <c r="B8" s="14">
        <v>2540</v>
      </c>
      <c r="C8" s="14">
        <v>850</v>
      </c>
      <c r="D8" s="14">
        <v>135</v>
      </c>
      <c r="F8" s="13" t="s">
        <v>32</v>
      </c>
    </row>
    <row r="9" spans="1:6" ht="15" customHeight="1" x14ac:dyDescent="0.2">
      <c r="A9" s="11" t="s">
        <v>36</v>
      </c>
      <c r="B9" s="14">
        <v>2530</v>
      </c>
      <c r="C9" s="14">
        <v>850</v>
      </c>
      <c r="D9" s="14">
        <v>125</v>
      </c>
      <c r="F9" s="13" t="s">
        <v>37</v>
      </c>
    </row>
    <row r="10" spans="1:6" ht="15" customHeight="1" x14ac:dyDescent="0.2">
      <c r="A10" s="11" t="s">
        <v>41</v>
      </c>
      <c r="B10" s="14">
        <v>7700</v>
      </c>
      <c r="C10" s="14">
        <v>460</v>
      </c>
      <c r="D10" s="14">
        <v>24</v>
      </c>
      <c r="F10" s="13" t="s">
        <v>40</v>
      </c>
    </row>
    <row r="11" spans="1:6" ht="15" customHeight="1" x14ac:dyDescent="0.2">
      <c r="A11" s="11" t="s">
        <v>38</v>
      </c>
      <c r="B11" s="14">
        <v>7720</v>
      </c>
      <c r="C11" s="14">
        <v>430</v>
      </c>
      <c r="D11" s="14">
        <v>14</v>
      </c>
      <c r="F11" s="13" t="s">
        <v>32</v>
      </c>
    </row>
    <row r="12" spans="1:6" ht="15" customHeight="1" x14ac:dyDescent="0.2">
      <c r="A12" s="11" t="s">
        <v>39</v>
      </c>
      <c r="B12" s="14">
        <v>7700</v>
      </c>
      <c r="C12" s="14">
        <v>430</v>
      </c>
      <c r="D12" s="14">
        <v>15.9</v>
      </c>
      <c r="F12" s="13" t="s">
        <v>40</v>
      </c>
    </row>
    <row r="13" spans="1:6" ht="15" customHeight="1" x14ac:dyDescent="0.2">
      <c r="A13" s="81" t="s">
        <v>199</v>
      </c>
      <c r="B13" s="82">
        <v>7650</v>
      </c>
      <c r="C13" s="82">
        <v>450</v>
      </c>
      <c r="D13" s="82">
        <v>24.2</v>
      </c>
      <c r="F13" s="13" t="s">
        <v>200</v>
      </c>
    </row>
    <row r="14" spans="1:6" ht="15" customHeight="1" x14ac:dyDescent="0.2">
      <c r="A14" s="11" t="s">
        <v>42</v>
      </c>
      <c r="B14" s="14">
        <v>8000</v>
      </c>
      <c r="C14" s="14">
        <v>500</v>
      </c>
      <c r="D14" s="14">
        <v>16.2</v>
      </c>
      <c r="F14" s="13" t="s">
        <v>40</v>
      </c>
    </row>
    <row r="15" spans="1:6" ht="15" customHeight="1" x14ac:dyDescent="0.2">
      <c r="A15" s="11" t="s">
        <v>43</v>
      </c>
      <c r="B15" s="14">
        <v>1900</v>
      </c>
      <c r="C15" s="14">
        <v>600</v>
      </c>
      <c r="D15" s="14">
        <v>0.3</v>
      </c>
      <c r="F15" s="13" t="s">
        <v>40</v>
      </c>
    </row>
    <row r="16" spans="1:6" ht="15" customHeight="1" x14ac:dyDescent="0.2">
      <c r="A16" s="11" t="s">
        <v>44</v>
      </c>
      <c r="B16" s="14">
        <v>4430</v>
      </c>
      <c r="C16" s="14">
        <v>526.29999999999995</v>
      </c>
      <c r="D16" s="14">
        <v>6.7</v>
      </c>
      <c r="F16" s="13" t="s">
        <v>45</v>
      </c>
    </row>
    <row r="17" spans="1:6" ht="15" customHeight="1" x14ac:dyDescent="0.2">
      <c r="A17" s="11" t="s">
        <v>46</v>
      </c>
      <c r="B17" s="14">
        <v>8300</v>
      </c>
      <c r="C17" s="14">
        <v>420</v>
      </c>
      <c r="D17" s="14">
        <v>125</v>
      </c>
      <c r="F17" s="13" t="s">
        <v>47</v>
      </c>
    </row>
    <row r="18" spans="1:6" ht="15" customHeight="1" x14ac:dyDescent="0.2">
      <c r="A18" s="13" t="s">
        <v>48</v>
      </c>
      <c r="B18" s="14">
        <v>1320</v>
      </c>
      <c r="C18" s="14">
        <v>2160</v>
      </c>
      <c r="D18" s="14">
        <v>0.25</v>
      </c>
      <c r="F18" s="13" t="s">
        <v>49</v>
      </c>
    </row>
    <row r="19" spans="1:6" ht="15" customHeight="1" x14ac:dyDescent="0.2">
      <c r="A19" s="11" t="s">
        <v>50</v>
      </c>
      <c r="B19" s="14">
        <v>1920</v>
      </c>
      <c r="C19" s="14">
        <v>1300</v>
      </c>
      <c r="D19" s="14">
        <v>0.3</v>
      </c>
      <c r="F19" s="13"/>
    </row>
    <row r="20" spans="1:6" ht="15" customHeight="1" x14ac:dyDescent="0.2">
      <c r="A20" s="11" t="s">
        <v>51</v>
      </c>
      <c r="B20" s="14">
        <v>8960</v>
      </c>
      <c r="C20" s="14">
        <v>385</v>
      </c>
      <c r="D20" s="14">
        <v>390</v>
      </c>
      <c r="F20" s="13"/>
    </row>
    <row r="21" spans="1:6" ht="15" customHeight="1" x14ac:dyDescent="0.2">
      <c r="A21" s="11" t="s">
        <v>52</v>
      </c>
      <c r="B21" s="14">
        <v>8940</v>
      </c>
      <c r="C21" s="14">
        <v>390</v>
      </c>
      <c r="D21" s="14">
        <v>401</v>
      </c>
      <c r="F21" s="13"/>
    </row>
    <row r="22" spans="1:6" ht="15" customHeight="1" x14ac:dyDescent="0.2">
      <c r="A22" s="11" t="s">
        <v>53</v>
      </c>
      <c r="B22" s="14">
        <v>1300</v>
      </c>
      <c r="C22" s="14">
        <v>1087</v>
      </c>
      <c r="D22" s="14">
        <v>0.2</v>
      </c>
      <c r="F22" s="13"/>
    </row>
    <row r="23" spans="1:6" ht="15" customHeight="1" x14ac:dyDescent="0.2">
      <c r="A23" s="11" t="s">
        <v>54</v>
      </c>
      <c r="B23" s="14">
        <v>2810</v>
      </c>
      <c r="C23" s="14">
        <v>960</v>
      </c>
      <c r="D23" s="14">
        <v>190</v>
      </c>
      <c r="F23" s="13" t="s">
        <v>55</v>
      </c>
    </row>
    <row r="24" spans="1:6" ht="15" customHeight="1" x14ac:dyDescent="0.2">
      <c r="A24" s="11" t="s">
        <v>56</v>
      </c>
      <c r="B24" s="14">
        <v>2000</v>
      </c>
      <c r="C24" s="14">
        <v>895</v>
      </c>
      <c r="D24" s="14">
        <v>1250</v>
      </c>
      <c r="F24" s="13" t="s">
        <v>55</v>
      </c>
    </row>
    <row r="25" spans="1:6" ht="15" customHeight="1" x14ac:dyDescent="0.2">
      <c r="A25" s="11" t="s">
        <v>235</v>
      </c>
      <c r="B25" s="14">
        <v>2510</v>
      </c>
      <c r="C25" s="14">
        <v>858</v>
      </c>
      <c r="D25" s="105">
        <v>1.1140000000000001</v>
      </c>
      <c r="F25" s="13" t="s">
        <v>236</v>
      </c>
    </row>
    <row r="26" spans="1:6" ht="15" customHeight="1" x14ac:dyDescent="0.2">
      <c r="A26" s="11" t="s">
        <v>237</v>
      </c>
      <c r="B26" s="14">
        <v>3370</v>
      </c>
      <c r="C26" s="14">
        <v>690</v>
      </c>
      <c r="D26" s="14">
        <v>0.96</v>
      </c>
      <c r="F26" s="13" t="s">
        <v>236</v>
      </c>
    </row>
    <row r="27" spans="1:6" ht="15" customHeight="1" x14ac:dyDescent="0.2">
      <c r="A27" s="11" t="s">
        <v>238</v>
      </c>
      <c r="B27" s="14">
        <v>3220</v>
      </c>
      <c r="C27" s="14">
        <v>710</v>
      </c>
      <c r="D27" s="14">
        <v>0.95</v>
      </c>
      <c r="F27" s="13" t="s">
        <v>236</v>
      </c>
    </row>
    <row r="28" spans="1:6" ht="15" customHeight="1" x14ac:dyDescent="0.2">
      <c r="A28" s="11" t="s">
        <v>219</v>
      </c>
      <c r="B28" s="14">
        <v>2301</v>
      </c>
      <c r="C28" s="14">
        <v>259</v>
      </c>
      <c r="D28" s="14">
        <v>124</v>
      </c>
      <c r="F28" s="13" t="s">
        <v>218</v>
      </c>
    </row>
    <row r="29" spans="1:6" ht="15" customHeight="1" x14ac:dyDescent="0.2">
      <c r="A29" s="15"/>
      <c r="B29" s="16"/>
      <c r="C29" s="16"/>
      <c r="D29" s="16"/>
    </row>
    <row r="30" spans="1:6" ht="15" customHeight="1" x14ac:dyDescent="0.2">
      <c r="A30" s="17"/>
      <c r="B30" s="16"/>
      <c r="C30" s="16"/>
      <c r="D30" s="16"/>
    </row>
    <row r="31" spans="1:6" ht="15" customHeight="1" x14ac:dyDescent="0.2">
      <c r="A31" s="15"/>
      <c r="B31" s="16"/>
      <c r="C31" s="16"/>
      <c r="D31" s="16"/>
    </row>
    <row r="32" spans="1:6" ht="15" customHeight="1" x14ac:dyDescent="0.2">
      <c r="A32" s="18"/>
      <c r="B32" s="16"/>
      <c r="C32" s="16"/>
      <c r="D32" s="16"/>
    </row>
    <row r="33" spans="1:6" ht="15" customHeight="1" x14ac:dyDescent="0.2">
      <c r="A33" s="17"/>
      <c r="B33" s="16"/>
      <c r="C33" s="16"/>
      <c r="D33" s="16"/>
    </row>
    <row r="34" spans="1:6" ht="15" customHeight="1" x14ac:dyDescent="0.2">
      <c r="A34" s="17"/>
    </row>
    <row r="35" spans="1:6" ht="15" customHeight="1" x14ac:dyDescent="0.2">
      <c r="A35" s="17"/>
    </row>
    <row r="36" spans="1:6" ht="15" customHeight="1" x14ac:dyDescent="0.2">
      <c r="A36" s="17"/>
    </row>
    <row r="37" spans="1:6" ht="15" customHeight="1" x14ac:dyDescent="0.2">
      <c r="A37" s="17"/>
      <c r="F37" s="20"/>
    </row>
    <row r="38" spans="1:6" ht="15" customHeight="1" x14ac:dyDescent="0.2">
      <c r="A38" s="17"/>
    </row>
    <row r="39" spans="1:6" ht="15" customHeight="1" x14ac:dyDescent="0.2">
      <c r="A39" s="17"/>
    </row>
    <row r="40" spans="1:6" ht="15" customHeight="1" x14ac:dyDescent="0.2">
      <c r="A40" s="17"/>
    </row>
    <row r="41" spans="1:6" ht="15" customHeight="1" x14ac:dyDescent="0.2">
      <c r="A41" s="17"/>
    </row>
    <row r="42" spans="1:6" ht="15" customHeight="1" x14ac:dyDescent="0.2">
      <c r="A42" s="17"/>
    </row>
    <row r="43" spans="1:6" ht="15" customHeight="1" x14ac:dyDescent="0.2">
      <c r="A43" s="17"/>
    </row>
    <row r="44" spans="1:6" ht="15" customHeight="1" x14ac:dyDescent="0.2">
      <c r="A44" s="17"/>
    </row>
    <row r="45" spans="1:6" ht="15" customHeight="1" x14ac:dyDescent="0.2">
      <c r="A45" s="17"/>
    </row>
    <row r="46" spans="1:6" ht="15" customHeight="1" x14ac:dyDescent="0.2">
      <c r="A46" s="17"/>
      <c r="F46" s="20"/>
    </row>
    <row r="47" spans="1:6" ht="15" customHeight="1" x14ac:dyDescent="0.2">
      <c r="A47" s="17"/>
      <c r="F47" s="20"/>
    </row>
    <row r="48" spans="1:6" ht="15" customHeight="1" x14ac:dyDescent="0.2">
      <c r="A48" s="17"/>
      <c r="F48" s="20"/>
    </row>
    <row r="49" spans="1:4" ht="15" customHeight="1" x14ac:dyDescent="0.2">
      <c r="A49" s="17"/>
    </row>
    <row r="50" spans="1:4" ht="15" customHeight="1" x14ac:dyDescent="0.2">
      <c r="A50" s="17"/>
    </row>
    <row r="51" spans="1:4" ht="15" customHeight="1" x14ac:dyDescent="0.2">
      <c r="A51" s="17"/>
    </row>
    <row r="52" spans="1:4" ht="15" customHeight="1" x14ac:dyDescent="0.2">
      <c r="A52" s="17"/>
    </row>
    <row r="53" spans="1:4" ht="15" customHeight="1" x14ac:dyDescent="0.2">
      <c r="A53" s="17"/>
    </row>
    <row r="55" spans="1:4" ht="15" customHeight="1" x14ac:dyDescent="0.2">
      <c r="A55" s="21"/>
      <c r="B55" s="22"/>
      <c r="C55" s="22"/>
      <c r="D55" s="22"/>
    </row>
    <row r="56" spans="1:4" ht="15" customHeight="1" x14ac:dyDescent="0.2">
      <c r="A56" s="21"/>
      <c r="B56" s="22"/>
      <c r="C56" s="22"/>
      <c r="D56" s="22"/>
    </row>
  </sheetData>
  <hyperlinks>
    <hyperlink ref="F3" r:id="rId1" xr:uid="{00000000-0004-0000-0100-000000000000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5"/>
  <sheetViews>
    <sheetView zoomScale="85" zoomScaleNormal="85" workbookViewId="0">
      <selection activeCell="E38" sqref="E38"/>
    </sheetView>
  </sheetViews>
  <sheetFormatPr baseColWidth="10" defaultColWidth="20.140625" defaultRowHeight="15" customHeight="1" x14ac:dyDescent="0.2"/>
  <cols>
    <col min="1" max="1" width="27.28515625" style="109" bestFit="1" customWidth="1"/>
    <col min="2" max="2" width="9.42578125" style="109" bestFit="1" customWidth="1"/>
    <col min="3" max="3" width="6.7109375" style="109" bestFit="1" customWidth="1"/>
    <col min="4" max="4" width="8.42578125" style="109" bestFit="1" customWidth="1"/>
    <col min="5" max="5" width="10.28515625" style="109" bestFit="1" customWidth="1"/>
    <col min="6" max="6" width="9.5703125" style="109" bestFit="1" customWidth="1"/>
    <col min="7" max="7" width="11.7109375" style="109" bestFit="1" customWidth="1"/>
    <col min="8" max="8" width="13.140625" style="109" customWidth="1"/>
    <col min="9" max="9" width="17.7109375" style="109" customWidth="1"/>
    <col min="10" max="10" width="4.5703125" style="115" customWidth="1"/>
    <col min="11" max="11" width="11.7109375" style="109" bestFit="1" customWidth="1"/>
    <col min="12" max="12" width="14.7109375" style="109" bestFit="1" customWidth="1"/>
    <col min="13" max="13" width="8.42578125" style="109" bestFit="1" customWidth="1"/>
    <col min="14" max="14" width="4.28515625" style="109" customWidth="1"/>
    <col min="15" max="15" width="81.7109375" style="109" bestFit="1" customWidth="1"/>
    <col min="16" max="16384" width="20.140625" style="109"/>
  </cols>
  <sheetData>
    <row r="1" spans="1:15" ht="15" customHeight="1" thickBot="1" x14ac:dyDescent="0.25">
      <c r="A1" s="73" t="s">
        <v>160</v>
      </c>
      <c r="B1" s="74" t="s">
        <v>161</v>
      </c>
      <c r="C1" s="71" t="s">
        <v>162</v>
      </c>
      <c r="D1" s="75" t="s">
        <v>163</v>
      </c>
      <c r="E1" s="76" t="s">
        <v>164</v>
      </c>
      <c r="F1" s="72" t="s">
        <v>165</v>
      </c>
      <c r="G1" s="77" t="s">
        <v>166</v>
      </c>
      <c r="H1" s="79" t="s">
        <v>167</v>
      </c>
      <c r="I1" s="78" t="s">
        <v>168</v>
      </c>
      <c r="J1" s="10"/>
      <c r="K1" s="110" t="s">
        <v>169</v>
      </c>
      <c r="L1" s="111" t="s">
        <v>170</v>
      </c>
      <c r="M1" s="112" t="s">
        <v>171</v>
      </c>
      <c r="O1" s="83" t="s">
        <v>30</v>
      </c>
    </row>
    <row r="2" spans="1:15" ht="15" customHeight="1" x14ac:dyDescent="0.25">
      <c r="A2" s="62" t="s">
        <v>172</v>
      </c>
      <c r="B2" s="53">
        <v>0.82</v>
      </c>
      <c r="C2" s="54">
        <f t="shared" ref="C2:C33" si="0">1-B2-D2-H2</f>
        <v>0.18000000000000005</v>
      </c>
      <c r="D2" s="55">
        <v>0</v>
      </c>
      <c r="E2" s="56">
        <v>0.93600000000000005</v>
      </c>
      <c r="F2" s="54">
        <f t="shared" ref="F2:F33" si="1">1-E2-G2-I2</f>
        <v>6.3999999999999946E-2</v>
      </c>
      <c r="G2" s="55">
        <v>0</v>
      </c>
      <c r="H2" s="106">
        <v>0</v>
      </c>
      <c r="I2" s="106">
        <v>0</v>
      </c>
      <c r="J2" s="10"/>
      <c r="K2" s="113">
        <f t="shared" ref="K2:K11" si="2">ROUND(SUM(1-$B2-$C2-$D2-$H2),12)</f>
        <v>0</v>
      </c>
      <c r="L2" s="113">
        <f t="shared" ref="L2:L33" si="3">ROUND(SUM(1-$E2-$F2-$G2-$I2),12)</f>
        <v>0</v>
      </c>
      <c r="M2" s="114">
        <f t="shared" ref="M2:M33" si="4">E2/B2</f>
        <v>1.1414634146341465</v>
      </c>
      <c r="O2" s="109" t="s">
        <v>201</v>
      </c>
    </row>
    <row r="3" spans="1:15" ht="15" customHeight="1" x14ac:dyDescent="0.25">
      <c r="A3" s="61" t="s">
        <v>213</v>
      </c>
      <c r="B3" s="57">
        <v>0.69</v>
      </c>
      <c r="C3" s="107">
        <v>0.31000000000000005</v>
      </c>
      <c r="D3" s="58">
        <v>0</v>
      </c>
      <c r="E3" s="59">
        <v>0.88</v>
      </c>
      <c r="F3" s="107">
        <f t="shared" si="1"/>
        <v>0.12</v>
      </c>
      <c r="G3" s="58">
        <v>0</v>
      </c>
      <c r="H3" s="108">
        <v>0</v>
      </c>
      <c r="I3" s="108">
        <v>0</v>
      </c>
      <c r="J3" s="10"/>
      <c r="K3" s="113">
        <f t="shared" si="2"/>
        <v>0</v>
      </c>
      <c r="L3" s="113">
        <f t="shared" si="3"/>
        <v>0</v>
      </c>
      <c r="M3" s="114">
        <f t="shared" si="4"/>
        <v>1.2753623188405798</v>
      </c>
      <c r="O3" s="109" t="s">
        <v>214</v>
      </c>
    </row>
    <row r="4" spans="1:15" ht="15" customHeight="1" x14ac:dyDescent="0.25">
      <c r="A4" s="61" t="s">
        <v>245</v>
      </c>
      <c r="B4" s="57">
        <v>0.6</v>
      </c>
      <c r="C4" s="107">
        <f t="shared" si="0"/>
        <v>0.4</v>
      </c>
      <c r="D4" s="58">
        <v>0</v>
      </c>
      <c r="E4" s="59">
        <v>0.88</v>
      </c>
      <c r="F4" s="107">
        <f t="shared" si="1"/>
        <v>0.12</v>
      </c>
      <c r="G4" s="58">
        <v>0</v>
      </c>
      <c r="H4" s="108">
        <v>0</v>
      </c>
      <c r="I4" s="108">
        <v>0</v>
      </c>
      <c r="J4" s="10"/>
      <c r="K4" s="113">
        <f t="shared" si="2"/>
        <v>0</v>
      </c>
      <c r="L4" s="113">
        <f t="shared" si="3"/>
        <v>0</v>
      </c>
      <c r="M4" s="114">
        <f t="shared" si="4"/>
        <v>1.4666666666666668</v>
      </c>
      <c r="O4" s="109" t="s">
        <v>246</v>
      </c>
    </row>
    <row r="5" spans="1:15" ht="15" customHeight="1" x14ac:dyDescent="0.25">
      <c r="A5" s="61" t="s">
        <v>173</v>
      </c>
      <c r="B5" s="57">
        <v>0.88</v>
      </c>
      <c r="C5" s="107">
        <f t="shared" si="0"/>
        <v>0.12</v>
      </c>
      <c r="D5" s="58">
        <v>0</v>
      </c>
      <c r="E5" s="59">
        <v>0.96</v>
      </c>
      <c r="F5" s="107">
        <f t="shared" si="1"/>
        <v>4.0000000000000036E-2</v>
      </c>
      <c r="G5" s="58">
        <v>0</v>
      </c>
      <c r="H5" s="60">
        <v>0</v>
      </c>
      <c r="I5" s="60">
        <v>0</v>
      </c>
      <c r="K5" s="113">
        <f t="shared" si="2"/>
        <v>0</v>
      </c>
      <c r="L5" s="113">
        <f t="shared" si="3"/>
        <v>0</v>
      </c>
      <c r="M5" s="114">
        <f t="shared" si="4"/>
        <v>1.0909090909090908</v>
      </c>
      <c r="O5" s="109" t="s">
        <v>202</v>
      </c>
    </row>
    <row r="6" spans="1:15" ht="15" customHeight="1" x14ac:dyDescent="0.25">
      <c r="A6" s="61" t="s">
        <v>174</v>
      </c>
      <c r="B6" s="57">
        <v>0.03</v>
      </c>
      <c r="C6" s="107">
        <f t="shared" si="0"/>
        <v>0.12</v>
      </c>
      <c r="D6" s="58">
        <v>0</v>
      </c>
      <c r="E6" s="59">
        <v>0.23</v>
      </c>
      <c r="F6" s="107">
        <f t="shared" si="1"/>
        <v>0.12</v>
      </c>
      <c r="G6" s="58">
        <v>0</v>
      </c>
      <c r="H6" s="108">
        <v>0.85</v>
      </c>
      <c r="I6" s="108">
        <v>0.65</v>
      </c>
      <c r="J6" s="10"/>
      <c r="K6" s="113">
        <f t="shared" si="2"/>
        <v>0</v>
      </c>
      <c r="L6" s="113">
        <f t="shared" si="3"/>
        <v>0</v>
      </c>
      <c r="M6" s="114">
        <f t="shared" si="4"/>
        <v>7.666666666666667</v>
      </c>
      <c r="O6" s="109" t="s">
        <v>203</v>
      </c>
    </row>
    <row r="7" spans="1:15" ht="15" customHeight="1" x14ac:dyDescent="0.25">
      <c r="A7" s="61" t="s">
        <v>175</v>
      </c>
      <c r="B7" s="57">
        <v>0.08</v>
      </c>
      <c r="C7" s="107">
        <f t="shared" si="0"/>
        <v>0.12</v>
      </c>
      <c r="D7" s="58">
        <v>0</v>
      </c>
      <c r="E7" s="59">
        <v>0.34</v>
      </c>
      <c r="F7" s="107">
        <f t="shared" si="1"/>
        <v>5.9999999999999942E-2</v>
      </c>
      <c r="G7" s="58">
        <v>0</v>
      </c>
      <c r="H7" s="108">
        <v>0.8</v>
      </c>
      <c r="I7" s="108">
        <v>0.6</v>
      </c>
      <c r="J7" s="10"/>
      <c r="K7" s="113">
        <f t="shared" si="2"/>
        <v>0</v>
      </c>
      <c r="L7" s="113">
        <f t="shared" si="3"/>
        <v>0</v>
      </c>
      <c r="M7" s="114">
        <f t="shared" si="4"/>
        <v>4.25</v>
      </c>
      <c r="O7" s="10" t="s">
        <v>204</v>
      </c>
    </row>
    <row r="8" spans="1:15" ht="15" customHeight="1" x14ac:dyDescent="0.25">
      <c r="A8" s="61" t="s">
        <v>176</v>
      </c>
      <c r="B8" s="57">
        <v>0.15</v>
      </c>
      <c r="C8" s="107">
        <f t="shared" si="0"/>
        <v>0.85</v>
      </c>
      <c r="D8" s="58">
        <v>0</v>
      </c>
      <c r="E8" s="59">
        <v>0.5</v>
      </c>
      <c r="F8" s="107">
        <f t="shared" si="1"/>
        <v>0.5</v>
      </c>
      <c r="G8" s="58">
        <v>0</v>
      </c>
      <c r="H8" s="108">
        <v>0</v>
      </c>
      <c r="I8" s="108">
        <v>0</v>
      </c>
      <c r="J8" s="10"/>
      <c r="K8" s="113">
        <f t="shared" si="2"/>
        <v>0</v>
      </c>
      <c r="L8" s="113">
        <f t="shared" si="3"/>
        <v>0</v>
      </c>
      <c r="M8" s="114">
        <f t="shared" si="4"/>
        <v>3.3333333333333335</v>
      </c>
      <c r="O8" s="84" t="s">
        <v>205</v>
      </c>
    </row>
    <row r="9" spans="1:15" ht="15" customHeight="1" x14ac:dyDescent="0.25">
      <c r="A9" s="61" t="s">
        <v>177</v>
      </c>
      <c r="B9" s="57">
        <v>3.5000000000000003E-2</v>
      </c>
      <c r="C9" s="107">
        <f t="shared" si="0"/>
        <v>0.14500000000000002</v>
      </c>
      <c r="D9" s="58">
        <v>0</v>
      </c>
      <c r="E9" s="59">
        <v>0.14000000000000001</v>
      </c>
      <c r="F9" s="107">
        <f t="shared" si="1"/>
        <v>0.13</v>
      </c>
      <c r="G9" s="58">
        <v>0</v>
      </c>
      <c r="H9" s="108">
        <v>0.82</v>
      </c>
      <c r="I9" s="108">
        <v>0.73</v>
      </c>
      <c r="K9" s="113">
        <f t="shared" si="2"/>
        <v>0</v>
      </c>
      <c r="L9" s="113">
        <f t="shared" si="3"/>
        <v>0</v>
      </c>
      <c r="M9" s="114">
        <f t="shared" si="4"/>
        <v>4</v>
      </c>
      <c r="O9" s="109" t="s">
        <v>206</v>
      </c>
    </row>
    <row r="10" spans="1:15" ht="15" customHeight="1" x14ac:dyDescent="0.25">
      <c r="A10" s="61" t="s">
        <v>178</v>
      </c>
      <c r="B10" s="57">
        <v>0.1</v>
      </c>
      <c r="C10" s="107">
        <f t="shared" si="0"/>
        <v>0.4</v>
      </c>
      <c r="D10" s="58">
        <v>0</v>
      </c>
      <c r="E10" s="59">
        <v>0.4</v>
      </c>
      <c r="F10" s="107">
        <f t="shared" si="1"/>
        <v>9.9999999999999978E-2</v>
      </c>
      <c r="G10" s="58">
        <v>0</v>
      </c>
      <c r="H10" s="108">
        <v>0.5</v>
      </c>
      <c r="I10" s="108">
        <v>0.5</v>
      </c>
      <c r="K10" s="113">
        <f t="shared" si="2"/>
        <v>0</v>
      </c>
      <c r="L10" s="113">
        <f t="shared" si="3"/>
        <v>0</v>
      </c>
      <c r="M10" s="114">
        <f t="shared" si="4"/>
        <v>4</v>
      </c>
      <c r="O10" s="84" t="s">
        <v>205</v>
      </c>
    </row>
    <row r="11" spans="1:15" ht="15" customHeight="1" x14ac:dyDescent="0.25">
      <c r="A11" s="61" t="s">
        <v>179</v>
      </c>
      <c r="B11" s="57">
        <v>0.21</v>
      </c>
      <c r="C11" s="107">
        <f t="shared" si="0"/>
        <v>0.79</v>
      </c>
      <c r="D11" s="58">
        <v>0</v>
      </c>
      <c r="E11" s="59">
        <v>0.7</v>
      </c>
      <c r="F11" s="107">
        <f t="shared" si="1"/>
        <v>0.30000000000000004</v>
      </c>
      <c r="G11" s="58">
        <v>0</v>
      </c>
      <c r="H11" s="108">
        <v>0</v>
      </c>
      <c r="I11" s="108">
        <v>0</v>
      </c>
      <c r="K11" s="113">
        <f t="shared" si="2"/>
        <v>0</v>
      </c>
      <c r="L11" s="113">
        <f t="shared" si="3"/>
        <v>0</v>
      </c>
      <c r="M11" s="114">
        <f>E11/B11</f>
        <v>3.333333333333333</v>
      </c>
      <c r="O11" s="84" t="s">
        <v>207</v>
      </c>
    </row>
    <row r="12" spans="1:15" ht="15" customHeight="1" x14ac:dyDescent="0.25">
      <c r="A12" s="61" t="s">
        <v>180</v>
      </c>
      <c r="B12" s="57">
        <v>0.54</v>
      </c>
      <c r="C12" s="107">
        <f t="shared" si="0"/>
        <v>0.45999999999999996</v>
      </c>
      <c r="D12" s="58">
        <v>0</v>
      </c>
      <c r="E12" s="59">
        <v>0.68</v>
      </c>
      <c r="F12" s="107">
        <f t="shared" si="1"/>
        <v>0.31999999999999995</v>
      </c>
      <c r="G12" s="58">
        <v>0</v>
      </c>
      <c r="H12" s="108">
        <v>0</v>
      </c>
      <c r="I12" s="108">
        <v>0</v>
      </c>
      <c r="K12" s="113">
        <f t="shared" ref="K12:K33" si="5">ROUND(SUM(1-$B12-$C12-$D12-$H12),12)</f>
        <v>0</v>
      </c>
      <c r="L12" s="113">
        <f t="shared" si="3"/>
        <v>0</v>
      </c>
      <c r="M12" s="114">
        <f t="shared" si="4"/>
        <v>1.2592592592592593</v>
      </c>
      <c r="O12" s="10" t="s">
        <v>204</v>
      </c>
    </row>
    <row r="13" spans="1:15" ht="15" customHeight="1" x14ac:dyDescent="0.25">
      <c r="A13" s="61" t="s">
        <v>181</v>
      </c>
      <c r="B13" s="57">
        <v>0.9</v>
      </c>
      <c r="C13" s="107">
        <f t="shared" si="0"/>
        <v>9.9999999999999978E-2</v>
      </c>
      <c r="D13" s="58">
        <v>0</v>
      </c>
      <c r="E13" s="59">
        <v>0.9</v>
      </c>
      <c r="F13" s="107">
        <f t="shared" si="1"/>
        <v>9.9999999999999978E-2</v>
      </c>
      <c r="G13" s="58">
        <v>0</v>
      </c>
      <c r="H13" s="108">
        <v>0</v>
      </c>
      <c r="I13" s="108">
        <v>0</v>
      </c>
      <c r="K13" s="113">
        <f t="shared" si="5"/>
        <v>0</v>
      </c>
      <c r="L13" s="113">
        <f t="shared" si="3"/>
        <v>0</v>
      </c>
      <c r="M13" s="114">
        <f t="shared" si="4"/>
        <v>1</v>
      </c>
      <c r="O13" s="84" t="s">
        <v>208</v>
      </c>
    </row>
    <row r="14" spans="1:15" ht="15" customHeight="1" x14ac:dyDescent="0.25">
      <c r="A14" s="61" t="s">
        <v>182</v>
      </c>
      <c r="B14" s="57">
        <v>0.8</v>
      </c>
      <c r="C14" s="107">
        <f t="shared" si="0"/>
        <v>0.19999999999999996</v>
      </c>
      <c r="D14" s="58">
        <v>0</v>
      </c>
      <c r="E14" s="59">
        <v>0.27</v>
      </c>
      <c r="F14" s="107">
        <f t="shared" si="1"/>
        <v>0.73</v>
      </c>
      <c r="G14" s="58">
        <v>0</v>
      </c>
      <c r="H14" s="108">
        <v>0</v>
      </c>
      <c r="I14" s="108">
        <v>0</v>
      </c>
      <c r="K14" s="113">
        <f>ROUND(SUM(1-$B14-$C14-$D14-$H14),12)</f>
        <v>0</v>
      </c>
      <c r="L14" s="113">
        <f>ROUND(SUM(1-$E14-$F14-$G14-$I14),12)</f>
        <v>0</v>
      </c>
      <c r="M14" s="114">
        <f>E14/B14</f>
        <v>0.33750000000000002</v>
      </c>
      <c r="O14" s="10" t="s">
        <v>209</v>
      </c>
    </row>
    <row r="15" spans="1:15" ht="15" customHeight="1" thickBot="1" x14ac:dyDescent="0.3">
      <c r="A15" s="61" t="s">
        <v>183</v>
      </c>
      <c r="B15" s="57">
        <v>0.05</v>
      </c>
      <c r="C15" s="107">
        <f t="shared" si="0"/>
        <v>0.95</v>
      </c>
      <c r="D15" s="58">
        <v>0</v>
      </c>
      <c r="E15" s="59">
        <v>0.15</v>
      </c>
      <c r="F15" s="107">
        <f t="shared" si="1"/>
        <v>0.85</v>
      </c>
      <c r="G15" s="58">
        <v>0</v>
      </c>
      <c r="H15" s="108">
        <v>0</v>
      </c>
      <c r="I15" s="108">
        <v>0</v>
      </c>
      <c r="K15" s="113">
        <f t="shared" ref="K15" si="6">ROUND(SUM(1-$B15-$C15-$D15-$H15),12)</f>
        <v>0</v>
      </c>
      <c r="L15" s="113">
        <f t="shared" ref="L15" si="7">ROUND(SUM(1-$E15-$F15-$G15-$I15),12)</f>
        <v>0</v>
      </c>
      <c r="M15" s="114">
        <f t="shared" ref="M15:M17" si="8">E15/B15</f>
        <v>2.9999999999999996</v>
      </c>
      <c r="O15" s="109" t="s">
        <v>55</v>
      </c>
    </row>
    <row r="16" spans="1:15" ht="15" customHeight="1" x14ac:dyDescent="0.25">
      <c r="A16" s="62" t="s">
        <v>227</v>
      </c>
      <c r="B16" s="53">
        <v>0.01</v>
      </c>
      <c r="C16" s="54">
        <f t="shared" si="0"/>
        <v>8.9999999999999969E-2</v>
      </c>
      <c r="D16" s="55">
        <v>0.9</v>
      </c>
      <c r="E16" s="56">
        <v>0.01</v>
      </c>
      <c r="F16" s="54">
        <f t="shared" si="1"/>
        <v>8.9999999999999969E-2</v>
      </c>
      <c r="G16" s="55">
        <v>0.9</v>
      </c>
      <c r="H16" s="106">
        <v>0</v>
      </c>
      <c r="I16" s="106">
        <v>0</v>
      </c>
      <c r="K16" s="113">
        <f t="shared" si="5"/>
        <v>0</v>
      </c>
      <c r="L16" s="113">
        <f t="shared" si="3"/>
        <v>0</v>
      </c>
      <c r="M16" s="114">
        <f t="shared" si="8"/>
        <v>1</v>
      </c>
      <c r="O16" s="10" t="s">
        <v>218</v>
      </c>
    </row>
    <row r="17" spans="1:15" ht="15" customHeight="1" x14ac:dyDescent="0.25">
      <c r="A17" s="61" t="s">
        <v>228</v>
      </c>
      <c r="B17" s="57">
        <v>0.01</v>
      </c>
      <c r="C17" s="107">
        <f t="shared" si="0"/>
        <v>8.9999999999999969E-2</v>
      </c>
      <c r="D17" s="58">
        <v>0.9</v>
      </c>
      <c r="E17" s="59">
        <v>0.01</v>
      </c>
      <c r="F17" s="107">
        <f t="shared" si="1"/>
        <v>8.9999999999999969E-2</v>
      </c>
      <c r="G17" s="58">
        <v>0.9</v>
      </c>
      <c r="H17" s="108">
        <v>0</v>
      </c>
      <c r="I17" s="108">
        <v>0</v>
      </c>
      <c r="K17" s="113">
        <f t="shared" si="5"/>
        <v>0</v>
      </c>
      <c r="L17" s="113">
        <f t="shared" si="3"/>
        <v>0</v>
      </c>
      <c r="M17" s="114">
        <f t="shared" si="8"/>
        <v>1</v>
      </c>
      <c r="O17" s="10" t="s">
        <v>218</v>
      </c>
    </row>
    <row r="18" spans="1:15" ht="15" customHeight="1" x14ac:dyDescent="0.25">
      <c r="A18" s="61" t="s">
        <v>229</v>
      </c>
      <c r="B18" s="57">
        <v>0.01</v>
      </c>
      <c r="C18" s="107">
        <f t="shared" si="0"/>
        <v>8.9999999999999969E-2</v>
      </c>
      <c r="D18" s="58">
        <v>0.9</v>
      </c>
      <c r="E18" s="59">
        <v>0.01</v>
      </c>
      <c r="F18" s="107">
        <f t="shared" si="1"/>
        <v>8.9999999999999969E-2</v>
      </c>
      <c r="G18" s="58">
        <v>0.9</v>
      </c>
      <c r="H18" s="108">
        <v>0</v>
      </c>
      <c r="I18" s="108">
        <v>0</v>
      </c>
      <c r="K18" s="113">
        <f t="shared" si="5"/>
        <v>0</v>
      </c>
      <c r="L18" s="113">
        <f t="shared" si="3"/>
        <v>0</v>
      </c>
      <c r="M18" s="114">
        <f t="shared" si="4"/>
        <v>1</v>
      </c>
      <c r="O18" s="10" t="s">
        <v>218</v>
      </c>
    </row>
    <row r="19" spans="1:15" ht="15" customHeight="1" x14ac:dyDescent="0.25">
      <c r="A19" s="61" t="s">
        <v>230</v>
      </c>
      <c r="B19" s="57">
        <v>0.01</v>
      </c>
      <c r="C19" s="107">
        <f t="shared" si="0"/>
        <v>8.9999999999999969E-2</v>
      </c>
      <c r="D19" s="58">
        <v>0.9</v>
      </c>
      <c r="E19" s="59">
        <v>0.01</v>
      </c>
      <c r="F19" s="107">
        <f t="shared" si="1"/>
        <v>8.9999999999999969E-2</v>
      </c>
      <c r="G19" s="58">
        <v>0.9</v>
      </c>
      <c r="H19" s="108">
        <v>0</v>
      </c>
      <c r="I19" s="108">
        <v>0</v>
      </c>
      <c r="K19" s="113">
        <f t="shared" si="5"/>
        <v>0</v>
      </c>
      <c r="L19" s="113">
        <f t="shared" si="3"/>
        <v>0</v>
      </c>
      <c r="M19" s="114">
        <f t="shared" si="4"/>
        <v>1</v>
      </c>
      <c r="O19" s="10" t="s">
        <v>218</v>
      </c>
    </row>
    <row r="20" spans="1:15" ht="15" customHeight="1" x14ac:dyDescent="0.25">
      <c r="A20" s="61" t="s">
        <v>231</v>
      </c>
      <c r="B20" s="57">
        <v>0.01</v>
      </c>
      <c r="C20" s="107">
        <f t="shared" si="0"/>
        <v>8.9999999999999969E-2</v>
      </c>
      <c r="D20" s="58">
        <v>0.9</v>
      </c>
      <c r="E20" s="59">
        <v>0.01</v>
      </c>
      <c r="F20" s="107">
        <f t="shared" si="1"/>
        <v>8.9999999999999969E-2</v>
      </c>
      <c r="G20" s="58">
        <v>0.9</v>
      </c>
      <c r="H20" s="108">
        <v>0</v>
      </c>
      <c r="I20" s="108">
        <v>0</v>
      </c>
      <c r="K20" s="113">
        <f t="shared" si="5"/>
        <v>0</v>
      </c>
      <c r="L20" s="113">
        <f t="shared" si="3"/>
        <v>0</v>
      </c>
      <c r="M20" s="114">
        <f t="shared" si="4"/>
        <v>1</v>
      </c>
      <c r="O20" s="10" t="s">
        <v>218</v>
      </c>
    </row>
    <row r="21" spans="1:15" ht="15" customHeight="1" x14ac:dyDescent="0.25">
      <c r="A21" s="61" t="s">
        <v>232</v>
      </c>
      <c r="B21" s="57">
        <v>0.01</v>
      </c>
      <c r="C21" s="107">
        <f t="shared" si="0"/>
        <v>8.9999999999999969E-2</v>
      </c>
      <c r="D21" s="58">
        <v>0.9</v>
      </c>
      <c r="E21" s="59">
        <v>0.01</v>
      </c>
      <c r="F21" s="107">
        <f t="shared" si="1"/>
        <v>8.9999999999999969E-2</v>
      </c>
      <c r="G21" s="58">
        <v>0.9</v>
      </c>
      <c r="H21" s="108">
        <v>0</v>
      </c>
      <c r="I21" s="108">
        <v>0</v>
      </c>
      <c r="K21" s="113">
        <f t="shared" si="5"/>
        <v>0</v>
      </c>
      <c r="L21" s="113">
        <f t="shared" si="3"/>
        <v>0</v>
      </c>
      <c r="M21" s="114">
        <f t="shared" si="4"/>
        <v>1</v>
      </c>
      <c r="O21" s="10" t="s">
        <v>218</v>
      </c>
    </row>
    <row r="22" spans="1:15" ht="15" customHeight="1" x14ac:dyDescent="0.25">
      <c r="A22" s="61" t="s">
        <v>233</v>
      </c>
      <c r="B22" s="57">
        <v>0.01</v>
      </c>
      <c r="C22" s="107">
        <f t="shared" si="0"/>
        <v>8.9999999999999969E-2</v>
      </c>
      <c r="D22" s="58">
        <v>0.9</v>
      </c>
      <c r="E22" s="59">
        <v>0.01</v>
      </c>
      <c r="F22" s="107">
        <f t="shared" si="1"/>
        <v>8.9999999999999969E-2</v>
      </c>
      <c r="G22" s="58">
        <v>0.9</v>
      </c>
      <c r="H22" s="108">
        <v>0</v>
      </c>
      <c r="I22" s="108">
        <v>0</v>
      </c>
      <c r="K22" s="113">
        <f t="shared" si="5"/>
        <v>0</v>
      </c>
      <c r="L22" s="113">
        <f t="shared" si="3"/>
        <v>0</v>
      </c>
      <c r="M22" s="114">
        <f t="shared" si="4"/>
        <v>1</v>
      </c>
      <c r="O22" s="10" t="s">
        <v>218</v>
      </c>
    </row>
    <row r="23" spans="1:15" ht="15" customHeight="1" x14ac:dyDescent="0.25">
      <c r="A23" s="61" t="s">
        <v>220</v>
      </c>
      <c r="B23" s="57">
        <v>0.01</v>
      </c>
      <c r="C23" s="107">
        <v>8.9999999999999969E-2</v>
      </c>
      <c r="D23" s="58">
        <v>0.9</v>
      </c>
      <c r="E23" s="59">
        <v>0.01</v>
      </c>
      <c r="F23" s="107">
        <v>8.9999999999999969E-2</v>
      </c>
      <c r="G23" s="58">
        <v>0.9</v>
      </c>
      <c r="H23" s="108">
        <v>0</v>
      </c>
      <c r="I23" s="108">
        <v>0</v>
      </c>
      <c r="K23" s="113">
        <v>0</v>
      </c>
      <c r="L23" s="113">
        <v>0</v>
      </c>
      <c r="M23" s="114">
        <v>1</v>
      </c>
      <c r="O23" s="10" t="s">
        <v>218</v>
      </c>
    </row>
    <row r="24" spans="1:15" ht="15" customHeight="1" thickBot="1" x14ac:dyDescent="0.3">
      <c r="A24" s="61" t="s">
        <v>234</v>
      </c>
      <c r="B24" s="57">
        <v>0.01</v>
      </c>
      <c r="C24" s="107">
        <f t="shared" si="0"/>
        <v>8.9999999999999969E-2</v>
      </c>
      <c r="D24" s="58">
        <v>0.9</v>
      </c>
      <c r="E24" s="59">
        <v>0.01</v>
      </c>
      <c r="F24" s="107">
        <f t="shared" si="1"/>
        <v>8.9999999999999969E-2</v>
      </c>
      <c r="G24" s="58">
        <v>0.9</v>
      </c>
      <c r="H24" s="108">
        <v>0</v>
      </c>
      <c r="I24" s="108">
        <v>0</v>
      </c>
      <c r="K24" s="113">
        <f t="shared" si="5"/>
        <v>0</v>
      </c>
      <c r="L24" s="113">
        <f t="shared" si="3"/>
        <v>0</v>
      </c>
      <c r="M24" s="114">
        <f t="shared" si="4"/>
        <v>1</v>
      </c>
      <c r="O24" s="10" t="s">
        <v>218</v>
      </c>
    </row>
    <row r="25" spans="1:15" ht="15" customHeight="1" thickBot="1" x14ac:dyDescent="0.3">
      <c r="A25" s="95" t="s">
        <v>221</v>
      </c>
      <c r="B25" s="96">
        <v>0.88</v>
      </c>
      <c r="C25" s="97">
        <f t="shared" si="0"/>
        <v>0.12</v>
      </c>
      <c r="D25" s="98">
        <v>0</v>
      </c>
      <c r="E25" s="99">
        <v>0.96</v>
      </c>
      <c r="F25" s="97">
        <f t="shared" si="1"/>
        <v>4.0000000000000036E-2</v>
      </c>
      <c r="G25" s="98">
        <v>0</v>
      </c>
      <c r="H25" s="100">
        <v>0</v>
      </c>
      <c r="I25" s="100">
        <v>0</v>
      </c>
      <c r="K25" s="113">
        <f t="shared" si="5"/>
        <v>0</v>
      </c>
      <c r="L25" s="113">
        <f t="shared" si="3"/>
        <v>0</v>
      </c>
      <c r="M25" s="114">
        <f t="shared" si="4"/>
        <v>1.0909090909090908</v>
      </c>
      <c r="O25" s="10" t="s">
        <v>218</v>
      </c>
    </row>
    <row r="26" spans="1:15" ht="15" customHeight="1" x14ac:dyDescent="0.25">
      <c r="A26" s="62" t="s">
        <v>184</v>
      </c>
      <c r="B26" s="53">
        <v>0.03</v>
      </c>
      <c r="C26" s="54">
        <f t="shared" si="0"/>
        <v>0.97</v>
      </c>
      <c r="D26" s="55">
        <v>0</v>
      </c>
      <c r="E26" s="56">
        <v>0.3</v>
      </c>
      <c r="F26" s="54">
        <f t="shared" si="1"/>
        <v>0.7</v>
      </c>
      <c r="G26" s="55">
        <v>0</v>
      </c>
      <c r="H26" s="106">
        <v>0</v>
      </c>
      <c r="I26" s="106">
        <v>0</v>
      </c>
      <c r="K26" s="113">
        <f t="shared" si="5"/>
        <v>0</v>
      </c>
      <c r="L26" s="113">
        <f t="shared" si="3"/>
        <v>0</v>
      </c>
      <c r="M26" s="114">
        <f t="shared" si="4"/>
        <v>10</v>
      </c>
      <c r="O26" s="85" t="s">
        <v>210</v>
      </c>
    </row>
    <row r="27" spans="1:15" ht="15" customHeight="1" x14ac:dyDescent="0.25">
      <c r="A27" s="61" t="s">
        <v>185</v>
      </c>
      <c r="B27" s="57">
        <v>0.03</v>
      </c>
      <c r="C27" s="107">
        <f t="shared" si="0"/>
        <v>0.12</v>
      </c>
      <c r="D27" s="58">
        <v>0</v>
      </c>
      <c r="E27" s="59">
        <v>0.23</v>
      </c>
      <c r="F27" s="107">
        <f t="shared" si="1"/>
        <v>0.12</v>
      </c>
      <c r="G27" s="58">
        <v>0</v>
      </c>
      <c r="H27" s="108">
        <v>0.85</v>
      </c>
      <c r="I27" s="108">
        <v>0.65</v>
      </c>
      <c r="K27" s="113">
        <f t="shared" si="5"/>
        <v>0</v>
      </c>
      <c r="L27" s="113">
        <f t="shared" si="3"/>
        <v>0</v>
      </c>
      <c r="M27" s="114">
        <f t="shared" si="4"/>
        <v>7.666666666666667</v>
      </c>
      <c r="O27" s="85"/>
    </row>
    <row r="28" spans="1:15" ht="15" customHeight="1" x14ac:dyDescent="0.25">
      <c r="A28" s="61" t="s">
        <v>247</v>
      </c>
      <c r="B28" s="57">
        <v>0.05</v>
      </c>
      <c r="C28" s="107">
        <f t="shared" si="0"/>
        <v>9.9999999999999978E-2</v>
      </c>
      <c r="D28" s="58">
        <v>0</v>
      </c>
      <c r="E28" s="59">
        <v>0.23</v>
      </c>
      <c r="F28" s="107">
        <f t="shared" si="1"/>
        <v>0.12</v>
      </c>
      <c r="G28" s="58">
        <v>0</v>
      </c>
      <c r="H28" s="108">
        <v>0.85</v>
      </c>
      <c r="I28" s="108">
        <v>0.65</v>
      </c>
      <c r="K28" s="113">
        <f t="shared" si="5"/>
        <v>0</v>
      </c>
      <c r="L28" s="113">
        <f t="shared" si="3"/>
        <v>0</v>
      </c>
      <c r="M28" s="114">
        <f t="shared" si="4"/>
        <v>4.5999999999999996</v>
      </c>
      <c r="O28" s="10" t="s">
        <v>248</v>
      </c>
    </row>
    <row r="29" spans="1:15" ht="15" customHeight="1" x14ac:dyDescent="0.25">
      <c r="A29" s="61" t="s">
        <v>186</v>
      </c>
      <c r="B29" s="57">
        <v>0.03</v>
      </c>
      <c r="C29" s="107">
        <f t="shared" si="0"/>
        <v>0.12</v>
      </c>
      <c r="D29" s="58">
        <v>0</v>
      </c>
      <c r="E29" s="59">
        <v>0.23</v>
      </c>
      <c r="F29" s="107">
        <f t="shared" si="1"/>
        <v>0.12</v>
      </c>
      <c r="G29" s="58">
        <v>0</v>
      </c>
      <c r="H29" s="108">
        <v>0.85</v>
      </c>
      <c r="I29" s="108">
        <v>0.65</v>
      </c>
      <c r="K29" s="113">
        <f t="shared" si="5"/>
        <v>0</v>
      </c>
      <c r="L29" s="113">
        <f t="shared" si="3"/>
        <v>0</v>
      </c>
      <c r="M29" s="114">
        <f t="shared" si="4"/>
        <v>7.666666666666667</v>
      </c>
      <c r="O29" s="85"/>
    </row>
    <row r="30" spans="1:15" ht="15" customHeight="1" x14ac:dyDescent="0.25">
      <c r="A30" s="61" t="s">
        <v>187</v>
      </c>
      <c r="B30" s="57">
        <v>0.9</v>
      </c>
      <c r="C30" s="107">
        <f t="shared" si="0"/>
        <v>9.9999999999999978E-2</v>
      </c>
      <c r="D30" s="58">
        <v>0</v>
      </c>
      <c r="E30" s="59">
        <v>0.8</v>
      </c>
      <c r="F30" s="107">
        <f t="shared" si="1"/>
        <v>0.19999999999999996</v>
      </c>
      <c r="G30" s="58">
        <v>0</v>
      </c>
      <c r="H30" s="108">
        <v>0</v>
      </c>
      <c r="I30" s="108">
        <v>0</v>
      </c>
      <c r="K30" s="113">
        <f t="shared" si="5"/>
        <v>0</v>
      </c>
      <c r="L30" s="113">
        <f t="shared" si="3"/>
        <v>0</v>
      </c>
      <c r="M30" s="114">
        <f t="shared" si="4"/>
        <v>0.88888888888888895</v>
      </c>
      <c r="O30" s="85"/>
    </row>
    <row r="31" spans="1:15" ht="15" customHeight="1" x14ac:dyDescent="0.25">
      <c r="A31" s="61" t="s">
        <v>188</v>
      </c>
      <c r="B31" s="57">
        <v>0.17</v>
      </c>
      <c r="C31" s="107">
        <f t="shared" si="0"/>
        <v>0.83</v>
      </c>
      <c r="D31" s="58">
        <v>0</v>
      </c>
      <c r="E31" s="59">
        <v>0.5</v>
      </c>
      <c r="F31" s="107">
        <f t="shared" si="1"/>
        <v>0.5</v>
      </c>
      <c r="G31" s="58">
        <v>0</v>
      </c>
      <c r="H31" s="108">
        <v>0</v>
      </c>
      <c r="I31" s="108">
        <v>0</v>
      </c>
      <c r="K31" s="113">
        <f t="shared" si="5"/>
        <v>0</v>
      </c>
      <c r="L31" s="113">
        <f t="shared" si="3"/>
        <v>0</v>
      </c>
      <c r="M31" s="114">
        <f t="shared" si="4"/>
        <v>2.9411764705882351</v>
      </c>
      <c r="O31" s="85"/>
    </row>
    <row r="32" spans="1:15" ht="15" customHeight="1" x14ac:dyDescent="0.25">
      <c r="A32" s="61" t="s">
        <v>189</v>
      </c>
      <c r="B32" s="57">
        <v>0.1</v>
      </c>
      <c r="C32" s="107">
        <f t="shared" si="0"/>
        <v>0.9</v>
      </c>
      <c r="D32" s="58">
        <v>0</v>
      </c>
      <c r="E32" s="59">
        <v>0.4</v>
      </c>
      <c r="F32" s="107">
        <f t="shared" si="1"/>
        <v>0.6</v>
      </c>
      <c r="G32" s="58">
        <v>0</v>
      </c>
      <c r="H32" s="108">
        <v>0</v>
      </c>
      <c r="I32" s="108">
        <v>0</v>
      </c>
      <c r="J32" s="10"/>
      <c r="K32" s="113">
        <f t="shared" si="5"/>
        <v>0</v>
      </c>
      <c r="L32" s="113">
        <f t="shared" si="3"/>
        <v>0</v>
      </c>
      <c r="M32" s="114">
        <f t="shared" si="4"/>
        <v>4</v>
      </c>
      <c r="O32" s="116"/>
    </row>
    <row r="33" spans="1:15" ht="15" customHeight="1" thickBot="1" x14ac:dyDescent="0.3">
      <c r="A33" s="63" t="s">
        <v>190</v>
      </c>
      <c r="B33" s="64">
        <v>0.05</v>
      </c>
      <c r="C33" s="65">
        <f t="shared" si="0"/>
        <v>0.95</v>
      </c>
      <c r="D33" s="66">
        <v>0</v>
      </c>
      <c r="E33" s="67">
        <v>0.16</v>
      </c>
      <c r="F33" s="65">
        <f t="shared" si="1"/>
        <v>0.84</v>
      </c>
      <c r="G33" s="66">
        <v>0</v>
      </c>
      <c r="H33" s="117">
        <v>0</v>
      </c>
      <c r="I33" s="117">
        <v>0</v>
      </c>
      <c r="J33" s="10"/>
      <c r="K33" s="113">
        <f t="shared" si="5"/>
        <v>0</v>
      </c>
      <c r="L33" s="113">
        <f t="shared" si="3"/>
        <v>0</v>
      </c>
      <c r="M33" s="114">
        <f t="shared" si="4"/>
        <v>3.1999999999999997</v>
      </c>
      <c r="O33" s="116"/>
    </row>
    <row r="34" spans="1:15" ht="15" customHeight="1" x14ac:dyDescent="0.2">
      <c r="A34" s="118"/>
      <c r="B34" s="119"/>
      <c r="C34" s="114"/>
      <c r="D34" s="113"/>
      <c r="E34" s="114"/>
      <c r="F34" s="114"/>
      <c r="G34" s="113"/>
      <c r="H34" s="114"/>
      <c r="I34" s="114"/>
      <c r="J34" s="10"/>
    </row>
    <row r="35" spans="1:15" ht="15" customHeight="1" x14ac:dyDescent="0.2">
      <c r="A35" s="118"/>
      <c r="B35" s="119"/>
      <c r="C35" s="114"/>
      <c r="D35" s="113"/>
      <c r="E35" s="114"/>
      <c r="F35" s="114"/>
      <c r="G35" s="113"/>
      <c r="H35" s="114"/>
      <c r="I35" s="114"/>
      <c r="J35" s="10"/>
    </row>
    <row r="36" spans="1:15" ht="15" customHeight="1" x14ac:dyDescent="0.2">
      <c r="A36" s="118"/>
      <c r="B36" s="113"/>
      <c r="C36" s="113"/>
      <c r="D36" s="113"/>
      <c r="E36" s="114"/>
      <c r="F36" s="113"/>
      <c r="G36" s="113"/>
      <c r="H36" s="113"/>
      <c r="I36" s="113"/>
    </row>
    <row r="37" spans="1:15" ht="15" customHeight="1" x14ac:dyDescent="0.2">
      <c r="A37" s="118"/>
      <c r="B37" s="119"/>
      <c r="C37" s="114"/>
      <c r="D37" s="113"/>
      <c r="E37" s="114"/>
      <c r="F37" s="114"/>
      <c r="G37" s="113"/>
      <c r="H37" s="114"/>
      <c r="I37" s="114"/>
      <c r="J37" s="10"/>
    </row>
    <row r="38" spans="1:15" ht="15" customHeight="1" x14ac:dyDescent="0.2">
      <c r="A38" s="118"/>
      <c r="B38" s="119"/>
      <c r="C38" s="114"/>
      <c r="D38" s="113"/>
      <c r="E38" s="114"/>
      <c r="F38" s="114"/>
      <c r="G38" s="113"/>
      <c r="H38" s="114"/>
      <c r="I38" s="114"/>
      <c r="J38" s="10"/>
    </row>
    <row r="39" spans="1:15" ht="15" customHeight="1" x14ac:dyDescent="0.2">
      <c r="A39" s="118"/>
      <c r="B39" s="119"/>
      <c r="C39" s="114"/>
      <c r="D39" s="113"/>
      <c r="E39" s="114"/>
      <c r="F39" s="114"/>
      <c r="G39" s="113"/>
      <c r="H39" s="114"/>
      <c r="I39" s="114"/>
      <c r="J39" s="10"/>
    </row>
    <row r="40" spans="1:15" ht="15" customHeight="1" x14ac:dyDescent="0.2">
      <c r="A40" s="118"/>
      <c r="B40" s="119"/>
      <c r="C40" s="114"/>
      <c r="D40" s="113"/>
      <c r="E40" s="114"/>
      <c r="F40" s="114"/>
      <c r="G40" s="113"/>
      <c r="H40" s="114"/>
      <c r="I40" s="114"/>
      <c r="J40" s="10"/>
    </row>
    <row r="41" spans="1:15" ht="15" customHeight="1" x14ac:dyDescent="0.2">
      <c r="A41" s="118"/>
      <c r="B41" s="119"/>
      <c r="C41" s="114"/>
      <c r="D41" s="113"/>
      <c r="E41" s="114"/>
      <c r="F41" s="114"/>
      <c r="G41" s="113"/>
      <c r="H41" s="114"/>
      <c r="I41" s="114"/>
      <c r="J41" s="10"/>
    </row>
    <row r="42" spans="1:15" ht="15" customHeight="1" x14ac:dyDescent="0.2">
      <c r="A42" s="118"/>
      <c r="B42" s="119"/>
      <c r="C42" s="114"/>
      <c r="D42" s="113"/>
      <c r="E42" s="114"/>
      <c r="F42" s="114"/>
      <c r="G42" s="113"/>
      <c r="H42" s="114"/>
      <c r="I42" s="114"/>
      <c r="J42" s="10"/>
    </row>
    <row r="43" spans="1:15" ht="15" customHeight="1" x14ac:dyDescent="0.2">
      <c r="A43" s="118"/>
      <c r="B43" s="119"/>
      <c r="C43" s="114"/>
      <c r="D43" s="113"/>
      <c r="E43" s="114"/>
      <c r="F43" s="114"/>
      <c r="G43" s="113"/>
      <c r="H43" s="114"/>
      <c r="I43" s="114"/>
      <c r="J43" s="10"/>
    </row>
    <row r="44" spans="1:15" ht="15" customHeight="1" x14ac:dyDescent="0.2">
      <c r="A44" s="118"/>
      <c r="B44" s="119"/>
      <c r="C44" s="114"/>
      <c r="D44" s="113"/>
      <c r="E44" s="114"/>
      <c r="F44" s="114"/>
      <c r="G44" s="113"/>
      <c r="H44" s="114"/>
      <c r="I44" s="114"/>
      <c r="J44" s="10"/>
    </row>
    <row r="45" spans="1:15" ht="15" customHeight="1" x14ac:dyDescent="0.2">
      <c r="A45" s="118"/>
      <c r="B45" s="119"/>
      <c r="C45" s="114"/>
      <c r="D45" s="113"/>
      <c r="E45" s="114"/>
      <c r="F45" s="114"/>
      <c r="G45" s="113"/>
      <c r="H45" s="114"/>
      <c r="I45" s="114"/>
      <c r="J45" s="10"/>
    </row>
    <row r="46" spans="1:15" ht="15" customHeight="1" x14ac:dyDescent="0.2">
      <c r="A46" s="118"/>
      <c r="B46" s="119"/>
      <c r="C46" s="114"/>
      <c r="D46" s="113"/>
      <c r="E46" s="114"/>
      <c r="F46" s="114"/>
      <c r="G46" s="113"/>
      <c r="H46" s="114"/>
      <c r="I46" s="114"/>
      <c r="J46" s="10"/>
    </row>
    <row r="47" spans="1:15" ht="15" customHeight="1" x14ac:dyDescent="0.2">
      <c r="A47" s="118"/>
      <c r="B47" s="119"/>
      <c r="C47" s="114"/>
      <c r="D47" s="113"/>
      <c r="E47" s="114"/>
      <c r="F47" s="114"/>
      <c r="G47" s="113"/>
      <c r="H47" s="114"/>
      <c r="I47" s="114"/>
      <c r="J47" s="10"/>
    </row>
    <row r="48" spans="1:15" ht="15" customHeight="1" x14ac:dyDescent="0.2">
      <c r="A48" s="118"/>
      <c r="B48" s="119"/>
      <c r="C48" s="114"/>
      <c r="D48" s="113"/>
      <c r="E48" s="114"/>
      <c r="F48" s="114"/>
      <c r="G48" s="113"/>
      <c r="H48" s="114"/>
      <c r="I48" s="114"/>
      <c r="J48" s="10"/>
    </row>
    <row r="49" spans="1:10" ht="15" customHeight="1" x14ac:dyDescent="0.2">
      <c r="A49" s="118"/>
      <c r="B49" s="119"/>
      <c r="C49" s="114"/>
      <c r="D49" s="113"/>
      <c r="E49" s="114"/>
      <c r="F49" s="114"/>
      <c r="G49" s="113"/>
      <c r="H49" s="114"/>
      <c r="I49" s="114"/>
      <c r="J49" s="10"/>
    </row>
    <row r="50" spans="1:10" ht="15" customHeight="1" x14ac:dyDescent="0.2">
      <c r="A50" s="118"/>
      <c r="B50" s="119"/>
      <c r="C50" s="114"/>
      <c r="D50" s="113"/>
      <c r="E50" s="114"/>
      <c r="F50" s="114"/>
      <c r="G50" s="113"/>
      <c r="H50" s="114"/>
      <c r="I50" s="114"/>
      <c r="J50" s="10"/>
    </row>
    <row r="51" spans="1:10" ht="15" customHeight="1" x14ac:dyDescent="0.2">
      <c r="A51" s="118"/>
      <c r="B51" s="119"/>
      <c r="C51" s="114"/>
      <c r="D51" s="113"/>
      <c r="E51" s="114"/>
      <c r="F51" s="114"/>
      <c r="G51" s="113"/>
      <c r="H51" s="114"/>
      <c r="I51" s="114"/>
      <c r="J51" s="10"/>
    </row>
    <row r="52" spans="1:10" ht="15" customHeight="1" x14ac:dyDescent="0.2">
      <c r="A52" s="118"/>
      <c r="B52" s="119"/>
      <c r="C52" s="114"/>
      <c r="D52" s="113"/>
      <c r="E52" s="114"/>
      <c r="F52" s="114"/>
      <c r="G52" s="113"/>
      <c r="H52" s="114"/>
      <c r="I52" s="114"/>
      <c r="J52" s="10"/>
    </row>
    <row r="53" spans="1:10" ht="15" customHeight="1" x14ac:dyDescent="0.2">
      <c r="A53" s="118"/>
      <c r="B53" s="119"/>
      <c r="C53" s="114"/>
      <c r="D53" s="113"/>
      <c r="E53" s="114"/>
      <c r="F53" s="114"/>
      <c r="G53" s="113"/>
      <c r="H53" s="114"/>
      <c r="I53" s="114"/>
      <c r="J53" s="10"/>
    </row>
    <row r="54" spans="1:10" ht="15" customHeight="1" x14ac:dyDescent="0.2">
      <c r="A54" s="118"/>
      <c r="B54" s="119"/>
      <c r="C54" s="114"/>
      <c r="D54" s="113"/>
      <c r="E54" s="114"/>
      <c r="F54" s="114"/>
      <c r="G54" s="113"/>
      <c r="H54" s="114"/>
      <c r="I54" s="114"/>
      <c r="J54" s="10"/>
    </row>
    <row r="55" spans="1:10" ht="15" customHeight="1" x14ac:dyDescent="0.2">
      <c r="A55" s="118"/>
      <c r="B55" s="119"/>
      <c r="C55" s="114"/>
      <c r="D55" s="113"/>
      <c r="E55" s="114"/>
      <c r="F55" s="114"/>
      <c r="G55" s="113"/>
      <c r="H55" s="114"/>
      <c r="I55" s="114"/>
      <c r="J55" s="10"/>
    </row>
    <row r="56" spans="1:10" ht="15" customHeight="1" x14ac:dyDescent="0.2">
      <c r="A56" s="118"/>
      <c r="B56" s="119"/>
      <c r="C56" s="114"/>
      <c r="D56" s="113"/>
      <c r="E56" s="114"/>
      <c r="F56" s="114"/>
      <c r="G56" s="113"/>
      <c r="H56" s="114"/>
      <c r="I56" s="114"/>
      <c r="J56" s="10"/>
    </row>
    <row r="57" spans="1:10" ht="15" customHeight="1" x14ac:dyDescent="0.2">
      <c r="A57" s="118"/>
      <c r="B57" s="119"/>
      <c r="C57" s="114"/>
      <c r="D57" s="113"/>
      <c r="E57" s="114"/>
      <c r="F57" s="114"/>
      <c r="G57" s="113"/>
      <c r="H57" s="114"/>
      <c r="I57" s="114"/>
      <c r="J57" s="10"/>
    </row>
    <row r="58" spans="1:10" ht="15" customHeight="1" x14ac:dyDescent="0.2">
      <c r="A58" s="118"/>
      <c r="B58" s="119"/>
      <c r="C58" s="114"/>
      <c r="D58" s="113"/>
      <c r="E58" s="114"/>
      <c r="F58" s="114"/>
      <c r="G58" s="113"/>
      <c r="H58" s="114"/>
      <c r="I58" s="114"/>
      <c r="J58" s="10"/>
    </row>
    <row r="59" spans="1:10" ht="15" customHeight="1" x14ac:dyDescent="0.2">
      <c r="A59" s="118"/>
      <c r="B59" s="119"/>
      <c r="C59" s="114"/>
      <c r="D59" s="113"/>
      <c r="E59" s="114"/>
      <c r="F59" s="114"/>
      <c r="G59" s="113"/>
      <c r="H59" s="114"/>
      <c r="I59" s="114"/>
      <c r="J59" s="10"/>
    </row>
    <row r="60" spans="1:10" ht="15" customHeight="1" x14ac:dyDescent="0.2">
      <c r="A60" s="118"/>
      <c r="B60" s="119"/>
      <c r="C60" s="114"/>
      <c r="D60" s="113"/>
      <c r="E60" s="114"/>
      <c r="F60" s="114"/>
      <c r="G60" s="113"/>
      <c r="H60" s="114"/>
      <c r="I60" s="114"/>
      <c r="J60" s="10"/>
    </row>
    <row r="61" spans="1:10" ht="15" customHeight="1" x14ac:dyDescent="0.2">
      <c r="A61" s="118"/>
      <c r="B61" s="114"/>
      <c r="C61" s="113"/>
      <c r="D61" s="113"/>
      <c r="E61" s="114"/>
      <c r="F61" s="113"/>
      <c r="G61" s="113"/>
      <c r="H61" s="114"/>
      <c r="I61" s="114"/>
    </row>
    <row r="62" spans="1:10" ht="15" customHeight="1" x14ac:dyDescent="0.2">
      <c r="A62" s="118"/>
      <c r="B62" s="114"/>
      <c r="C62" s="114"/>
      <c r="D62" s="113"/>
      <c r="E62" s="114"/>
      <c r="F62" s="114"/>
      <c r="G62" s="113"/>
      <c r="H62" s="113"/>
      <c r="I62" s="113"/>
      <c r="J62" s="10"/>
    </row>
    <row r="63" spans="1:10" ht="15" customHeight="1" x14ac:dyDescent="0.2">
      <c r="A63" s="118"/>
      <c r="B63" s="114"/>
      <c r="C63" s="114"/>
      <c r="D63" s="113"/>
      <c r="E63" s="114"/>
      <c r="F63" s="114"/>
      <c r="G63" s="113"/>
      <c r="H63" s="113"/>
      <c r="I63" s="113"/>
      <c r="J63" s="10"/>
    </row>
    <row r="64" spans="1:10" ht="15" customHeight="1" x14ac:dyDescent="0.2">
      <c r="A64" s="118"/>
      <c r="B64" s="119"/>
      <c r="C64" s="114"/>
      <c r="D64" s="113"/>
      <c r="E64" s="114"/>
      <c r="F64" s="114"/>
      <c r="G64" s="113"/>
      <c r="H64" s="113"/>
      <c r="I64" s="113"/>
      <c r="J64" s="10"/>
    </row>
    <row r="65" spans="1:10" ht="15" customHeight="1" x14ac:dyDescent="0.2">
      <c r="A65" s="118"/>
      <c r="B65" s="119"/>
      <c r="C65" s="114"/>
      <c r="D65" s="113"/>
      <c r="E65" s="114"/>
      <c r="F65" s="114"/>
      <c r="G65" s="113"/>
      <c r="H65" s="113"/>
      <c r="I65" s="113"/>
      <c r="J65" s="10"/>
    </row>
    <row r="66" spans="1:10" ht="15" customHeight="1" x14ac:dyDescent="0.2">
      <c r="A66" s="118"/>
      <c r="B66" s="119"/>
      <c r="C66" s="114"/>
      <c r="D66" s="113"/>
      <c r="E66" s="114"/>
      <c r="F66" s="114"/>
      <c r="G66" s="113"/>
      <c r="H66" s="113"/>
      <c r="I66" s="113"/>
      <c r="J66" s="10"/>
    </row>
    <row r="67" spans="1:10" ht="15" customHeight="1" x14ac:dyDescent="0.2">
      <c r="A67" s="118"/>
      <c r="B67" s="119"/>
      <c r="C67" s="114"/>
      <c r="D67" s="113"/>
      <c r="E67" s="114"/>
      <c r="F67" s="114"/>
      <c r="G67" s="113"/>
      <c r="H67" s="113"/>
      <c r="I67" s="113"/>
      <c r="J67" s="10"/>
    </row>
    <row r="68" spans="1:10" ht="15" customHeight="1" x14ac:dyDescent="0.2">
      <c r="A68" s="118"/>
      <c r="B68" s="119"/>
      <c r="C68" s="114"/>
      <c r="D68" s="113"/>
      <c r="E68" s="114"/>
      <c r="F68" s="114"/>
      <c r="G68" s="113"/>
      <c r="H68" s="113"/>
      <c r="I68" s="113"/>
      <c r="J68" s="10"/>
    </row>
    <row r="69" spans="1:10" ht="15" customHeight="1" x14ac:dyDescent="0.2">
      <c r="A69" s="118"/>
      <c r="B69" s="119"/>
      <c r="C69" s="114"/>
      <c r="D69" s="113"/>
      <c r="E69" s="114"/>
      <c r="F69" s="114"/>
      <c r="G69" s="113"/>
      <c r="H69" s="113"/>
      <c r="I69" s="113"/>
      <c r="J69" s="10"/>
    </row>
    <row r="70" spans="1:10" ht="15" customHeight="1" x14ac:dyDescent="0.2">
      <c r="A70" s="118"/>
      <c r="B70" s="119"/>
      <c r="C70" s="114"/>
      <c r="D70" s="113"/>
      <c r="E70" s="114"/>
      <c r="F70" s="114"/>
      <c r="G70" s="113"/>
      <c r="H70" s="113"/>
      <c r="I70" s="113"/>
      <c r="J70" s="10"/>
    </row>
    <row r="71" spans="1:10" ht="15" customHeight="1" x14ac:dyDescent="0.2">
      <c r="A71" s="118"/>
      <c r="B71" s="119"/>
      <c r="C71" s="114"/>
      <c r="D71" s="113"/>
      <c r="E71" s="114"/>
      <c r="F71" s="114"/>
      <c r="G71" s="113"/>
      <c r="H71" s="113"/>
      <c r="I71" s="113"/>
      <c r="J71" s="10"/>
    </row>
    <row r="72" spans="1:10" ht="15" customHeight="1" x14ac:dyDescent="0.2">
      <c r="A72" s="120"/>
      <c r="B72" s="121"/>
      <c r="C72" s="121"/>
      <c r="D72" s="122"/>
      <c r="E72" s="123"/>
      <c r="F72" s="121"/>
      <c r="G72" s="122"/>
      <c r="H72" s="122"/>
      <c r="I72" s="122"/>
      <c r="J72" s="124"/>
    </row>
    <row r="73" spans="1:10" ht="15" customHeight="1" x14ac:dyDescent="0.2">
      <c r="A73" s="125"/>
      <c r="B73" s="113"/>
      <c r="C73" s="113"/>
      <c r="D73" s="113"/>
      <c r="E73" s="113"/>
      <c r="F73" s="113"/>
      <c r="G73" s="113"/>
      <c r="H73" s="113"/>
      <c r="I73" s="113"/>
      <c r="J73" s="107"/>
    </row>
    <row r="74" spans="1:10" ht="15" customHeight="1" x14ac:dyDescent="0.2">
      <c r="B74" s="113"/>
      <c r="C74" s="113"/>
      <c r="D74" s="113"/>
      <c r="E74" s="113"/>
      <c r="F74" s="113"/>
      <c r="G74" s="113"/>
      <c r="H74" s="113"/>
      <c r="I74" s="113"/>
      <c r="J74" s="107"/>
    </row>
    <row r="75" spans="1:10" ht="15" customHeight="1" x14ac:dyDescent="0.2">
      <c r="B75" s="113"/>
      <c r="C75" s="113"/>
      <c r="D75" s="113"/>
      <c r="E75" s="113"/>
      <c r="F75" s="113"/>
      <c r="G75" s="113"/>
      <c r="H75" s="113"/>
      <c r="I75" s="113"/>
      <c r="J75" s="107"/>
    </row>
    <row r="76" spans="1:10" ht="15" customHeight="1" x14ac:dyDescent="0.2">
      <c r="B76" s="113"/>
      <c r="C76" s="113"/>
      <c r="D76" s="113"/>
      <c r="E76" s="113"/>
      <c r="F76" s="113"/>
      <c r="G76" s="113"/>
      <c r="H76" s="113"/>
      <c r="I76" s="113"/>
      <c r="J76" s="107"/>
    </row>
    <row r="77" spans="1:10" ht="15" customHeight="1" x14ac:dyDescent="0.2">
      <c r="B77" s="113"/>
      <c r="C77" s="113"/>
      <c r="D77" s="113"/>
      <c r="E77" s="113"/>
      <c r="F77" s="113"/>
      <c r="G77" s="113"/>
      <c r="H77" s="113"/>
      <c r="I77" s="113"/>
      <c r="J77" s="107"/>
    </row>
    <row r="78" spans="1:10" ht="15" customHeight="1" x14ac:dyDescent="0.2">
      <c r="B78" s="113"/>
      <c r="C78" s="113"/>
      <c r="D78" s="113"/>
      <c r="E78" s="113"/>
      <c r="F78" s="113"/>
      <c r="G78" s="113"/>
      <c r="H78" s="113"/>
      <c r="I78" s="113"/>
      <c r="J78" s="107"/>
    </row>
    <row r="79" spans="1:10" ht="15" customHeight="1" x14ac:dyDescent="0.2">
      <c r="B79" s="113"/>
      <c r="C79" s="113"/>
      <c r="D79" s="113"/>
      <c r="E79" s="113"/>
      <c r="F79" s="113"/>
      <c r="G79" s="113"/>
      <c r="H79" s="113"/>
      <c r="I79" s="113"/>
      <c r="J79" s="107"/>
    </row>
    <row r="80" spans="1:10" ht="15" customHeight="1" x14ac:dyDescent="0.2">
      <c r="B80" s="113"/>
      <c r="C80" s="113"/>
      <c r="D80" s="113"/>
      <c r="E80" s="113"/>
      <c r="F80" s="113"/>
      <c r="G80" s="113"/>
      <c r="H80" s="113"/>
      <c r="I80" s="113"/>
      <c r="J80" s="107"/>
    </row>
    <row r="81" spans="1:10" ht="15" customHeight="1" x14ac:dyDescent="0.2">
      <c r="B81" s="113"/>
      <c r="C81" s="113"/>
      <c r="D81" s="113"/>
      <c r="E81" s="113"/>
      <c r="F81" s="113"/>
      <c r="G81" s="113"/>
      <c r="H81" s="113"/>
      <c r="I81" s="113"/>
      <c r="J81" s="107"/>
    </row>
    <row r="82" spans="1:10" ht="15" customHeight="1" x14ac:dyDescent="0.2">
      <c r="B82" s="114"/>
      <c r="C82" s="114"/>
      <c r="D82" s="113"/>
      <c r="E82" s="114"/>
      <c r="F82" s="114"/>
      <c r="G82" s="113"/>
      <c r="H82" s="113"/>
      <c r="I82" s="113"/>
      <c r="J82" s="10"/>
    </row>
    <row r="83" spans="1:10" ht="15" customHeight="1" x14ac:dyDescent="0.2">
      <c r="A83" s="118"/>
      <c r="B83" s="119"/>
      <c r="C83" s="114"/>
      <c r="D83" s="113"/>
      <c r="E83" s="114"/>
      <c r="F83" s="114"/>
      <c r="G83" s="113"/>
      <c r="H83" s="114"/>
      <c r="I83" s="114"/>
      <c r="J83" s="10"/>
    </row>
    <row r="84" spans="1:10" ht="15" customHeight="1" x14ac:dyDescent="0.2">
      <c r="A84" s="118"/>
      <c r="B84" s="119"/>
      <c r="C84" s="114"/>
      <c r="D84" s="113"/>
      <c r="E84" s="114"/>
      <c r="F84" s="114"/>
      <c r="G84" s="113"/>
      <c r="H84" s="114"/>
      <c r="I84" s="114"/>
      <c r="J84" s="10"/>
    </row>
    <row r="85" spans="1:10" ht="15" customHeight="1" x14ac:dyDescent="0.2">
      <c r="B85" s="119"/>
      <c r="C85" s="114"/>
      <c r="D85" s="119"/>
      <c r="E85" s="114"/>
      <c r="F85" s="114"/>
      <c r="G85" s="114"/>
      <c r="H85" s="114"/>
      <c r="I85" s="114"/>
      <c r="J85" s="1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4"/>
  <sheetViews>
    <sheetView workbookViewId="0">
      <selection activeCell="D11" sqref="D11"/>
    </sheetView>
  </sheetViews>
  <sheetFormatPr baseColWidth="10" defaultColWidth="11.42578125" defaultRowHeight="15.75" x14ac:dyDescent="0.25"/>
  <cols>
    <col min="1" max="1" width="11.42578125" style="26"/>
    <col min="2" max="2" width="8.28515625" style="52" customWidth="1"/>
    <col min="3" max="3" width="17.7109375" style="68" customWidth="1"/>
    <col min="4" max="4" width="17.5703125" style="52" bestFit="1" customWidth="1"/>
    <col min="5" max="6" width="10.5703125" style="52" customWidth="1"/>
    <col min="7" max="7" width="6.140625" style="52" bestFit="1" customWidth="1"/>
    <col min="8" max="8" width="6.7109375" style="52" bestFit="1" customWidth="1"/>
    <col min="9" max="9" width="6.7109375" customWidth="1"/>
    <col min="10" max="10" width="21.42578125" style="51" customWidth="1"/>
    <col min="11" max="11" width="32.28515625" style="26" bestFit="1" customWidth="1"/>
    <col min="12" max="16" width="11.42578125" style="26"/>
    <col min="17" max="17" width="11.28515625" style="26" customWidth="1"/>
    <col min="18" max="18" width="27.28515625" style="26" customWidth="1"/>
    <col min="19" max="19" width="25.28515625" style="26" customWidth="1"/>
    <col min="20" max="20" width="18.5703125" style="26" customWidth="1"/>
    <col min="21" max="21" width="19.5703125" style="26" bestFit="1" customWidth="1"/>
    <col min="22" max="16384" width="11.42578125" style="26"/>
  </cols>
  <sheetData>
    <row r="1" spans="1:21" ht="65.25" customHeight="1" x14ac:dyDescent="0.25">
      <c r="A1" s="44" t="s">
        <v>60</v>
      </c>
      <c r="B1" s="44" t="s">
        <v>152</v>
      </c>
      <c r="C1" s="44" t="s">
        <v>153</v>
      </c>
      <c r="D1" s="44" t="s">
        <v>154</v>
      </c>
      <c r="E1" s="44" t="s">
        <v>155</v>
      </c>
      <c r="F1" s="44" t="s">
        <v>156</v>
      </c>
      <c r="G1" s="45" t="s">
        <v>157</v>
      </c>
      <c r="H1" s="45" t="s">
        <v>158</v>
      </c>
      <c r="J1" s="44" t="s">
        <v>159</v>
      </c>
      <c r="S1" s="46"/>
      <c r="T1" s="46"/>
      <c r="U1" s="46"/>
    </row>
    <row r="2" spans="1:21" x14ac:dyDescent="0.25">
      <c r="A2" s="28" t="s">
        <v>65</v>
      </c>
      <c r="B2" s="47">
        <v>720090</v>
      </c>
      <c r="C2" s="28" t="s">
        <v>66</v>
      </c>
      <c r="D2" s="28" t="s">
        <v>72</v>
      </c>
      <c r="E2" s="126">
        <v>1</v>
      </c>
      <c r="F2" s="126">
        <v>1</v>
      </c>
      <c r="G2" s="126">
        <v>1</v>
      </c>
      <c r="H2" s="126">
        <v>1</v>
      </c>
      <c r="J2" s="48">
        <f t="shared" ref="J2:J24" si="0">E2*F2</f>
        <v>1</v>
      </c>
      <c r="K2"/>
      <c r="S2" s="36"/>
      <c r="T2" s="36"/>
      <c r="U2" s="49"/>
    </row>
    <row r="3" spans="1:21" x14ac:dyDescent="0.25">
      <c r="A3" s="28" t="s">
        <v>65</v>
      </c>
      <c r="B3" s="47">
        <v>720091</v>
      </c>
      <c r="C3" s="28" t="s">
        <v>66</v>
      </c>
      <c r="D3" s="28" t="s">
        <v>72</v>
      </c>
      <c r="E3" s="126">
        <v>1</v>
      </c>
      <c r="F3" s="126">
        <v>1</v>
      </c>
      <c r="G3" s="126">
        <v>1</v>
      </c>
      <c r="H3" s="126">
        <v>1</v>
      </c>
      <c r="J3" s="48">
        <f t="shared" si="0"/>
        <v>1</v>
      </c>
      <c r="K3"/>
      <c r="S3" s="46"/>
      <c r="T3" s="46"/>
      <c r="U3" s="49"/>
    </row>
    <row r="4" spans="1:21" x14ac:dyDescent="0.25">
      <c r="A4" s="28"/>
      <c r="B4" s="47"/>
      <c r="C4" s="28"/>
      <c r="D4" s="28"/>
      <c r="E4" s="126"/>
      <c r="F4" s="126"/>
      <c r="G4" s="126"/>
      <c r="H4" s="126"/>
      <c r="J4" s="48">
        <f t="shared" si="0"/>
        <v>0</v>
      </c>
      <c r="K4"/>
      <c r="S4" s="46"/>
      <c r="T4" s="46"/>
      <c r="U4" s="49"/>
    </row>
    <row r="5" spans="1:21" x14ac:dyDescent="0.25">
      <c r="A5" s="28"/>
      <c r="B5" s="47"/>
      <c r="C5" s="28"/>
      <c r="D5" s="28"/>
      <c r="E5" s="126"/>
      <c r="F5" s="126"/>
      <c r="G5" s="126"/>
      <c r="H5" s="126"/>
      <c r="J5" s="48">
        <f t="shared" si="0"/>
        <v>0</v>
      </c>
      <c r="K5"/>
      <c r="S5" s="46"/>
      <c r="T5" s="46"/>
      <c r="U5" s="49"/>
    </row>
    <row r="6" spans="1:21" x14ac:dyDescent="0.25">
      <c r="A6" s="28"/>
      <c r="B6" s="47"/>
      <c r="C6" s="28"/>
      <c r="D6" s="28"/>
      <c r="E6" s="126"/>
      <c r="F6" s="126"/>
      <c r="G6" s="126"/>
      <c r="H6" s="126"/>
      <c r="J6" s="48">
        <f t="shared" si="0"/>
        <v>0</v>
      </c>
      <c r="K6"/>
      <c r="S6" s="46"/>
      <c r="T6" s="46"/>
      <c r="U6" s="49"/>
    </row>
    <row r="7" spans="1:21" x14ac:dyDescent="0.25">
      <c r="A7" s="28"/>
      <c r="B7" s="47"/>
      <c r="C7" s="28"/>
      <c r="D7" s="28"/>
      <c r="E7" s="126"/>
      <c r="F7" s="126"/>
      <c r="G7" s="126"/>
      <c r="H7" s="126"/>
      <c r="J7" s="48">
        <f t="shared" si="0"/>
        <v>0</v>
      </c>
      <c r="K7"/>
      <c r="S7" s="50"/>
      <c r="T7" s="50"/>
      <c r="U7" s="49"/>
    </row>
    <row r="8" spans="1:21" x14ac:dyDescent="0.25">
      <c r="A8" s="28"/>
      <c r="B8" s="47"/>
      <c r="C8" s="28"/>
      <c r="D8" s="28"/>
      <c r="E8" s="126"/>
      <c r="F8" s="126"/>
      <c r="G8" s="126"/>
      <c r="H8" s="126"/>
      <c r="J8" s="48">
        <f t="shared" si="0"/>
        <v>0</v>
      </c>
      <c r="K8"/>
      <c r="S8" s="50"/>
      <c r="T8" s="50"/>
      <c r="U8" s="49"/>
    </row>
    <row r="9" spans="1:21" x14ac:dyDescent="0.25">
      <c r="A9" s="28"/>
      <c r="B9" s="47"/>
      <c r="C9" s="28"/>
      <c r="D9" s="28"/>
      <c r="E9" s="126"/>
      <c r="F9" s="126"/>
      <c r="G9" s="126"/>
      <c r="H9" s="126"/>
      <c r="J9" s="48">
        <f t="shared" si="0"/>
        <v>0</v>
      </c>
      <c r="K9"/>
      <c r="S9" s="50"/>
      <c r="T9" s="50"/>
      <c r="U9" s="49"/>
    </row>
    <row r="10" spans="1:21" x14ac:dyDescent="0.25">
      <c r="A10" s="28"/>
      <c r="B10" s="47"/>
      <c r="C10" s="28"/>
      <c r="D10" s="28"/>
      <c r="E10" s="126"/>
      <c r="F10" s="126"/>
      <c r="G10" s="126"/>
      <c r="H10" s="126"/>
      <c r="J10" s="48">
        <f t="shared" si="0"/>
        <v>0</v>
      </c>
      <c r="K10"/>
      <c r="S10" s="50"/>
      <c r="T10" s="50"/>
      <c r="U10" s="49"/>
    </row>
    <row r="11" spans="1:21" x14ac:dyDescent="0.25">
      <c r="A11" s="28"/>
      <c r="B11" s="47"/>
      <c r="C11" s="28"/>
      <c r="D11" s="28"/>
      <c r="E11" s="126"/>
      <c r="F11" s="126"/>
      <c r="G11" s="126"/>
      <c r="H11" s="126"/>
      <c r="J11" s="48">
        <f t="shared" si="0"/>
        <v>0</v>
      </c>
      <c r="K11"/>
      <c r="S11" s="50"/>
      <c r="T11" s="50"/>
      <c r="U11" s="50"/>
    </row>
    <row r="12" spans="1:21" x14ac:dyDescent="0.25">
      <c r="A12" s="28"/>
      <c r="B12" s="47"/>
      <c r="C12" s="28"/>
      <c r="D12" s="28"/>
      <c r="E12" s="126"/>
      <c r="F12" s="126"/>
      <c r="G12" s="126"/>
      <c r="H12" s="126"/>
      <c r="J12" s="48">
        <f t="shared" si="0"/>
        <v>0</v>
      </c>
      <c r="K12"/>
    </row>
    <row r="13" spans="1:21" x14ac:dyDescent="0.25">
      <c r="A13" s="28"/>
      <c r="B13" s="47"/>
      <c r="C13" s="28"/>
      <c r="D13" s="28"/>
      <c r="E13" s="126"/>
      <c r="F13" s="126"/>
      <c r="G13" s="126"/>
      <c r="H13" s="126"/>
      <c r="J13" s="48">
        <f t="shared" si="0"/>
        <v>0</v>
      </c>
      <c r="K13"/>
    </row>
    <row r="14" spans="1:21" x14ac:dyDescent="0.25">
      <c r="A14" s="28"/>
      <c r="B14" s="47"/>
      <c r="C14" s="28"/>
      <c r="D14" s="28"/>
      <c r="E14" s="126"/>
      <c r="F14" s="126"/>
      <c r="G14" s="126"/>
      <c r="H14" s="126"/>
      <c r="J14" s="48">
        <f t="shared" si="0"/>
        <v>0</v>
      </c>
      <c r="K14"/>
    </row>
    <row r="15" spans="1:21" x14ac:dyDescent="0.25">
      <c r="A15" s="28"/>
      <c r="B15" s="47"/>
      <c r="C15" s="28"/>
      <c r="D15" s="28"/>
      <c r="E15" s="126"/>
      <c r="F15" s="126"/>
      <c r="G15" s="126"/>
      <c r="H15" s="126"/>
      <c r="J15" s="48">
        <f t="shared" si="0"/>
        <v>0</v>
      </c>
      <c r="K15"/>
    </row>
    <row r="16" spans="1:21" x14ac:dyDescent="0.25">
      <c r="A16" s="28"/>
      <c r="B16" s="47"/>
      <c r="C16" s="28"/>
      <c r="D16" s="28"/>
      <c r="E16" s="126"/>
      <c r="F16" s="126"/>
      <c r="G16" s="126"/>
      <c r="H16" s="126"/>
      <c r="J16" s="48">
        <f t="shared" si="0"/>
        <v>0</v>
      </c>
      <c r="K16"/>
    </row>
    <row r="17" spans="1:11" x14ac:dyDescent="0.25">
      <c r="A17" s="28"/>
      <c r="B17" s="47"/>
      <c r="C17" s="28"/>
      <c r="D17" s="28"/>
      <c r="E17" s="126"/>
      <c r="F17" s="126"/>
      <c r="G17" s="126"/>
      <c r="H17" s="126"/>
      <c r="J17" s="48">
        <f t="shared" si="0"/>
        <v>0</v>
      </c>
      <c r="K17"/>
    </row>
    <row r="18" spans="1:11" x14ac:dyDescent="0.25">
      <c r="A18" s="28"/>
      <c r="B18" s="47"/>
      <c r="C18" s="28"/>
      <c r="D18" s="28"/>
      <c r="E18" s="126"/>
      <c r="F18" s="126"/>
      <c r="G18" s="126"/>
      <c r="H18" s="126"/>
      <c r="J18" s="48">
        <f t="shared" si="0"/>
        <v>0</v>
      </c>
    </row>
    <row r="19" spans="1:11" x14ac:dyDescent="0.25">
      <c r="A19" s="28"/>
      <c r="B19" s="47"/>
      <c r="C19" s="28"/>
      <c r="D19" s="28"/>
      <c r="E19" s="126"/>
      <c r="F19" s="126"/>
      <c r="G19" s="126"/>
      <c r="H19" s="126"/>
      <c r="J19" s="48">
        <f t="shared" si="0"/>
        <v>0</v>
      </c>
    </row>
    <row r="20" spans="1:11" x14ac:dyDescent="0.25">
      <c r="A20" s="28"/>
      <c r="B20" s="47"/>
      <c r="C20" s="28"/>
      <c r="D20" s="28"/>
      <c r="E20" s="126"/>
      <c r="F20" s="126"/>
      <c r="G20" s="126"/>
      <c r="H20" s="126"/>
      <c r="J20" s="48">
        <f t="shared" si="0"/>
        <v>0</v>
      </c>
    </row>
    <row r="21" spans="1:11" x14ac:dyDescent="0.25">
      <c r="A21" s="28"/>
      <c r="B21" s="47"/>
      <c r="C21" s="28"/>
      <c r="D21" s="28"/>
      <c r="E21" s="126"/>
      <c r="F21" s="126"/>
      <c r="G21" s="126"/>
      <c r="H21" s="126"/>
      <c r="J21" s="48">
        <f t="shared" si="0"/>
        <v>0</v>
      </c>
    </row>
    <row r="22" spans="1:11" x14ac:dyDescent="0.25">
      <c r="A22" s="28"/>
      <c r="B22" s="47"/>
      <c r="C22" s="28"/>
      <c r="D22" s="28"/>
      <c r="E22" s="126"/>
      <c r="F22" s="126"/>
      <c r="G22" s="126"/>
      <c r="H22" s="126"/>
      <c r="J22" s="48">
        <f t="shared" si="0"/>
        <v>0</v>
      </c>
    </row>
    <row r="23" spans="1:11" x14ac:dyDescent="0.25">
      <c r="A23" s="28"/>
      <c r="B23" s="47"/>
      <c r="C23" s="28"/>
      <c r="D23" s="28"/>
      <c r="E23" s="126"/>
      <c r="F23" s="126"/>
      <c r="G23" s="126"/>
      <c r="H23" s="126"/>
      <c r="J23" s="48">
        <f t="shared" si="0"/>
        <v>0</v>
      </c>
    </row>
    <row r="24" spans="1:11" x14ac:dyDescent="0.25">
      <c r="A24" s="28"/>
      <c r="B24" s="47"/>
      <c r="C24" s="28"/>
      <c r="D24" s="28"/>
      <c r="E24" s="126"/>
      <c r="F24" s="126"/>
      <c r="G24" s="126"/>
      <c r="H24" s="126"/>
      <c r="J24" s="48">
        <f t="shared" si="0"/>
        <v>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Title="Ungültig" error="Ungültig" xr:uid="{00000000-0002-0000-0300-000000000000}">
          <x14:formula1>
            <xm:f>Settings!$F$2:$F$5</xm:f>
          </x14:formula1>
          <xm:sqref>C2:C24</xm:sqref>
        </x14:dataValidation>
        <x14:dataValidation type="list" allowBlank="1" showInputMessage="1" showErrorMessage="1" errorTitle="Ungültig" error="Ungültig" xr:uid="{00000000-0002-0000-0300-000001000000}">
          <x14:formula1>
            <xm:f>Settings!$G$2:$G$3</xm:f>
          </x14:formula1>
          <xm:sqref>D2:D24</xm:sqref>
        </x14:dataValidation>
        <x14:dataValidation type="list" allowBlank="1" showInputMessage="1" showErrorMessage="1" errorTitle="Ungültig" error="Ungültig" xr:uid="{00000000-0002-0000-0300-000002000000}">
          <x14:formula1>
            <xm:f>Settings!$E$2:$E$7</xm:f>
          </x14:formula1>
          <xm:sqref>A2:A24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6"/>
  <sheetViews>
    <sheetView workbookViewId="0">
      <selection activeCell="D4" sqref="D4"/>
    </sheetView>
  </sheetViews>
  <sheetFormatPr baseColWidth="10" defaultColWidth="11.42578125" defaultRowHeight="15" customHeight="1" x14ac:dyDescent="0.2"/>
  <cols>
    <col min="1" max="1" width="19.42578125" style="26" bestFit="1" customWidth="1"/>
    <col min="2" max="3" width="19.42578125" style="26" customWidth="1"/>
    <col min="4" max="4" width="13.140625" style="26" bestFit="1" customWidth="1"/>
    <col min="5" max="5" width="16.85546875" style="26" customWidth="1"/>
    <col min="6" max="6" width="18.7109375" style="26" customWidth="1"/>
    <col min="7" max="7" width="21.85546875" style="26" customWidth="1"/>
    <col min="8" max="16384" width="11.42578125" style="26"/>
  </cols>
  <sheetData>
    <row r="1" spans="1:9" ht="15" customHeight="1" x14ac:dyDescent="0.25">
      <c r="A1" s="69" t="s">
        <v>107</v>
      </c>
      <c r="B1" s="69" t="s">
        <v>108</v>
      </c>
      <c r="C1" s="69" t="s">
        <v>109</v>
      </c>
      <c r="D1" s="25"/>
      <c r="E1" s="130" t="s">
        <v>110</v>
      </c>
      <c r="F1" s="131"/>
      <c r="G1" s="132"/>
    </row>
    <row r="2" spans="1:9" ht="15" customHeight="1" x14ac:dyDescent="0.25">
      <c r="A2" s="27" t="s">
        <v>250</v>
      </c>
      <c r="B2" s="28" t="s">
        <v>252</v>
      </c>
      <c r="C2" s="47" t="s">
        <v>255</v>
      </c>
      <c r="D2"/>
      <c r="E2" s="29" t="s">
        <v>111</v>
      </c>
      <c r="F2" s="30"/>
      <c r="G2" s="31"/>
    </row>
    <row r="3" spans="1:9" ht="15" customHeight="1" x14ac:dyDescent="0.25">
      <c r="A3" s="27" t="s">
        <v>251</v>
      </c>
      <c r="B3" s="28" t="s">
        <v>253</v>
      </c>
      <c r="C3" s="47" t="s">
        <v>254</v>
      </c>
      <c r="D3"/>
      <c r="E3" s="32" t="s">
        <v>112</v>
      </c>
      <c r="F3" s="33"/>
      <c r="G3" s="34"/>
    </row>
    <row r="4" spans="1:9" ht="15" customHeight="1" x14ac:dyDescent="0.2">
      <c r="A4" s="27"/>
      <c r="B4" s="27"/>
      <c r="C4" s="28"/>
      <c r="D4" s="35"/>
    </row>
    <row r="5" spans="1:9" ht="15" customHeight="1" x14ac:dyDescent="0.25">
      <c r="A5" s="27"/>
      <c r="B5" s="27"/>
      <c r="C5" s="28"/>
      <c r="D5" s="35"/>
      <c r="E5" s="70" t="s">
        <v>107</v>
      </c>
      <c r="F5" s="70" t="s">
        <v>108</v>
      </c>
      <c r="G5" s="70" t="s">
        <v>109</v>
      </c>
    </row>
    <row r="6" spans="1:9" ht="15" customHeight="1" x14ac:dyDescent="0.2">
      <c r="A6" s="27"/>
      <c r="B6" s="27"/>
      <c r="C6" s="28"/>
      <c r="D6" s="36"/>
      <c r="E6" s="37" t="s">
        <v>113</v>
      </c>
      <c r="F6" s="37" t="s">
        <v>114</v>
      </c>
      <c r="G6" s="37" t="s">
        <v>115</v>
      </c>
    </row>
    <row r="7" spans="1:9" ht="15" customHeight="1" x14ac:dyDescent="0.2">
      <c r="A7" s="27"/>
      <c r="B7" s="27"/>
      <c r="C7" s="28"/>
      <c r="D7" s="36"/>
      <c r="E7" s="37" t="s">
        <v>116</v>
      </c>
      <c r="F7" s="37" t="s">
        <v>117</v>
      </c>
      <c r="G7" s="37" t="s">
        <v>118</v>
      </c>
    </row>
    <row r="8" spans="1:9" ht="15" customHeight="1" x14ac:dyDescent="0.2">
      <c r="A8" s="27"/>
      <c r="B8" s="27"/>
      <c r="C8" s="38"/>
      <c r="D8" s="39"/>
      <c r="E8" s="37" t="s">
        <v>119</v>
      </c>
      <c r="F8" s="37" t="s">
        <v>120</v>
      </c>
      <c r="G8" s="37" t="s">
        <v>121</v>
      </c>
    </row>
    <row r="9" spans="1:9" ht="15" customHeight="1" x14ac:dyDescent="0.2">
      <c r="A9" s="27"/>
      <c r="B9" s="27"/>
      <c r="C9" s="28"/>
      <c r="D9" s="36"/>
      <c r="E9" s="37" t="s">
        <v>122</v>
      </c>
      <c r="F9" s="37" t="s">
        <v>123</v>
      </c>
      <c r="G9" s="37" t="s">
        <v>124</v>
      </c>
    </row>
    <row r="10" spans="1:9" ht="15" customHeight="1" x14ac:dyDescent="0.2">
      <c r="A10" s="27"/>
      <c r="B10" s="27"/>
      <c r="C10" s="28"/>
      <c r="D10" s="36"/>
      <c r="E10" s="37" t="s">
        <v>125</v>
      </c>
      <c r="F10" s="37" t="s">
        <v>126</v>
      </c>
      <c r="G10" s="37" t="s">
        <v>127</v>
      </c>
    </row>
    <row r="11" spans="1:9" ht="15" customHeight="1" x14ac:dyDescent="0.2">
      <c r="A11" s="27"/>
      <c r="B11" s="27"/>
      <c r="C11" s="28"/>
      <c r="D11" s="36"/>
      <c r="E11" s="37" t="s">
        <v>128</v>
      </c>
      <c r="F11" s="37" t="s">
        <v>129</v>
      </c>
      <c r="G11" s="37" t="s">
        <v>130</v>
      </c>
    </row>
    <row r="12" spans="1:9" ht="15" customHeight="1" x14ac:dyDescent="0.2">
      <c r="A12" s="27"/>
      <c r="B12" s="27"/>
      <c r="C12" s="28"/>
      <c r="D12" s="36"/>
      <c r="E12" s="37" t="s">
        <v>131</v>
      </c>
      <c r="F12" s="37" t="s">
        <v>132</v>
      </c>
      <c r="G12" s="37" t="s">
        <v>133</v>
      </c>
    </row>
    <row r="13" spans="1:9" ht="15" customHeight="1" x14ac:dyDescent="0.2">
      <c r="A13" s="27"/>
      <c r="B13" s="27"/>
      <c r="C13" s="28"/>
      <c r="D13" s="36"/>
      <c r="E13" s="37" t="s">
        <v>134</v>
      </c>
      <c r="F13" s="37" t="s">
        <v>135</v>
      </c>
      <c r="G13" s="37" t="s">
        <v>136</v>
      </c>
    </row>
    <row r="14" spans="1:9" ht="15" customHeight="1" x14ac:dyDescent="0.2">
      <c r="A14" s="27"/>
      <c r="B14" s="27"/>
      <c r="C14" s="28"/>
      <c r="D14" s="36"/>
      <c r="E14" s="37" t="s">
        <v>137</v>
      </c>
      <c r="F14" s="37" t="s">
        <v>138</v>
      </c>
      <c r="G14" s="37" t="s">
        <v>139</v>
      </c>
      <c r="H14" s="40"/>
      <c r="I14" s="40"/>
    </row>
    <row r="15" spans="1:9" ht="15" customHeight="1" x14ac:dyDescent="0.2">
      <c r="A15" s="27"/>
      <c r="B15" s="27"/>
      <c r="C15" s="28"/>
      <c r="D15" s="41"/>
      <c r="E15" s="37" t="s">
        <v>140</v>
      </c>
      <c r="F15" s="37" t="s">
        <v>141</v>
      </c>
      <c r="G15" s="37" t="s">
        <v>133</v>
      </c>
      <c r="H15" s="40"/>
      <c r="I15" s="40"/>
    </row>
    <row r="16" spans="1:9" ht="15" customHeight="1" x14ac:dyDescent="0.2">
      <c r="A16" s="28"/>
      <c r="B16" s="28"/>
      <c r="C16" s="28"/>
      <c r="D16" s="41"/>
      <c r="E16" s="37" t="s">
        <v>142</v>
      </c>
      <c r="F16" s="37" t="s">
        <v>143</v>
      </c>
      <c r="G16" s="37" t="s">
        <v>144</v>
      </c>
      <c r="H16" s="42"/>
      <c r="I16" s="40"/>
    </row>
    <row r="17" spans="1:9" ht="15" customHeight="1" x14ac:dyDescent="0.2">
      <c r="A17" s="28"/>
      <c r="B17" s="28"/>
      <c r="C17" s="28"/>
      <c r="D17" s="36"/>
      <c r="E17" s="37" t="s">
        <v>145</v>
      </c>
      <c r="F17" s="37" t="s">
        <v>146</v>
      </c>
      <c r="G17" s="37" t="s">
        <v>147</v>
      </c>
      <c r="H17" s="42"/>
      <c r="I17" s="40"/>
    </row>
    <row r="18" spans="1:9" ht="15" customHeight="1" x14ac:dyDescent="0.2">
      <c r="A18" s="28"/>
      <c r="B18" s="28"/>
      <c r="C18" s="28"/>
      <c r="D18" s="36"/>
      <c r="E18" s="37" t="s">
        <v>148</v>
      </c>
      <c r="F18" s="37" t="s">
        <v>149</v>
      </c>
      <c r="G18" s="37" t="s">
        <v>150</v>
      </c>
      <c r="H18" s="42"/>
      <c r="I18" s="40"/>
    </row>
    <row r="19" spans="1:9" ht="15" customHeight="1" x14ac:dyDescent="0.2">
      <c r="A19" s="28"/>
      <c r="B19" s="28"/>
      <c r="C19" s="28"/>
      <c r="D19" s="36"/>
      <c r="H19" s="42"/>
      <c r="I19" s="40"/>
    </row>
    <row r="20" spans="1:9" ht="15" customHeight="1" x14ac:dyDescent="0.2">
      <c r="A20" s="28"/>
      <c r="B20" s="28"/>
      <c r="C20" s="28"/>
      <c r="D20" s="36"/>
      <c r="H20" s="42"/>
      <c r="I20" s="40"/>
    </row>
    <row r="21" spans="1:9" ht="15" customHeight="1" x14ac:dyDescent="0.2">
      <c r="A21" s="28"/>
      <c r="B21" s="28"/>
      <c r="C21" s="28"/>
      <c r="D21" s="36"/>
      <c r="E21" s="35"/>
      <c r="F21" s="35"/>
      <c r="G21" s="35"/>
      <c r="H21" s="42"/>
      <c r="I21" s="40"/>
    </row>
    <row r="22" spans="1:9" ht="15" customHeight="1" x14ac:dyDescent="0.2">
      <c r="A22" s="28"/>
      <c r="B22" s="28"/>
      <c r="C22" s="28"/>
      <c r="D22" s="36"/>
      <c r="E22" s="35"/>
      <c r="F22" s="35"/>
      <c r="G22" s="35"/>
      <c r="H22" s="42"/>
      <c r="I22" s="40"/>
    </row>
    <row r="23" spans="1:9" ht="15" customHeight="1" x14ac:dyDescent="0.2">
      <c r="A23" s="28"/>
      <c r="B23" s="28"/>
      <c r="C23" s="28"/>
      <c r="D23" s="36"/>
      <c r="E23" s="35"/>
      <c r="F23" s="35"/>
      <c r="G23" s="35"/>
      <c r="H23" s="42"/>
      <c r="I23" s="40"/>
    </row>
    <row r="24" spans="1:9" ht="15" customHeight="1" x14ac:dyDescent="0.2">
      <c r="A24" s="28"/>
      <c r="B24" s="28"/>
      <c r="C24" s="28"/>
      <c r="D24" s="36"/>
      <c r="E24" s="35"/>
      <c r="F24" s="35"/>
      <c r="G24" s="35"/>
      <c r="H24" s="42"/>
      <c r="I24" s="40"/>
    </row>
    <row r="25" spans="1:9" ht="15" customHeight="1" x14ac:dyDescent="0.2">
      <c r="A25" s="28"/>
      <c r="B25" s="28"/>
      <c r="C25" s="28"/>
      <c r="D25" s="36"/>
      <c r="E25" s="35"/>
      <c r="F25" s="35"/>
      <c r="G25" s="35"/>
      <c r="H25" s="42"/>
      <c r="I25" s="40"/>
    </row>
    <row r="26" spans="1:9" ht="15" customHeight="1" x14ac:dyDescent="0.2">
      <c r="A26" s="28"/>
      <c r="B26" s="28"/>
      <c r="C26" s="28"/>
      <c r="D26" s="36"/>
      <c r="E26" s="35"/>
      <c r="F26" s="35"/>
      <c r="G26" s="35"/>
      <c r="H26" s="42"/>
      <c r="I26" s="40"/>
    </row>
    <row r="27" spans="1:9" ht="15" customHeight="1" x14ac:dyDescent="0.2">
      <c r="A27" s="28"/>
      <c r="B27" s="28"/>
      <c r="C27" s="28"/>
      <c r="D27" s="36"/>
      <c r="E27" s="35"/>
      <c r="F27" s="35"/>
      <c r="G27" s="35"/>
      <c r="H27" s="42"/>
      <c r="I27" s="40"/>
    </row>
    <row r="28" spans="1:9" ht="15" customHeight="1" x14ac:dyDescent="0.2">
      <c r="A28" s="28"/>
      <c r="B28" s="28"/>
      <c r="C28" s="28"/>
      <c r="D28" s="36"/>
      <c r="E28" s="35"/>
      <c r="F28" s="35"/>
      <c r="G28" s="35"/>
      <c r="H28" s="42"/>
      <c r="I28" s="40"/>
    </row>
    <row r="29" spans="1:9" ht="15" customHeight="1" x14ac:dyDescent="0.2">
      <c r="A29" s="28"/>
      <c r="B29" s="28"/>
      <c r="C29" s="28"/>
      <c r="D29" s="36"/>
      <c r="E29" s="35"/>
      <c r="F29" s="35"/>
      <c r="G29" s="35"/>
      <c r="H29" s="42"/>
      <c r="I29" s="40"/>
    </row>
    <row r="30" spans="1:9" ht="15" customHeight="1" x14ac:dyDescent="0.2">
      <c r="A30" s="28"/>
      <c r="B30" s="28"/>
      <c r="C30" s="28"/>
      <c r="D30" s="36"/>
      <c r="E30" s="35"/>
      <c r="F30" s="35"/>
      <c r="G30" s="35"/>
      <c r="H30" s="42"/>
      <c r="I30" s="40"/>
    </row>
    <row r="31" spans="1:9" ht="15" customHeight="1" x14ac:dyDescent="0.2">
      <c r="A31" s="28"/>
      <c r="B31" s="28"/>
      <c r="C31" s="28"/>
      <c r="D31" s="36"/>
      <c r="E31" s="35"/>
      <c r="F31" s="35"/>
      <c r="G31" s="35"/>
      <c r="H31" s="42"/>
      <c r="I31" s="40"/>
    </row>
    <row r="32" spans="1:9" ht="15" customHeight="1" x14ac:dyDescent="0.2">
      <c r="A32" s="28"/>
      <c r="B32" s="28"/>
      <c r="C32" s="28"/>
      <c r="D32" s="36"/>
      <c r="E32" s="35"/>
      <c r="F32" s="35"/>
      <c r="G32" s="35"/>
      <c r="H32" s="42"/>
      <c r="I32" s="40"/>
    </row>
    <row r="33" spans="4:9" ht="15" customHeight="1" x14ac:dyDescent="0.2">
      <c r="D33" s="36"/>
      <c r="E33" s="35"/>
      <c r="F33" s="35"/>
      <c r="G33" s="35"/>
      <c r="H33" s="42"/>
      <c r="I33" s="40"/>
    </row>
    <row r="34" spans="4:9" ht="15" customHeight="1" x14ac:dyDescent="0.2">
      <c r="D34" s="36"/>
      <c r="E34" s="35"/>
      <c r="F34" s="35"/>
      <c r="G34" s="35"/>
      <c r="H34" s="42"/>
      <c r="I34" s="40"/>
    </row>
    <row r="35" spans="4:9" ht="15" customHeight="1" x14ac:dyDescent="0.2">
      <c r="D35" s="36"/>
      <c r="E35" s="35"/>
      <c r="F35" s="35"/>
      <c r="G35" s="35"/>
      <c r="H35" s="42"/>
      <c r="I35" s="40"/>
    </row>
    <row r="36" spans="4:9" ht="15" customHeight="1" x14ac:dyDescent="0.2">
      <c r="D36" s="36"/>
      <c r="E36" s="36"/>
      <c r="F36" s="36"/>
      <c r="G36" s="36"/>
      <c r="H36" s="42"/>
      <c r="I36" s="40"/>
    </row>
    <row r="37" spans="4:9" ht="15" customHeight="1" x14ac:dyDescent="0.2">
      <c r="D37" s="36"/>
      <c r="E37" s="43"/>
      <c r="F37" s="43"/>
      <c r="G37" s="43"/>
      <c r="H37" s="42"/>
      <c r="I37" s="40"/>
    </row>
    <row r="38" spans="4:9" ht="15" customHeight="1" x14ac:dyDescent="0.2">
      <c r="D38" s="40"/>
      <c r="E38" s="42"/>
      <c r="F38" s="42"/>
      <c r="G38" s="42"/>
      <c r="H38" s="42"/>
      <c r="I38" s="40"/>
    </row>
    <row r="39" spans="4:9" ht="15" customHeight="1" x14ac:dyDescent="0.2">
      <c r="D39" s="40"/>
      <c r="E39" s="42"/>
      <c r="F39" s="42"/>
      <c r="G39" s="42"/>
      <c r="H39" s="42"/>
      <c r="I39" s="40"/>
    </row>
    <row r="40" spans="4:9" ht="15" customHeight="1" x14ac:dyDescent="0.2">
      <c r="D40" s="40"/>
      <c r="E40" s="42"/>
      <c r="F40" s="42"/>
      <c r="G40" s="42"/>
      <c r="H40" s="42"/>
      <c r="I40" s="40"/>
    </row>
    <row r="41" spans="4:9" ht="15" customHeight="1" x14ac:dyDescent="0.2">
      <c r="D41" s="40"/>
      <c r="E41" s="42"/>
      <c r="F41" s="42"/>
      <c r="G41" s="42"/>
      <c r="H41" s="42"/>
      <c r="I41" s="40"/>
    </row>
    <row r="42" spans="4:9" ht="15" customHeight="1" x14ac:dyDescent="0.2">
      <c r="D42" s="40"/>
      <c r="E42" s="42"/>
      <c r="F42" s="42"/>
      <c r="G42" s="42"/>
      <c r="H42" s="42"/>
      <c r="I42" s="40"/>
    </row>
    <row r="43" spans="4:9" ht="15" customHeight="1" x14ac:dyDescent="0.2">
      <c r="D43" s="40"/>
      <c r="E43" s="42"/>
      <c r="F43" s="42"/>
      <c r="G43" s="42"/>
      <c r="H43" s="42"/>
      <c r="I43" s="40"/>
    </row>
    <row r="44" spans="4:9" ht="15" customHeight="1" x14ac:dyDescent="0.2">
      <c r="D44" s="40"/>
      <c r="E44" s="42"/>
      <c r="F44" s="42"/>
      <c r="G44" s="42"/>
      <c r="H44" s="42"/>
      <c r="I44" s="40"/>
    </row>
    <row r="45" spans="4:9" ht="15" customHeight="1" x14ac:dyDescent="0.2">
      <c r="D45" s="40"/>
      <c r="E45" s="40"/>
      <c r="F45" s="40"/>
      <c r="G45" s="40"/>
      <c r="H45" s="40"/>
      <c r="I45" s="40"/>
    </row>
    <row r="46" spans="4:9" ht="15" customHeight="1" x14ac:dyDescent="0.2">
      <c r="D46" s="40"/>
      <c r="E46" s="40"/>
      <c r="F46" s="40"/>
      <c r="G46" s="40"/>
      <c r="H46" s="40"/>
      <c r="I46" s="40"/>
    </row>
  </sheetData>
  <mergeCells count="1">
    <mergeCell ref="E1:G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workbookViewId="0">
      <selection activeCell="E34" sqref="E34"/>
    </sheetView>
  </sheetViews>
  <sheetFormatPr baseColWidth="10" defaultColWidth="11.5703125" defaultRowHeight="15" x14ac:dyDescent="0.25"/>
  <cols>
    <col min="1" max="1" width="18.140625" bestFit="1" customWidth="1"/>
    <col min="2" max="2" width="19" bestFit="1" customWidth="1"/>
    <col min="3" max="3" width="14" bestFit="1" customWidth="1"/>
    <col min="4" max="4" width="17" bestFit="1" customWidth="1"/>
    <col min="5" max="5" width="12.5703125" bestFit="1" customWidth="1"/>
    <col min="6" max="6" width="6.7109375" bestFit="1" customWidth="1"/>
    <col min="7" max="7" width="12.42578125" bestFit="1" customWidth="1"/>
  </cols>
  <sheetData>
    <row r="1" spans="1:7" x14ac:dyDescent="0.25">
      <c r="A1" s="24" t="s">
        <v>57</v>
      </c>
      <c r="B1" s="24" t="s">
        <v>63</v>
      </c>
      <c r="C1" s="24" t="s">
        <v>58</v>
      </c>
      <c r="D1" s="24" t="s">
        <v>59</v>
      </c>
      <c r="E1" s="24" t="s">
        <v>60</v>
      </c>
      <c r="F1" s="24" t="s">
        <v>61</v>
      </c>
      <c r="G1" s="24" t="s">
        <v>62</v>
      </c>
    </row>
    <row r="2" spans="1:7" x14ac:dyDescent="0.25">
      <c r="A2" t="s">
        <v>191</v>
      </c>
      <c r="B2" t="s">
        <v>23</v>
      </c>
      <c r="C2" t="s">
        <v>24</v>
      </c>
      <c r="D2" t="s">
        <v>64</v>
      </c>
      <c r="E2" t="s">
        <v>65</v>
      </c>
      <c r="F2" t="s">
        <v>66</v>
      </c>
      <c r="G2" t="s">
        <v>67</v>
      </c>
    </row>
    <row r="3" spans="1:7" x14ac:dyDescent="0.25">
      <c r="A3" t="s">
        <v>192</v>
      </c>
      <c r="B3" t="s">
        <v>73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</row>
    <row r="4" spans="1:7" x14ac:dyDescent="0.25">
      <c r="A4" t="s">
        <v>193</v>
      </c>
      <c r="B4" t="s">
        <v>78</v>
      </c>
      <c r="C4" t="s">
        <v>74</v>
      </c>
      <c r="D4" t="s">
        <v>75</v>
      </c>
      <c r="E4" t="s">
        <v>76</v>
      </c>
      <c r="F4" t="s">
        <v>151</v>
      </c>
    </row>
    <row r="5" spans="1:7" x14ac:dyDescent="0.25">
      <c r="A5" t="s">
        <v>194</v>
      </c>
      <c r="D5" t="s">
        <v>25</v>
      </c>
      <c r="E5" t="s">
        <v>79</v>
      </c>
      <c r="F5" t="s">
        <v>77</v>
      </c>
    </row>
    <row r="6" spans="1:7" x14ac:dyDescent="0.25">
      <c r="D6" t="s">
        <v>80</v>
      </c>
      <c r="E6" t="s">
        <v>81</v>
      </c>
    </row>
    <row r="7" spans="1:7" x14ac:dyDescent="0.25">
      <c r="D7" t="s">
        <v>82</v>
      </c>
      <c r="E7" t="s">
        <v>83</v>
      </c>
    </row>
    <row r="8" spans="1:7" x14ac:dyDescent="0.25">
      <c r="D8" t="s">
        <v>84</v>
      </c>
    </row>
    <row r="9" spans="1:7" x14ac:dyDescent="0.25">
      <c r="D9" t="s">
        <v>85</v>
      </c>
    </row>
    <row r="10" spans="1:7" x14ac:dyDescent="0.25">
      <c r="D10" t="s">
        <v>26</v>
      </c>
    </row>
    <row r="11" spans="1:7" x14ac:dyDescent="0.25">
      <c r="D11" t="s">
        <v>86</v>
      </c>
    </row>
    <row r="12" spans="1:7" x14ac:dyDescent="0.25">
      <c r="D12" t="s">
        <v>87</v>
      </c>
    </row>
    <row r="13" spans="1:7" x14ac:dyDescent="0.25">
      <c r="D13" t="s">
        <v>88</v>
      </c>
    </row>
    <row r="14" spans="1:7" x14ac:dyDescent="0.25">
      <c r="D14" t="s">
        <v>89</v>
      </c>
    </row>
    <row r="15" spans="1:7" x14ac:dyDescent="0.25">
      <c r="D15" t="s">
        <v>90</v>
      </c>
    </row>
    <row r="16" spans="1:7" x14ac:dyDescent="0.25">
      <c r="D16" t="s">
        <v>91</v>
      </c>
    </row>
    <row r="17" spans="4:4" x14ac:dyDescent="0.25">
      <c r="D17" t="s">
        <v>92</v>
      </c>
    </row>
    <row r="18" spans="4:4" x14ac:dyDescent="0.25">
      <c r="D18" t="s">
        <v>93</v>
      </c>
    </row>
    <row r="19" spans="4:4" x14ac:dyDescent="0.25">
      <c r="D19" t="s">
        <v>94</v>
      </c>
    </row>
    <row r="20" spans="4:4" x14ac:dyDescent="0.25">
      <c r="D20" t="s">
        <v>95</v>
      </c>
    </row>
    <row r="21" spans="4:4" x14ac:dyDescent="0.25">
      <c r="D21" t="s">
        <v>96</v>
      </c>
    </row>
    <row r="22" spans="4:4" x14ac:dyDescent="0.25">
      <c r="D22" t="s">
        <v>97</v>
      </c>
    </row>
    <row r="23" spans="4:4" x14ac:dyDescent="0.25">
      <c r="D23" t="s">
        <v>98</v>
      </c>
    </row>
    <row r="24" spans="4:4" x14ac:dyDescent="0.25">
      <c r="D24" t="s">
        <v>99</v>
      </c>
    </row>
    <row r="25" spans="4:4" x14ac:dyDescent="0.25">
      <c r="D25" t="s">
        <v>100</v>
      </c>
    </row>
    <row r="26" spans="4:4" x14ac:dyDescent="0.25">
      <c r="D26" t="s">
        <v>101</v>
      </c>
    </row>
    <row r="27" spans="4:4" x14ac:dyDescent="0.25">
      <c r="D27" t="s">
        <v>102</v>
      </c>
    </row>
    <row r="28" spans="4:4" x14ac:dyDescent="0.25">
      <c r="D28" t="s">
        <v>103</v>
      </c>
    </row>
    <row r="29" spans="4:4" x14ac:dyDescent="0.25">
      <c r="D29" t="s">
        <v>104</v>
      </c>
    </row>
    <row r="30" spans="4:4" x14ac:dyDescent="0.25">
      <c r="D30" t="s">
        <v>105</v>
      </c>
    </row>
    <row r="31" spans="4:4" x14ac:dyDescent="0.25">
      <c r="D31" t="s">
        <v>106</v>
      </c>
    </row>
  </sheetData>
  <sheetProtection sheet="1" objects="1" scenario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HIERARCHY</vt:lpstr>
      <vt:lpstr>BULK</vt:lpstr>
      <vt:lpstr>OPTICAL</vt:lpstr>
      <vt:lpstr>PRIMITIVES</vt:lpstr>
      <vt:lpstr>CUTS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dcterms:created xsi:type="dcterms:W3CDTF">2018-12-27T11:45:32Z</dcterms:created>
  <dcterms:modified xsi:type="dcterms:W3CDTF">2021-11-05T15:53:46Z</dcterms:modified>
</cp:coreProperties>
</file>