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OS\Models\Working\"/>
    </mc:Choice>
  </mc:AlternateContent>
  <xr:revisionPtr revIDLastSave="0" documentId="13_ncr:1_{B0824325-D981-4032-B2DE-2F67C3377657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1" l="1"/>
  <c r="AE20" i="1" s="1"/>
  <c r="AD19" i="1"/>
  <c r="AE19" i="1" s="1"/>
  <c r="F20" i="1"/>
  <c r="G20" i="1" s="1"/>
  <c r="J13" i="4"/>
  <c r="J12" i="4"/>
  <c r="J11" i="4"/>
  <c r="J10" i="4"/>
  <c r="AD22" i="1"/>
  <c r="AE22" i="1" s="1"/>
  <c r="AE23" i="1"/>
  <c r="AE24" i="1"/>
  <c r="AE28" i="1"/>
  <c r="F30" i="1" l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AE26" i="1"/>
  <c r="F26" i="1"/>
  <c r="G26" i="1" s="1"/>
  <c r="F27" i="1" s="1"/>
  <c r="G27" i="1" s="1"/>
  <c r="F28" i="1" s="1"/>
  <c r="G28" i="1" s="1"/>
  <c r="F22" i="1"/>
  <c r="G22" i="1" s="1"/>
  <c r="F23" i="1" s="1"/>
  <c r="G23" i="1" s="1"/>
  <c r="F24" i="1" s="1"/>
  <c r="G24" i="1" s="1"/>
  <c r="J5" i="4"/>
  <c r="J2" i="4"/>
  <c r="F17" i="1"/>
  <c r="G17" i="1" s="1"/>
  <c r="F18" i="1" s="1"/>
  <c r="G18" i="1" s="1"/>
  <c r="F19" i="1" s="1"/>
  <c r="G19" i="1" s="1"/>
  <c r="AE15" i="1"/>
  <c r="AC14" i="1"/>
  <c r="AH14" i="1" s="1"/>
  <c r="AJ14" i="1" s="1"/>
  <c r="AE12" i="1"/>
  <c r="F12" i="1"/>
  <c r="G12" i="1" s="1"/>
  <c r="F13" i="1" s="1"/>
  <c r="G13" i="1" s="1"/>
  <c r="F14" i="1" s="1"/>
  <c r="G14" i="1" s="1"/>
  <c r="F15" i="1" s="1"/>
  <c r="G15" i="1" s="1"/>
  <c r="AH4" i="1"/>
  <c r="AF4" i="1"/>
  <c r="AD4" i="1"/>
  <c r="AF5" i="1" s="1"/>
  <c r="AJ5" i="1" s="1"/>
  <c r="F4" i="1"/>
  <c r="G4" i="1" s="1"/>
  <c r="F5" i="1" s="1"/>
  <c r="G5" i="1" s="1"/>
  <c r="F2" i="1"/>
  <c r="G2" i="1" s="1"/>
  <c r="M14" i="3"/>
  <c r="F14" i="3"/>
  <c r="C14" i="3"/>
  <c r="F6" i="1" l="1"/>
  <c r="G6" i="1" s="1"/>
  <c r="F7" i="1" s="1"/>
  <c r="G7" i="1" s="1"/>
  <c r="F8" i="1" s="1"/>
  <c r="G8" i="1" s="1"/>
  <c r="F9" i="1" s="1"/>
  <c r="G9" i="1" s="1"/>
  <c r="F10" i="1" s="1"/>
  <c r="G10" i="1" s="1"/>
  <c r="M34" i="3"/>
  <c r="F34" i="3"/>
  <c r="L34" i="3" s="1"/>
  <c r="C34" i="3"/>
  <c r="K34" i="3" s="1"/>
  <c r="M33" i="3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3" i="3"/>
  <c r="F23" i="3"/>
  <c r="L23" i="3" s="1"/>
  <c r="C23" i="3"/>
  <c r="K23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K3" i="3"/>
  <c r="F3" i="3"/>
  <c r="L3" i="3" s="1"/>
  <c r="M2" i="3"/>
  <c r="F2" i="3"/>
  <c r="L2" i="3" s="1"/>
  <c r="C2" i="3"/>
  <c r="K2" i="3" s="1"/>
  <c r="J23" i="4" l="1"/>
  <c r="J24" i="4"/>
  <c r="J25" i="4"/>
  <c r="J26" i="4"/>
  <c r="J27" i="4"/>
  <c r="J28" i="4"/>
  <c r="J22" i="4"/>
  <c r="J21" i="4"/>
  <c r="J20" i="4"/>
  <c r="J19" i="4"/>
  <c r="J18" i="4"/>
  <c r="J17" i="4"/>
  <c r="J16" i="4"/>
  <c r="J15" i="4"/>
  <c r="J14" i="4"/>
  <c r="J9" i="4"/>
  <c r="J8" i="4"/>
  <c r="J7" i="4"/>
  <c r="J6" i="4"/>
  <c r="J4" i="4"/>
  <c r="J3" i="4"/>
</calcChain>
</file>

<file path=xl/sharedStrings.xml><?xml version="1.0" encoding="utf-8"?>
<sst xmlns="http://schemas.openxmlformats.org/spreadsheetml/2006/main" count="718" uniqueCount="306">
  <si>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</si>
  <si>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</si>
  <si>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</si>
  <si>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</si>
  <si>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</si>
  <si>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</si>
  <si>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</si>
  <si>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</si>
  <si>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</si>
  <si>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</si>
  <si>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</si>
  <si>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</si>
  <si>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</si>
  <si>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</si>
  <si>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</si>
  <si>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</si>
  <si>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</si>
  <si>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</si>
  <si>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</si>
  <si>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</si>
  <si>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</si>
  <si>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</si>
  <si>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</si>
  <si>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</si>
  <si>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</si>
  <si>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</si>
  <si>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</si>
  <si>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</si>
  <si>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</si>
  <si>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</si>
  <si>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</si>
  <si>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</si>
  <si>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</si>
  <si>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</si>
  <si>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</si>
  <si>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</si>
  <si>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</si>
  <si>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</si>
  <si>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</si>
  <si>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</si>
  <si>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</si>
  <si>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</si>
  <si>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</si>
  <si>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</si>
  <si>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</si>
  <si>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</si>
  <si>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</si>
  <si>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</si>
  <si>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</si>
  <si>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</si>
  <si>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</si>
  <si>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</si>
  <si>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</si>
  <si>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</si>
  <si>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</si>
  <si>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</si>
  <si>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</si>
  <si>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</si>
  <si>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</si>
  <si>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</si>
  <si>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</si>
  <si>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</si>
  <si>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</si>
  <si>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</si>
  <si>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</si>
  <si>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</si>
  <si>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</si>
  <si>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</si>
  <si>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</si>
  <si>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</si>
  <si>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</si>
  <si>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</si>
  <si>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</si>
  <si>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</si>
  <si>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</si>
  <si>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</si>
  <si>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</si>
  <si>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</si>
  <si>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</si>
  <si>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</si>
  <si>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</si>
  <si>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</si>
  <si>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</si>
  <si>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</si>
  <si>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</si>
  <si>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</si>
  <si>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</si>
  <si>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</si>
  <si>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</si>
  <si>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</si>
  <si>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</si>
  <si>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</si>
  <si>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</si>
  <si>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</si>
  <si>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</si>
  <si>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</si>
  <si>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</si>
  <si>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</si>
  <si>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</si>
  <si>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</si>
  <si>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</si>
  <si>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</si>
  <si>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</si>
  <si>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</si>
  <si>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</si>
  <si>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</si>
  <si>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</si>
  <si>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</si>
  <si>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</si>
  <si>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</si>
  <si>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</si>
  <si>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</si>
  <si>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</si>
  <si>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</si>
  <si>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</si>
  <si>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</si>
  <si>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</si>
  <si>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</si>
  <si>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</si>
  <si>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</si>
  <si>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</si>
  <si>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</si>
  <si>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</si>
  <si>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</si>
  <si>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</si>
  <si>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</si>
  <si>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</si>
  <si>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</si>
  <si>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</si>
  <si>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</si>
  <si>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</si>
  <si>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</si>
  <si>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</si>
  <si>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</si>
  <si>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</si>
  <si>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</si>
  <si>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</si>
  <si>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</si>
  <si>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</si>
  <si>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</si>
  <si>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</si>
  <si>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</si>
  <si>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</si>
  <si>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</si>
  <si>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</si>
  <si>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</si>
  <si>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</si>
  <si>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</si>
  <si>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</si>
  <si>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</si>
  <si>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</si>
  <si>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</si>
  <si>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</si>
  <si>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</si>
  <si>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</si>
  <si>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</si>
  <si>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</si>
  <si>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</si>
  <si>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</si>
  <si>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</si>
  <si>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</si>
  <si>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</si>
  <si>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</si>
  <si>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</si>
  <si>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</si>
  <si>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</si>
  <si>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</si>
  <si>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</si>
  <si>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</si>
  <si>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</si>
  <si>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</si>
  <si>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</si>
  <si>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</si>
  <si>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</si>
  <si>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</si>
  <si>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</si>
  <si>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</si>
  <si>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</si>
  <si>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</si>
  <si>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</si>
  <si>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</si>
  <si>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</si>
  <si>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</si>
  <si>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</si>
  <si>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</si>
  <si>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</si>
  <si>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</si>
  <si>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</si>
  <si>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</si>
  <si>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</si>
  <si>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</si>
  <si>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</si>
  <si>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</si>
  <si>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</si>
  <si>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</si>
  <si>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</si>
  <si>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</si>
  <si>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</si>
  <si>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</si>
  <si>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</si>
  <si>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</si>
  <si>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</si>
  <si>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</si>
  <si>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</si>
  <si>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</si>
  <si>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</si>
  <si>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</si>
  <si>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</si>
  <si>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</si>
  <si>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</si>
  <si>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</si>
  <si>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</si>
  <si>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</si>
  <si>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</si>
  <si>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</si>
  <si>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</si>
  <si>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</si>
  <si>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</si>
  <si>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</si>
  <si>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BK_7</t>
  </si>
  <si>
    <t>Schott</t>
  </si>
  <si>
    <t>SF_6</t>
  </si>
  <si>
    <t>SF_11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</si>
  <si>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</si>
  <si>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</si>
  <si>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</si>
  <si>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</si>
  <si>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</si>
  <si>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</si>
  <si>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</si>
  <si>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</si>
  <si>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</si>
  <si>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</si>
  <si>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</si>
  <si>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</si>
  <si>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</si>
  <si>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</si>
  <si>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SiO2</t>
  </si>
  <si>
    <t>PCB_PSU</t>
  </si>
  <si>
    <t>Determined based on preliminary layer setup</t>
  </si>
  <si>
    <t>PCB_DPU</t>
  </si>
  <si>
    <t>PCB_DCU</t>
  </si>
  <si>
    <t>PCB_TCU</t>
  </si>
  <si>
    <t>PCB_BP</t>
  </si>
  <si>
    <t>A</t>
  </si>
  <si>
    <t>V</t>
  </si>
  <si>
    <t>thick</t>
  </si>
  <si>
    <t>SH_2099</t>
  </si>
  <si>
    <t>PA_12</t>
  </si>
  <si>
    <t>OPT_APTICOTE_350</t>
  </si>
  <si>
    <t>guess, based on https://ntrs.nasa.gov/api/citations/19840015630/downloads/19840015630.pdf</t>
  </si>
  <si>
    <t>8_EROS_DU_v01</t>
  </si>
  <si>
    <t>DU_M_Screw</t>
  </si>
  <si>
    <t>S_Steel_15_5_PH</t>
  </si>
  <si>
    <t>ARMCO® 15-5 PH® VAC CE PRECIPITATION HARDENING STAINLESS STEEL</t>
  </si>
  <si>
    <t>P1</t>
  </si>
  <si>
    <t>P2</t>
  </si>
  <si>
    <t>P3</t>
  </si>
  <si>
    <t>V_fin</t>
  </si>
  <si>
    <t>DU_S_Nut_MX</t>
  </si>
  <si>
    <t>S_Nut_MX_1</t>
  </si>
  <si>
    <t>S_Nut_MX_2</t>
  </si>
  <si>
    <t>S_Nut_MX_3_5</t>
  </si>
  <si>
    <t>S_Nut_MX_4_4</t>
  </si>
  <si>
    <t>S_Nut_MX_5</t>
  </si>
  <si>
    <t>S_Nut_MX_2C</t>
  </si>
  <si>
    <t>S_Nut_MX_5C</t>
  </si>
  <si>
    <t>DU_Gear_HA</t>
  </si>
  <si>
    <t>Gear_HA_PX</t>
  </si>
  <si>
    <t>V-fin</t>
  </si>
  <si>
    <t>Gear_HA_2_8</t>
  </si>
  <si>
    <t>Gear_HA_4</t>
  </si>
  <si>
    <t>Gear_HA_MX</t>
  </si>
  <si>
    <t>DU_Gear</t>
  </si>
  <si>
    <t>Gear_Top</t>
  </si>
  <si>
    <t>Gear_Top_CUT</t>
  </si>
  <si>
    <t>[803090]</t>
  </si>
  <si>
    <t>Gear_Bot</t>
  </si>
  <si>
    <t>Gear_Bot_CUT</t>
  </si>
  <si>
    <t>[803190]</t>
  </si>
  <si>
    <t>DU_BLDC</t>
  </si>
  <si>
    <t>DU_Plan_G</t>
  </si>
  <si>
    <t>Plan_G_Shaft</t>
  </si>
  <si>
    <t>Plan_G_Bear</t>
  </si>
  <si>
    <t>Plan_G_CUT</t>
  </si>
  <si>
    <t>[804190]</t>
  </si>
  <si>
    <t>[804101 804102]</t>
  </si>
  <si>
    <t>[803001 803002]</t>
  </si>
  <si>
    <t>[803101 803102]</t>
  </si>
  <si>
    <t>Plan_G_HA</t>
  </si>
  <si>
    <t>BLDC_MX</t>
  </si>
  <si>
    <t>BLDC_Motor</t>
  </si>
  <si>
    <t>BLDC_PX</t>
  </si>
  <si>
    <t>V1</t>
  </si>
  <si>
    <t>A1</t>
  </si>
  <si>
    <t>t1</t>
  </si>
  <si>
    <t>Gear_Bear_I</t>
  </si>
  <si>
    <t>Gear_Bear_O</t>
  </si>
  <si>
    <t>S_Nut_PX_1</t>
  </si>
  <si>
    <t>S_Nut_PX_2</t>
  </si>
  <si>
    <t>S_Nut_PX_2C</t>
  </si>
  <si>
    <t>S_Nut_PX_3_5</t>
  </si>
  <si>
    <t>S_Nut_PX_4_4</t>
  </si>
  <si>
    <t>S_Nut_PX_5</t>
  </si>
  <si>
    <t>S_Nut_PX_5C</t>
  </si>
  <si>
    <t>DU_S_Nut_PX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</si>
</sst>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rgb="FFFFCC99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19" borderId="32" applyNumberFormat="0" applyAlignment="0" applyProtection="0"/>
  </cellStyleXfs>
  <cellXfs count="1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3" fillId="0" borderId="3" xfId="2" applyFont="1" applyBorder="1"/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/>
    <xf numFmtId="0" fontId="5" fillId="0" borderId="13" xfId="3" applyBorder="1" applyAlignment="1">
      <alignment horizontal="center"/>
    </xf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right" vertical="center"/>
    </xf>
    <xf numFmtId="0" fontId="8" fillId="0" borderId="0" xfId="2" applyAlignment="1">
      <alignment horizontal="right" vertical="center"/>
    </xf>
    <xf numFmtId="2" fontId="5" fillId="0" borderId="3" xfId="1" applyNumberFormat="1" applyBorder="1" applyAlignment="1">
      <alignment horizontal="right" wrapText="1"/>
    </xf>
    <xf numFmtId="2" fontId="24" fillId="19" borderId="32" xfId="9" applyNumberFormat="1"/>
    <xf numFmtId="2" fontId="24" fillId="19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11" fontId="0" fillId="0" borderId="1" xfId="0" applyNumberFormat="1" applyBorder="1"/>
    <xf numFmtId="0" fontId="3" fillId="17" borderId="1" xfId="0" applyFont="1" applyFill="1" applyBorder="1" applyAlignment="1">
      <alignment horizontal="center"/>
    </xf>
    <xf numFmtId="0" fontId="0" fillId="20" borderId="1" xfId="0" applyFill="1" applyBorder="1"/>
    <xf numFmtId="0" fontId="8" fillId="17" borderId="1" xfId="0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7000000}"/>
    <cellStyle name="Standard_BULKS" xfId="1" xr:uid="{00000000-0005-0000-0000-000008000000}"/>
    <cellStyle name="Standard_Optical" xfId="3" xr:uid="{00000000-0005-0000-0000-000009000000}"/>
  </cellStyles>
  <dxfs count="0"/>
  <tableStyles count="0" defaultTableStyle="TableStyleMedium2" defaultPivotStyle="PivotStyleLight16"/>
  <colors>
    <mruColors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="70" zoomScaleNormal="70" workbookViewId="0">
      <selection activeCell="B29" sqref="B29"/>
    </sheetView>
  </sheetViews>
  <sheetFormatPr defaultColWidth="11.44140625" defaultRowHeight="15" customHeight="1" x14ac:dyDescent="0.3"/>
  <cols>
    <col min="1" max="1" width="16.33203125" style="4" bestFit="1" customWidth="1"/>
    <col min="2" max="2" width="18.88671875" style="72" customWidth="1"/>
    <col min="3" max="3" width="21" style="75" bestFit="1" customWidth="1"/>
    <col min="4" max="4" width="3.6640625" style="75" customWidth="1"/>
    <col min="5" max="5" width="7.6640625" style="4" customWidth="1"/>
    <col min="6" max="6" width="23" style="4" bestFit="1" customWidth="1"/>
    <col min="7" max="7" width="10.6640625" style="4" customWidth="1"/>
    <col min="8" max="8" width="6.44140625" style="4" customWidth="1"/>
    <col min="9" max="10" width="13.88671875" style="6" customWidth="1"/>
    <col min="11" max="12" width="22.6640625" style="7" bestFit="1" customWidth="1"/>
    <col min="13" max="13" width="17.44140625" style="7" bestFit="1" customWidth="1"/>
    <col min="14" max="14" width="13.6640625" style="4" customWidth="1"/>
    <col min="15" max="16" width="8.6640625" style="77" customWidth="1"/>
    <col min="17" max="18" width="8.109375" style="4" customWidth="1"/>
    <col min="19" max="19" width="13.44140625" style="4" bestFit="1" customWidth="1"/>
    <col min="20" max="20" width="12.88671875" style="4" bestFit="1" customWidth="1"/>
    <col min="21" max="21" width="10.44140625" style="4" bestFit="1" customWidth="1"/>
    <col min="22" max="22" width="9.44140625" style="4" customWidth="1"/>
    <col min="23" max="23" width="9.88671875" style="4" customWidth="1"/>
    <col min="24" max="25" width="10" style="4" bestFit="1" customWidth="1"/>
    <col min="26" max="27" width="20.6640625" style="4" customWidth="1"/>
    <col min="28" max="29" width="11.44140625" style="4"/>
    <col min="30" max="30" width="13" style="4" bestFit="1" customWidth="1"/>
    <col min="31" max="31" width="11.44140625" style="4"/>
    <col min="32" max="32" width="13" style="4" bestFit="1" customWidth="1"/>
    <col min="33" max="34" width="11.44140625" style="4"/>
    <col min="35" max="35" width="13" style="4" bestFit="1" customWidth="1"/>
    <col min="36" max="16384" width="11.44140625" style="4"/>
  </cols>
  <sheetData>
    <row r="1" spans="1:36" ht="15" customHeight="1" x14ac:dyDescent="0.3">
      <c r="A1" s="66" t="s">
        <v>251</v>
      </c>
      <c r="B1" s="72" t="s">
        <v>232</v>
      </c>
      <c r="C1" s="74"/>
      <c r="D1" s="74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76" t="s">
        <v>10</v>
      </c>
      <c r="P1" s="76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1"/>
    </row>
    <row r="2" spans="1:36" ht="15" customHeight="1" x14ac:dyDescent="0.3">
      <c r="B2" s="73" t="s">
        <v>252</v>
      </c>
      <c r="C2" s="117"/>
      <c r="D2" s="117"/>
      <c r="E2" s="116">
        <v>800</v>
      </c>
      <c r="F2" s="118">
        <f>E2*1000</f>
        <v>800000</v>
      </c>
      <c r="G2" s="118">
        <f>F2+99</f>
        <v>800099</v>
      </c>
      <c r="H2" s="118">
        <v>0</v>
      </c>
      <c r="I2" s="118" t="s">
        <v>192</v>
      </c>
      <c r="J2" s="118" t="s">
        <v>192</v>
      </c>
      <c r="K2" s="118" t="s">
        <v>176</v>
      </c>
      <c r="L2" s="118" t="s">
        <v>176</v>
      </c>
      <c r="M2" s="118" t="s">
        <v>253</v>
      </c>
      <c r="N2" s="118"/>
      <c r="O2" s="119">
        <v>2.1945619318211474E-3</v>
      </c>
      <c r="P2" s="119"/>
      <c r="Q2" s="118"/>
      <c r="R2" s="118"/>
      <c r="S2" s="118" t="s">
        <v>23</v>
      </c>
      <c r="T2" s="118"/>
      <c r="U2" s="118"/>
      <c r="V2" s="118"/>
      <c r="W2" s="118"/>
      <c r="X2" s="118" t="s">
        <v>24</v>
      </c>
      <c r="Y2" s="118" t="s">
        <v>24</v>
      </c>
      <c r="Z2" s="118" t="s">
        <v>85</v>
      </c>
      <c r="AA2" s="118" t="s">
        <v>85</v>
      </c>
      <c r="AB2" s="5"/>
      <c r="AC2" s="4" t="s">
        <v>245</v>
      </c>
      <c r="AD2" s="4" t="s">
        <v>244</v>
      </c>
      <c r="AE2" s="4" t="s">
        <v>246</v>
      </c>
    </row>
    <row r="3" spans="1:36" ht="15" customHeight="1" x14ac:dyDescent="0.3">
      <c r="B3" s="73" t="s">
        <v>259</v>
      </c>
    </row>
    <row r="4" spans="1:36" ht="15" customHeight="1" x14ac:dyDescent="0.3">
      <c r="C4" s="85" t="s">
        <v>260</v>
      </c>
      <c r="D4" s="85"/>
      <c r="E4" s="86">
        <v>801</v>
      </c>
      <c r="F4" s="87">
        <f>E4*1000</f>
        <v>801000</v>
      </c>
      <c r="G4" s="87">
        <f>F4+99</f>
        <v>801099</v>
      </c>
      <c r="H4" s="87">
        <v>0</v>
      </c>
      <c r="I4" s="87" t="s">
        <v>191</v>
      </c>
      <c r="J4" s="87" t="s">
        <v>191</v>
      </c>
      <c r="K4" s="87" t="s">
        <v>178</v>
      </c>
      <c r="L4" s="87" t="s">
        <v>178</v>
      </c>
      <c r="M4" s="87" t="s">
        <v>46</v>
      </c>
      <c r="N4" s="87"/>
      <c r="O4" s="88">
        <v>1E-3</v>
      </c>
      <c r="P4" s="88"/>
      <c r="Q4" s="87"/>
      <c r="R4" s="87"/>
      <c r="S4" s="87" t="s">
        <v>23</v>
      </c>
      <c r="T4" s="87"/>
      <c r="U4" s="87"/>
      <c r="V4" s="87"/>
      <c r="W4" s="87"/>
      <c r="X4" s="87" t="s">
        <v>24</v>
      </c>
      <c r="Y4" s="87" t="s">
        <v>24</v>
      </c>
      <c r="Z4" s="87" t="s">
        <v>93</v>
      </c>
      <c r="AA4" s="87" t="s">
        <v>93</v>
      </c>
      <c r="AC4" s="4" t="s">
        <v>255</v>
      </c>
      <c r="AD4" s="4">
        <f>(0.015+0.009)*0.006/2</f>
        <v>7.2000000000000002E-5</v>
      </c>
      <c r="AE4" s="4" t="s">
        <v>256</v>
      </c>
      <c r="AF4" s="4">
        <f>0.0046077*0.015</f>
        <v>6.9115499999999999E-5</v>
      </c>
      <c r="AG4" s="4" t="s">
        <v>257</v>
      </c>
      <c r="AH4" s="4">
        <f>(0.015+0.009)*0.006/2</f>
        <v>7.2000000000000002E-5</v>
      </c>
    </row>
    <row r="5" spans="1:36" ht="15" customHeight="1" x14ac:dyDescent="0.3">
      <c r="C5" s="85" t="s">
        <v>261</v>
      </c>
      <c r="D5" s="85"/>
      <c r="E5" s="86"/>
      <c r="F5" s="87">
        <f>G4+1+H4</f>
        <v>801100</v>
      </c>
      <c r="G5" s="87">
        <f t="shared" ref="G5" si="0">F5+99</f>
        <v>801199</v>
      </c>
      <c r="H5" s="87">
        <v>0</v>
      </c>
      <c r="I5" s="87" t="s">
        <v>191</v>
      </c>
      <c r="J5" s="87" t="s">
        <v>191</v>
      </c>
      <c r="K5" s="87" t="s">
        <v>178</v>
      </c>
      <c r="L5" s="87" t="s">
        <v>178</v>
      </c>
      <c r="M5" s="87" t="s">
        <v>46</v>
      </c>
      <c r="N5" s="87"/>
      <c r="O5" s="88">
        <v>2E-3</v>
      </c>
      <c r="P5" s="88"/>
      <c r="Q5" s="87"/>
      <c r="R5" s="87"/>
      <c r="S5" s="87" t="s">
        <v>23</v>
      </c>
      <c r="T5" s="87"/>
      <c r="U5" s="87"/>
      <c r="V5" s="87"/>
      <c r="W5" s="87"/>
      <c r="X5" s="87" t="s">
        <v>24</v>
      </c>
      <c r="Y5" s="87" t="s">
        <v>24</v>
      </c>
      <c r="Z5" s="87" t="s">
        <v>93</v>
      </c>
      <c r="AA5" s="87" t="s">
        <v>93</v>
      </c>
      <c r="AE5" s="4" t="s">
        <v>258</v>
      </c>
      <c r="AF5" s="4" t="e">
        <f>#REF!-#REF!</f>
        <v>#REF!</v>
      </c>
      <c r="AG5" s="4" t="s">
        <v>244</v>
      </c>
      <c r="AH5" s="115">
        <v>7.1701499999999999E-4</v>
      </c>
      <c r="AI5" s="4" t="s">
        <v>246</v>
      </c>
      <c r="AJ5" s="115" t="e">
        <f>AF5/AH5</f>
        <v>#REF!</v>
      </c>
    </row>
    <row r="6" spans="1:36" ht="15" customHeight="1" x14ac:dyDescent="0.3">
      <c r="C6" s="85" t="s">
        <v>265</v>
      </c>
      <c r="D6" s="85"/>
      <c r="E6" s="86"/>
      <c r="F6" s="87">
        <f t="shared" ref="F6" si="1">G5+1+H5</f>
        <v>801200</v>
      </c>
      <c r="G6" s="87">
        <f t="shared" ref="G6" si="2">F6+99</f>
        <v>801299</v>
      </c>
      <c r="H6" s="87">
        <v>0</v>
      </c>
      <c r="I6" s="87" t="s">
        <v>191</v>
      </c>
      <c r="J6" s="87" t="s">
        <v>192</v>
      </c>
      <c r="K6" s="87" t="s">
        <v>178</v>
      </c>
      <c r="L6" s="87" t="s">
        <v>178</v>
      </c>
      <c r="M6" s="87" t="s">
        <v>46</v>
      </c>
      <c r="N6" s="87"/>
      <c r="O6" s="88">
        <v>2E-3</v>
      </c>
      <c r="P6" s="88"/>
      <c r="Q6" s="87"/>
      <c r="R6" s="87"/>
      <c r="S6" s="87" t="s">
        <v>23</v>
      </c>
      <c r="T6" s="87"/>
      <c r="U6" s="87"/>
      <c r="V6" s="87"/>
      <c r="W6" s="87"/>
      <c r="X6" s="87" t="s">
        <v>24</v>
      </c>
      <c r="Y6" s="87" t="s">
        <v>24</v>
      </c>
      <c r="Z6" s="87" t="s">
        <v>93</v>
      </c>
      <c r="AA6" s="87" t="s">
        <v>93</v>
      </c>
      <c r="AH6" s="115"/>
      <c r="AJ6" s="115"/>
    </row>
    <row r="7" spans="1:36" ht="15" customHeight="1" x14ac:dyDescent="0.3">
      <c r="C7" s="85" t="s">
        <v>262</v>
      </c>
      <c r="D7" s="85"/>
      <c r="E7" s="86"/>
      <c r="F7" s="87">
        <f t="shared" ref="F7:F10" si="3">G6+1+H6</f>
        <v>801300</v>
      </c>
      <c r="G7" s="87">
        <f t="shared" ref="G7:G10" si="4">F7+99</f>
        <v>801399</v>
      </c>
      <c r="H7" s="87">
        <v>0</v>
      </c>
      <c r="I7" s="87" t="s">
        <v>191</v>
      </c>
      <c r="J7" s="87" t="s">
        <v>191</v>
      </c>
      <c r="K7" s="87" t="s">
        <v>178</v>
      </c>
      <c r="L7" s="87" t="s">
        <v>178</v>
      </c>
      <c r="M7" s="87" t="s">
        <v>46</v>
      </c>
      <c r="N7" s="87"/>
      <c r="O7" s="88">
        <v>3.5132514471111612E-3</v>
      </c>
      <c r="P7" s="88"/>
      <c r="Q7" s="87"/>
      <c r="R7" s="87"/>
      <c r="S7" s="87" t="s">
        <v>23</v>
      </c>
      <c r="T7" s="87"/>
      <c r="U7" s="87"/>
      <c r="V7" s="87"/>
      <c r="W7" s="87"/>
      <c r="X7" s="87" t="s">
        <v>24</v>
      </c>
      <c r="Y7" s="87" t="s">
        <v>24</v>
      </c>
      <c r="Z7" s="87" t="s">
        <v>93</v>
      </c>
      <c r="AA7" s="87" t="s">
        <v>93</v>
      </c>
    </row>
    <row r="8" spans="1:36" ht="15" customHeight="1" x14ac:dyDescent="0.3">
      <c r="C8" s="85" t="s">
        <v>263</v>
      </c>
      <c r="D8" s="85"/>
      <c r="E8" s="86"/>
      <c r="F8" s="87">
        <f t="shared" si="3"/>
        <v>801400</v>
      </c>
      <c r="G8" s="87">
        <f t="shared" si="4"/>
        <v>801499</v>
      </c>
      <c r="H8" s="87">
        <v>0</v>
      </c>
      <c r="I8" s="87" t="s">
        <v>191</v>
      </c>
      <c r="J8" s="87" t="s">
        <v>191</v>
      </c>
      <c r="K8" s="87" t="s">
        <v>178</v>
      </c>
      <c r="L8" s="87" t="s">
        <v>178</v>
      </c>
      <c r="M8" s="87" t="s">
        <v>46</v>
      </c>
      <c r="N8" s="87"/>
      <c r="O8" s="88">
        <v>4.4000000000000003E-3</v>
      </c>
      <c r="P8" s="88"/>
      <c r="Q8" s="87"/>
      <c r="R8" s="87"/>
      <c r="S8" s="87" t="s">
        <v>23</v>
      </c>
      <c r="T8" s="87"/>
      <c r="U8" s="87"/>
      <c r="V8" s="87"/>
      <c r="W8" s="87"/>
      <c r="X8" s="87" t="s">
        <v>24</v>
      </c>
      <c r="Y8" s="87" t="s">
        <v>24</v>
      </c>
      <c r="Z8" s="87" t="s">
        <v>93</v>
      </c>
      <c r="AA8" s="87" t="s">
        <v>93</v>
      </c>
    </row>
    <row r="9" spans="1:36" ht="15" customHeight="1" x14ac:dyDescent="0.3">
      <c r="C9" s="85" t="s">
        <v>264</v>
      </c>
      <c r="D9" s="85"/>
      <c r="E9" s="86"/>
      <c r="F9" s="87">
        <f t="shared" si="3"/>
        <v>801500</v>
      </c>
      <c r="G9" s="87">
        <f t="shared" si="4"/>
        <v>801599</v>
      </c>
      <c r="H9" s="87">
        <v>0</v>
      </c>
      <c r="I9" s="87" t="s">
        <v>191</v>
      </c>
      <c r="J9" s="87" t="s">
        <v>191</v>
      </c>
      <c r="K9" s="87" t="s">
        <v>178</v>
      </c>
      <c r="L9" s="87" t="s">
        <v>178</v>
      </c>
      <c r="M9" s="87" t="s">
        <v>46</v>
      </c>
      <c r="N9" s="87"/>
      <c r="O9" s="88">
        <v>5.0000000000000001E-3</v>
      </c>
      <c r="P9" s="88"/>
      <c r="Q9" s="87"/>
      <c r="R9" s="87"/>
      <c r="S9" s="87" t="s">
        <v>23</v>
      </c>
      <c r="T9" s="87"/>
      <c r="U9" s="87"/>
      <c r="V9" s="87"/>
      <c r="W9" s="87"/>
      <c r="X9" s="87" t="s">
        <v>24</v>
      </c>
      <c r="Y9" s="87" t="s">
        <v>24</v>
      </c>
      <c r="Z9" s="87" t="s">
        <v>93</v>
      </c>
      <c r="AA9" s="87" t="s">
        <v>93</v>
      </c>
    </row>
    <row r="10" spans="1:36" ht="15" customHeight="1" x14ac:dyDescent="0.3">
      <c r="C10" s="85" t="s">
        <v>266</v>
      </c>
      <c r="D10" s="85"/>
      <c r="E10" s="86"/>
      <c r="F10" s="87">
        <f t="shared" si="3"/>
        <v>801600</v>
      </c>
      <c r="G10" s="87">
        <f t="shared" si="4"/>
        <v>801699</v>
      </c>
      <c r="H10" s="87">
        <v>0</v>
      </c>
      <c r="I10" s="87" t="s">
        <v>191</v>
      </c>
      <c r="J10" s="87" t="s">
        <v>192</v>
      </c>
      <c r="K10" s="87" t="s">
        <v>178</v>
      </c>
      <c r="L10" s="87" t="s">
        <v>178</v>
      </c>
      <c r="M10" s="87" t="s">
        <v>46</v>
      </c>
      <c r="N10" s="87"/>
      <c r="O10" s="88">
        <v>5.0000000000000001E-3</v>
      </c>
      <c r="P10" s="88"/>
      <c r="Q10" s="87"/>
      <c r="R10" s="87"/>
      <c r="S10" s="87" t="s">
        <v>23</v>
      </c>
      <c r="T10" s="87"/>
      <c r="U10" s="87"/>
      <c r="V10" s="87"/>
      <c r="W10" s="87"/>
      <c r="X10" s="87" t="s">
        <v>24</v>
      </c>
      <c r="Y10" s="87" t="s">
        <v>24</v>
      </c>
      <c r="Z10" s="87" t="s">
        <v>93</v>
      </c>
      <c r="AA10" s="87" t="s">
        <v>93</v>
      </c>
    </row>
    <row r="11" spans="1:36" ht="15" customHeight="1" x14ac:dyDescent="0.3">
      <c r="B11" s="73" t="s">
        <v>267</v>
      </c>
    </row>
    <row r="12" spans="1:36" ht="15" customHeight="1" x14ac:dyDescent="0.3">
      <c r="C12" s="85" t="s">
        <v>268</v>
      </c>
      <c r="D12" s="85"/>
      <c r="E12" s="86">
        <v>802</v>
      </c>
      <c r="F12" s="87">
        <f>E12*1000</f>
        <v>802000</v>
      </c>
      <c r="G12" s="87">
        <f>F12+99</f>
        <v>802099</v>
      </c>
      <c r="H12" s="87">
        <v>0</v>
      </c>
      <c r="I12" s="87" t="s">
        <v>191</v>
      </c>
      <c r="J12" s="87" t="s">
        <v>191</v>
      </c>
      <c r="K12" s="87" t="s">
        <v>180</v>
      </c>
      <c r="L12" s="87" t="s">
        <v>180</v>
      </c>
      <c r="M12" s="87" t="s">
        <v>34</v>
      </c>
      <c r="N12" s="87"/>
      <c r="O12" s="88">
        <v>1.8966274018005107E-3</v>
      </c>
      <c r="P12" s="88"/>
      <c r="Q12" s="87"/>
      <c r="R12" s="87"/>
      <c r="S12" s="87" t="s">
        <v>23</v>
      </c>
      <c r="T12" s="87"/>
      <c r="U12" s="87"/>
      <c r="V12" s="87"/>
      <c r="W12" s="87"/>
      <c r="X12" s="87" t="s">
        <v>24</v>
      </c>
      <c r="Y12" s="87" t="s">
        <v>24</v>
      </c>
      <c r="Z12" s="87" t="s">
        <v>104</v>
      </c>
      <c r="AA12" s="87" t="s">
        <v>104</v>
      </c>
      <c r="AC12" s="115">
        <v>2.54076E-6</v>
      </c>
      <c r="AD12" s="4">
        <v>1.3396199999999999E-3</v>
      </c>
      <c r="AE12" s="115">
        <f>AC12/AD12</f>
        <v>1.8966274018005107E-3</v>
      </c>
    </row>
    <row r="13" spans="1:36" ht="15" customHeight="1" x14ac:dyDescent="0.3">
      <c r="C13" s="85" t="s">
        <v>270</v>
      </c>
      <c r="D13" s="85"/>
      <c r="E13" s="86"/>
      <c r="F13" s="87">
        <f>G12+1+H12</f>
        <v>802100</v>
      </c>
      <c r="G13" s="87">
        <f t="shared" ref="G13:G15" si="5">F13+99</f>
        <v>802199</v>
      </c>
      <c r="H13" s="87">
        <v>0</v>
      </c>
      <c r="I13" s="87" t="s">
        <v>191</v>
      </c>
      <c r="J13" s="87" t="s">
        <v>191</v>
      </c>
      <c r="K13" s="87" t="s">
        <v>180</v>
      </c>
      <c r="L13" s="87" t="s">
        <v>180</v>
      </c>
      <c r="M13" s="87" t="s">
        <v>34</v>
      </c>
      <c r="N13" s="87"/>
      <c r="O13" s="88">
        <v>2.8879902069886489E-3</v>
      </c>
      <c r="P13" s="88"/>
      <c r="Q13" s="87"/>
      <c r="R13" s="87"/>
      <c r="S13" s="87" t="s">
        <v>23</v>
      </c>
      <c r="T13" s="87"/>
      <c r="U13" s="87"/>
      <c r="V13" s="87"/>
      <c r="W13" s="87"/>
      <c r="X13" s="87" t="s">
        <v>24</v>
      </c>
      <c r="Y13" s="87" t="s">
        <v>24</v>
      </c>
      <c r="Z13" s="87" t="s">
        <v>104</v>
      </c>
      <c r="AA13" s="87" t="s">
        <v>104</v>
      </c>
      <c r="AG13" s="4" t="s">
        <v>245</v>
      </c>
      <c r="AH13" s="4" t="s">
        <v>269</v>
      </c>
      <c r="AI13" s="4" t="s">
        <v>244</v>
      </c>
      <c r="AJ13" s="4" t="s">
        <v>246</v>
      </c>
    </row>
    <row r="14" spans="1:36" ht="15" customHeight="1" x14ac:dyDescent="0.3">
      <c r="C14" s="85" t="s">
        <v>271</v>
      </c>
      <c r="D14" s="85"/>
      <c r="E14" s="86"/>
      <c r="F14" s="87">
        <f t="shared" ref="F14:F15" si="6">G13+1+H13</f>
        <v>802200</v>
      </c>
      <c r="G14" s="87">
        <f t="shared" si="5"/>
        <v>802299</v>
      </c>
      <c r="H14" s="87">
        <v>0</v>
      </c>
      <c r="I14" s="87" t="s">
        <v>191</v>
      </c>
      <c r="J14" s="87" t="s">
        <v>192</v>
      </c>
      <c r="K14" s="87" t="s">
        <v>180</v>
      </c>
      <c r="L14" s="87" t="s">
        <v>180</v>
      </c>
      <c r="M14" s="87" t="s">
        <v>34</v>
      </c>
      <c r="N14" s="87"/>
      <c r="O14" s="88">
        <v>4.0000000000000001E-3</v>
      </c>
      <c r="P14" s="88"/>
      <c r="Q14" s="87"/>
      <c r="R14" s="87"/>
      <c r="S14" s="87" t="s">
        <v>23</v>
      </c>
      <c r="T14" s="87"/>
      <c r="U14" s="87"/>
      <c r="V14" s="87"/>
      <c r="W14" s="87"/>
      <c r="X14" s="87" t="s">
        <v>24</v>
      </c>
      <c r="Y14" s="87" t="s">
        <v>24</v>
      </c>
      <c r="Z14" s="87" t="s">
        <v>104</v>
      </c>
      <c r="AA14" s="87" t="s">
        <v>104</v>
      </c>
      <c r="AC14" s="115">
        <f>AD14*AE14</f>
        <v>3.0924160000000003E-6</v>
      </c>
      <c r="AD14" s="115">
        <v>7.7310400000000004E-4</v>
      </c>
      <c r="AE14" s="4">
        <v>4.0000000000000001E-3</v>
      </c>
      <c r="AG14" s="4">
        <v>2.3853600000000001E-5</v>
      </c>
      <c r="AH14" s="115">
        <f>AG14-AC14</f>
        <v>2.0761184E-5</v>
      </c>
      <c r="AI14" s="4">
        <v>7.1888000000000004E-3</v>
      </c>
      <c r="AJ14" s="115">
        <f>AH14/AI14</f>
        <v>2.8879902069886489E-3</v>
      </c>
    </row>
    <row r="15" spans="1:36" ht="15" customHeight="1" x14ac:dyDescent="0.3">
      <c r="C15" s="85" t="s">
        <v>272</v>
      </c>
      <c r="D15" s="85"/>
      <c r="E15" s="86"/>
      <c r="F15" s="87">
        <f t="shared" si="6"/>
        <v>802300</v>
      </c>
      <c r="G15" s="87">
        <f t="shared" si="5"/>
        <v>802399</v>
      </c>
      <c r="H15" s="87">
        <v>0</v>
      </c>
      <c r="I15" s="87" t="s">
        <v>191</v>
      </c>
      <c r="J15" s="87" t="s">
        <v>191</v>
      </c>
      <c r="K15" s="87" t="s">
        <v>180</v>
      </c>
      <c r="L15" s="87" t="s">
        <v>180</v>
      </c>
      <c r="M15" s="87" t="s">
        <v>34</v>
      </c>
      <c r="N15" s="87"/>
      <c r="O15" s="88">
        <v>1.5670729565492288E-3</v>
      </c>
      <c r="P15" s="88"/>
      <c r="Q15" s="87"/>
      <c r="R15" s="87"/>
      <c r="S15" s="87" t="s">
        <v>23</v>
      </c>
      <c r="T15" s="87"/>
      <c r="U15" s="87"/>
      <c r="V15" s="87"/>
      <c r="W15" s="87"/>
      <c r="X15" s="87" t="s">
        <v>24</v>
      </c>
      <c r="Y15" s="87" t="s">
        <v>24</v>
      </c>
      <c r="Z15" s="87" t="s">
        <v>104</v>
      </c>
      <c r="AA15" s="87" t="s">
        <v>104</v>
      </c>
      <c r="AC15" s="115">
        <v>4.0151699999999997E-6</v>
      </c>
      <c r="AD15" s="4">
        <v>2.5622100000000001E-3</v>
      </c>
      <c r="AE15" s="115">
        <f>AC15/AD15</f>
        <v>1.5670729565492288E-3</v>
      </c>
    </row>
    <row r="16" spans="1:36" ht="15" customHeight="1" x14ac:dyDescent="0.3">
      <c r="B16" s="73" t="s">
        <v>273</v>
      </c>
      <c r="AC16" s="4" t="s">
        <v>293</v>
      </c>
      <c r="AD16" s="4" t="s">
        <v>294</v>
      </c>
      <c r="AE16" s="4" t="s">
        <v>295</v>
      </c>
    </row>
    <row r="17" spans="2:31" ht="15" customHeight="1" x14ac:dyDescent="0.3">
      <c r="C17" s="85" t="s">
        <v>274</v>
      </c>
      <c r="D17" s="85"/>
      <c r="E17" s="86">
        <v>803</v>
      </c>
      <c r="F17" s="87">
        <f>E17*1000</f>
        <v>803000</v>
      </c>
      <c r="G17" s="87">
        <f>F17+99</f>
        <v>803099</v>
      </c>
      <c r="H17" s="87">
        <v>0</v>
      </c>
      <c r="I17" s="87" t="s">
        <v>191</v>
      </c>
      <c r="J17" s="87" t="s">
        <v>193</v>
      </c>
      <c r="K17" s="87" t="s">
        <v>176</v>
      </c>
      <c r="L17" s="87" t="s">
        <v>176</v>
      </c>
      <c r="M17" s="87" t="s">
        <v>253</v>
      </c>
      <c r="N17" s="87"/>
      <c r="O17" s="88">
        <v>1.8966274018005107E-3</v>
      </c>
      <c r="P17" s="88"/>
      <c r="Q17" s="87"/>
      <c r="R17" s="87"/>
      <c r="S17" s="87" t="s">
        <v>23</v>
      </c>
      <c r="T17" s="87"/>
      <c r="U17" s="87"/>
      <c r="V17" s="87"/>
      <c r="W17" s="87"/>
      <c r="X17" s="87" t="s">
        <v>24</v>
      </c>
      <c r="Y17" s="87" t="s">
        <v>24</v>
      </c>
      <c r="Z17" s="87" t="s">
        <v>90</v>
      </c>
      <c r="AA17" s="87" t="s">
        <v>90</v>
      </c>
    </row>
    <row r="18" spans="2:31" ht="15" customHeight="1" x14ac:dyDescent="0.3">
      <c r="C18" s="85" t="s">
        <v>277</v>
      </c>
      <c r="D18" s="85"/>
      <c r="E18" s="86"/>
      <c r="F18" s="87">
        <f>G17+1+H17</f>
        <v>803100</v>
      </c>
      <c r="G18" s="87">
        <f t="shared" ref="G18:G19" si="7">F18+99</f>
        <v>803199</v>
      </c>
      <c r="H18" s="87">
        <v>0</v>
      </c>
      <c r="I18" s="87" t="s">
        <v>191</v>
      </c>
      <c r="J18" s="87" t="s">
        <v>193</v>
      </c>
      <c r="K18" s="87" t="s">
        <v>176</v>
      </c>
      <c r="L18" s="87" t="s">
        <v>176</v>
      </c>
      <c r="M18" s="87" t="s">
        <v>253</v>
      </c>
      <c r="N18" s="87"/>
      <c r="O18" s="88">
        <v>2E-3</v>
      </c>
      <c r="P18" s="88"/>
      <c r="Q18" s="87"/>
      <c r="R18" s="87"/>
      <c r="S18" s="87" t="s">
        <v>23</v>
      </c>
      <c r="T18" s="87"/>
      <c r="U18" s="87"/>
      <c r="V18" s="87"/>
      <c r="W18" s="87"/>
      <c r="X18" s="87" t="s">
        <v>24</v>
      </c>
      <c r="Y18" s="87" t="s">
        <v>24</v>
      </c>
      <c r="Z18" s="87" t="s">
        <v>90</v>
      </c>
      <c r="AA18" s="87" t="s">
        <v>90</v>
      </c>
    </row>
    <row r="19" spans="2:31" ht="15" customHeight="1" x14ac:dyDescent="0.3">
      <c r="C19" s="85" t="s">
        <v>296</v>
      </c>
      <c r="D19" s="85"/>
      <c r="E19" s="86"/>
      <c r="F19" s="87">
        <f>G18+1+H18</f>
        <v>803200</v>
      </c>
      <c r="G19" s="87">
        <f t="shared" si="7"/>
        <v>803299</v>
      </c>
      <c r="H19" s="87">
        <v>0</v>
      </c>
      <c r="I19" s="87" t="s">
        <v>192</v>
      </c>
      <c r="J19" s="87" t="s">
        <v>192</v>
      </c>
      <c r="K19" s="87" t="s">
        <v>176</v>
      </c>
      <c r="L19" s="87" t="s">
        <v>176</v>
      </c>
      <c r="M19" s="87" t="s">
        <v>253</v>
      </c>
      <c r="N19" s="87"/>
      <c r="O19" s="88">
        <v>3.5462904419736123E-3</v>
      </c>
      <c r="P19" s="88"/>
      <c r="Q19" s="87"/>
      <c r="R19" s="87"/>
      <c r="S19" s="87" t="s">
        <v>23</v>
      </c>
      <c r="T19" s="87"/>
      <c r="U19" s="87"/>
      <c r="V19" s="87"/>
      <c r="W19" s="87"/>
      <c r="X19" s="87" t="s">
        <v>24</v>
      </c>
      <c r="Y19" s="87" t="s">
        <v>24</v>
      </c>
      <c r="Z19" s="87" t="s">
        <v>90</v>
      </c>
      <c r="AA19" s="87" t="s">
        <v>90</v>
      </c>
      <c r="AC19" s="115">
        <v>1.0026900000000001E-6</v>
      </c>
      <c r="AD19" s="4">
        <f>2*PI()*(0.005)*0.009</f>
        <v>2.8274333882308137E-4</v>
      </c>
      <c r="AE19" s="115">
        <f>AC19/AD19</f>
        <v>3.5462904419736123E-3</v>
      </c>
    </row>
    <row r="20" spans="2:31" ht="15" customHeight="1" x14ac:dyDescent="0.3">
      <c r="C20" s="85" t="s">
        <v>297</v>
      </c>
      <c r="D20" s="85"/>
      <c r="E20" s="86"/>
      <c r="F20" s="87">
        <f>G19+1+H19</f>
        <v>803300</v>
      </c>
      <c r="G20" s="87">
        <f t="shared" ref="G20" si="8">F20+99</f>
        <v>803399</v>
      </c>
      <c r="H20" s="87">
        <v>0</v>
      </c>
      <c r="I20" s="87" t="s">
        <v>192</v>
      </c>
      <c r="J20" s="87" t="s">
        <v>192</v>
      </c>
      <c r="K20" s="87" t="s">
        <v>176</v>
      </c>
      <c r="L20" s="87" t="s">
        <v>176</v>
      </c>
      <c r="M20" s="87" t="s">
        <v>253</v>
      </c>
      <c r="N20" s="87"/>
      <c r="O20" s="88">
        <v>2.1488157275864205E-3</v>
      </c>
      <c r="P20" s="88"/>
      <c r="Q20" s="87"/>
      <c r="R20" s="87"/>
      <c r="S20" s="87" t="s">
        <v>23</v>
      </c>
      <c r="T20" s="87"/>
      <c r="U20" s="87"/>
      <c r="V20" s="87"/>
      <c r="W20" s="87"/>
      <c r="X20" s="87" t="s">
        <v>24</v>
      </c>
      <c r="Y20" s="87" t="s">
        <v>24</v>
      </c>
      <c r="Z20" s="87" t="s">
        <v>90</v>
      </c>
      <c r="AA20" s="87" t="s">
        <v>90</v>
      </c>
      <c r="AC20" s="115">
        <v>1.8226900000000001E-6</v>
      </c>
      <c r="AD20" s="4">
        <f>2*PI()*(0.015)*0.009</f>
        <v>8.4823001646924399E-4</v>
      </c>
      <c r="AE20" s="115">
        <f>AC20/AD20</f>
        <v>2.1488157275864205E-3</v>
      </c>
    </row>
    <row r="21" spans="2:31" ht="15" customHeight="1" x14ac:dyDescent="0.3">
      <c r="B21" s="73" t="s">
        <v>281</v>
      </c>
    </row>
    <row r="22" spans="2:31" ht="15" customHeight="1" x14ac:dyDescent="0.3">
      <c r="C22" s="85" t="s">
        <v>282</v>
      </c>
      <c r="D22" s="85"/>
      <c r="E22" s="86">
        <v>804</v>
      </c>
      <c r="F22" s="87">
        <f>E22*1000</f>
        <v>804000</v>
      </c>
      <c r="G22" s="87">
        <f>F22+99</f>
        <v>804099</v>
      </c>
      <c r="H22" s="87">
        <v>0</v>
      </c>
      <c r="I22" s="87" t="s">
        <v>191</v>
      </c>
      <c r="J22" s="87" t="s">
        <v>193</v>
      </c>
      <c r="K22" s="87" t="s">
        <v>176</v>
      </c>
      <c r="L22" s="87" t="s">
        <v>176</v>
      </c>
      <c r="M22" s="87" t="s">
        <v>253</v>
      </c>
      <c r="N22" s="87"/>
      <c r="O22" s="88">
        <v>1.3839499336352058E-3</v>
      </c>
      <c r="P22" s="88"/>
      <c r="Q22" s="87"/>
      <c r="R22" s="87"/>
      <c r="S22" s="87" t="s">
        <v>23</v>
      </c>
      <c r="T22" s="87"/>
      <c r="U22" s="87"/>
      <c r="V22" s="87"/>
      <c r="W22" s="87"/>
      <c r="X22" s="87" t="s">
        <v>24</v>
      </c>
      <c r="Y22" s="87" t="s">
        <v>24</v>
      </c>
      <c r="Z22" s="87" t="s">
        <v>90</v>
      </c>
      <c r="AA22" s="87" t="s">
        <v>90</v>
      </c>
      <c r="AC22" s="115">
        <v>6.2608419999999999E-7</v>
      </c>
      <c r="AD22" s="4">
        <f>PI()*(0.003^2)*2+2*PI()*0.003*0.021</f>
        <v>4.5238934211693025E-4</v>
      </c>
      <c r="AE22" s="115">
        <f>AC22/AD22</f>
        <v>1.3839499336352058E-3</v>
      </c>
    </row>
    <row r="23" spans="2:31" ht="15" customHeight="1" x14ac:dyDescent="0.3">
      <c r="C23" s="85" t="s">
        <v>283</v>
      </c>
      <c r="D23" s="85"/>
      <c r="E23" s="86"/>
      <c r="F23" s="87">
        <f>G22+1+H22</f>
        <v>804100</v>
      </c>
      <c r="G23" s="87">
        <f t="shared" ref="G23" si="9">F23+99</f>
        <v>804199</v>
      </c>
      <c r="H23" s="87">
        <v>0</v>
      </c>
      <c r="I23" s="87" t="s">
        <v>191</v>
      </c>
      <c r="J23" s="87" t="s">
        <v>193</v>
      </c>
      <c r="K23" s="87" t="s">
        <v>176</v>
      </c>
      <c r="L23" s="87" t="s">
        <v>176</v>
      </c>
      <c r="M23" s="87" t="s">
        <v>253</v>
      </c>
      <c r="N23" s="87"/>
      <c r="O23" s="88">
        <v>5.4894995062402206E-4</v>
      </c>
      <c r="P23" s="88"/>
      <c r="Q23" s="87"/>
      <c r="R23" s="87"/>
      <c r="S23" s="87" t="s">
        <v>23</v>
      </c>
      <c r="T23" s="87"/>
      <c r="U23" s="87"/>
      <c r="V23" s="87"/>
      <c r="W23" s="87"/>
      <c r="X23" s="87" t="s">
        <v>24</v>
      </c>
      <c r="Y23" s="87" t="s">
        <v>24</v>
      </c>
      <c r="Z23" s="87" t="s">
        <v>90</v>
      </c>
      <c r="AA23" s="87" t="s">
        <v>90</v>
      </c>
      <c r="AC23" s="115">
        <v>2.7961149999999999E-7</v>
      </c>
      <c r="AD23" s="4">
        <v>5.09357E-4</v>
      </c>
      <c r="AE23" s="115">
        <f>AC23/AD23</f>
        <v>5.4894995062402206E-4</v>
      </c>
    </row>
    <row r="24" spans="2:31" ht="15" customHeight="1" x14ac:dyDescent="0.3">
      <c r="C24" s="85" t="s">
        <v>289</v>
      </c>
      <c r="D24" s="85"/>
      <c r="E24" s="86"/>
      <c r="F24" s="87">
        <f>G23+1+H23</f>
        <v>804200</v>
      </c>
      <c r="G24" s="87">
        <f t="shared" ref="G24" si="10">F24+99</f>
        <v>804299</v>
      </c>
      <c r="H24" s="87">
        <v>0</v>
      </c>
      <c r="I24" s="87" t="s">
        <v>191</v>
      </c>
      <c r="J24" s="87" t="s">
        <v>193</v>
      </c>
      <c r="K24" s="87" t="s">
        <v>176</v>
      </c>
      <c r="L24" s="87" t="s">
        <v>176</v>
      </c>
      <c r="M24" s="87" t="s">
        <v>253</v>
      </c>
      <c r="N24" s="87"/>
      <c r="O24" s="88">
        <v>2.7585030797067185E-3</v>
      </c>
      <c r="P24" s="88"/>
      <c r="Q24" s="87"/>
      <c r="R24" s="87"/>
      <c r="S24" s="87" t="s">
        <v>23</v>
      </c>
      <c r="T24" s="87"/>
      <c r="U24" s="87"/>
      <c r="V24" s="87"/>
      <c r="W24" s="87"/>
      <c r="X24" s="87" t="s">
        <v>24</v>
      </c>
      <c r="Y24" s="87" t="s">
        <v>24</v>
      </c>
      <c r="Z24" s="87" t="s">
        <v>90</v>
      </c>
      <c r="AA24" s="87" t="s">
        <v>90</v>
      </c>
      <c r="AC24" s="115">
        <v>4.3755099999999997E-6</v>
      </c>
      <c r="AD24" s="4">
        <v>1.5861899999999999E-3</v>
      </c>
      <c r="AE24" s="115">
        <f>AC24/AD24</f>
        <v>2.7585030797067185E-3</v>
      </c>
    </row>
    <row r="25" spans="2:31" ht="15" customHeight="1" x14ac:dyDescent="0.3">
      <c r="B25" s="73" t="s">
        <v>280</v>
      </c>
      <c r="AC25" s="4" t="s">
        <v>245</v>
      </c>
      <c r="AD25" s="4" t="s">
        <v>244</v>
      </c>
      <c r="AE25" s="4" t="s">
        <v>246</v>
      </c>
    </row>
    <row r="26" spans="2:31" ht="15" customHeight="1" x14ac:dyDescent="0.3">
      <c r="C26" s="85" t="s">
        <v>290</v>
      </c>
      <c r="D26" s="85"/>
      <c r="E26" s="86">
        <v>805</v>
      </c>
      <c r="F26" s="87">
        <f>E26*1000</f>
        <v>805000</v>
      </c>
      <c r="G26" s="87">
        <f>F26+99</f>
        <v>805099</v>
      </c>
      <c r="H26" s="87">
        <v>0</v>
      </c>
      <c r="I26" s="87" t="s">
        <v>191</v>
      </c>
      <c r="J26" s="87" t="s">
        <v>193</v>
      </c>
      <c r="K26" s="87" t="s">
        <v>176</v>
      </c>
      <c r="L26" s="87" t="s">
        <v>176</v>
      </c>
      <c r="M26" s="87" t="s">
        <v>253</v>
      </c>
      <c r="N26" s="87"/>
      <c r="O26" s="88">
        <v>2.2988899946413534E-3</v>
      </c>
      <c r="P26" s="88"/>
      <c r="Q26" s="87"/>
      <c r="R26" s="87"/>
      <c r="S26" s="87" t="s">
        <v>23</v>
      </c>
      <c r="T26" s="87"/>
      <c r="U26" s="87"/>
      <c r="V26" s="87"/>
      <c r="W26" s="87"/>
      <c r="X26" s="87" t="s">
        <v>24</v>
      </c>
      <c r="Y26" s="87" t="s">
        <v>24</v>
      </c>
      <c r="Z26" s="87" t="s">
        <v>90</v>
      </c>
      <c r="AA26" s="87" t="s">
        <v>90</v>
      </c>
      <c r="AC26" s="115">
        <v>3.0030400000000001E-6</v>
      </c>
      <c r="AD26" s="4">
        <v>1.3063E-3</v>
      </c>
      <c r="AE26" s="115">
        <f>AC26/AD26</f>
        <v>2.2988899946413534E-3</v>
      </c>
    </row>
    <row r="27" spans="2:31" ht="15" customHeight="1" x14ac:dyDescent="0.3">
      <c r="C27" s="85" t="s">
        <v>291</v>
      </c>
      <c r="D27" s="85"/>
      <c r="E27" s="86"/>
      <c r="F27" s="87">
        <f>G26+1+H26</f>
        <v>805100</v>
      </c>
      <c r="G27" s="87">
        <f t="shared" ref="G27:G28" si="11">F27+99</f>
        <v>805199</v>
      </c>
      <c r="H27" s="87">
        <v>0</v>
      </c>
      <c r="I27" s="87" t="s">
        <v>191</v>
      </c>
      <c r="J27" s="87" t="s">
        <v>193</v>
      </c>
      <c r="K27" s="87" t="s">
        <v>176</v>
      </c>
      <c r="L27" s="87" t="s">
        <v>176</v>
      </c>
      <c r="M27" s="87" t="s">
        <v>253</v>
      </c>
      <c r="N27" s="87"/>
      <c r="O27" s="88">
        <v>5.0000000000000001E-3</v>
      </c>
      <c r="P27" s="88"/>
      <c r="Q27" s="87"/>
      <c r="R27" s="87"/>
      <c r="S27" s="87" t="s">
        <v>23</v>
      </c>
      <c r="T27" s="87"/>
      <c r="U27" s="87"/>
      <c r="V27" s="87"/>
      <c r="W27" s="87"/>
      <c r="X27" s="87" t="s">
        <v>24</v>
      </c>
      <c r="Y27" s="87" t="s">
        <v>24</v>
      </c>
      <c r="Z27" s="87" t="s">
        <v>90</v>
      </c>
      <c r="AA27" s="87" t="s">
        <v>90</v>
      </c>
    </row>
    <row r="28" spans="2:31" ht="15" customHeight="1" x14ac:dyDescent="0.3">
      <c r="C28" s="85" t="s">
        <v>292</v>
      </c>
      <c r="D28" s="85"/>
      <c r="E28" s="86"/>
      <c r="F28" s="87">
        <f>G27+1+H27</f>
        <v>805200</v>
      </c>
      <c r="G28" s="87">
        <f t="shared" si="11"/>
        <v>805299</v>
      </c>
      <c r="H28" s="87">
        <v>0</v>
      </c>
      <c r="I28" s="87" t="s">
        <v>191</v>
      </c>
      <c r="J28" s="87" t="s">
        <v>193</v>
      </c>
      <c r="K28" s="87" t="s">
        <v>176</v>
      </c>
      <c r="L28" s="87" t="s">
        <v>176</v>
      </c>
      <c r="M28" s="87" t="s">
        <v>253</v>
      </c>
      <c r="N28" s="87"/>
      <c r="O28" s="88">
        <v>2E-3</v>
      </c>
      <c r="P28" s="88"/>
      <c r="Q28" s="87"/>
      <c r="R28" s="87"/>
      <c r="S28" s="87" t="s">
        <v>23</v>
      </c>
      <c r="T28" s="87"/>
      <c r="U28" s="87"/>
      <c r="V28" s="87"/>
      <c r="W28" s="87"/>
      <c r="X28" s="87" t="s">
        <v>24</v>
      </c>
      <c r="Y28" s="87" t="s">
        <v>24</v>
      </c>
      <c r="Z28" s="87" t="s">
        <v>90</v>
      </c>
      <c r="AA28" s="87" t="s">
        <v>90</v>
      </c>
      <c r="AC28" s="115">
        <v>2.5565399999999998E-6</v>
      </c>
      <c r="AD28" s="4">
        <v>1.5300699999999999E-3</v>
      </c>
      <c r="AE28" s="115">
        <f>AC28/AD28</f>
        <v>1.6708647316789427E-3</v>
      </c>
    </row>
    <row r="29" spans="2:31" ht="15" customHeight="1" x14ac:dyDescent="0.3">
      <c r="B29" s="73" t="s">
        <v>305</v>
      </c>
    </row>
    <row r="30" spans="2:31" ht="15" customHeight="1" x14ac:dyDescent="0.3">
      <c r="C30" s="85" t="s">
        <v>298</v>
      </c>
      <c r="D30" s="85"/>
      <c r="E30" s="86">
        <v>806</v>
      </c>
      <c r="F30" s="87">
        <f>E30*1000</f>
        <v>806000</v>
      </c>
      <c r="G30" s="87">
        <f>F30+99</f>
        <v>806099</v>
      </c>
      <c r="H30" s="87">
        <v>0</v>
      </c>
      <c r="I30" s="87" t="s">
        <v>191</v>
      </c>
      <c r="J30" s="87" t="s">
        <v>191</v>
      </c>
      <c r="K30" s="87" t="s">
        <v>178</v>
      </c>
      <c r="L30" s="87" t="s">
        <v>178</v>
      </c>
      <c r="M30" s="87" t="s">
        <v>46</v>
      </c>
      <c r="N30" s="87"/>
      <c r="O30" s="88">
        <v>1E-3</v>
      </c>
      <c r="P30" s="88"/>
      <c r="Q30" s="87"/>
      <c r="R30" s="87"/>
      <c r="S30" s="87" t="s">
        <v>23</v>
      </c>
      <c r="T30" s="87"/>
      <c r="U30" s="87"/>
      <c r="V30" s="87"/>
      <c r="W30" s="87"/>
      <c r="X30" s="87" t="s">
        <v>24</v>
      </c>
      <c r="Y30" s="87" t="s">
        <v>24</v>
      </c>
      <c r="Z30" s="87" t="s">
        <v>93</v>
      </c>
      <c r="AA30" s="87" t="s">
        <v>93</v>
      </c>
    </row>
    <row r="31" spans="2:31" ht="15" customHeight="1" x14ac:dyDescent="0.3">
      <c r="C31" s="85" t="s">
        <v>299</v>
      </c>
      <c r="D31" s="85"/>
      <c r="E31" s="86"/>
      <c r="F31" s="87">
        <f>G30+1+H30</f>
        <v>806100</v>
      </c>
      <c r="G31" s="87">
        <f t="shared" ref="G31:G36" si="12">F31+99</f>
        <v>806199</v>
      </c>
      <c r="H31" s="87">
        <v>0</v>
      </c>
      <c r="I31" s="87" t="s">
        <v>191</v>
      </c>
      <c r="J31" s="87" t="s">
        <v>191</v>
      </c>
      <c r="K31" s="87" t="s">
        <v>178</v>
      </c>
      <c r="L31" s="87" t="s">
        <v>178</v>
      </c>
      <c r="M31" s="87" t="s">
        <v>46</v>
      </c>
      <c r="N31" s="87"/>
      <c r="O31" s="88">
        <v>2E-3</v>
      </c>
      <c r="P31" s="88"/>
      <c r="Q31" s="87"/>
      <c r="R31" s="87"/>
      <c r="S31" s="87" t="s">
        <v>23</v>
      </c>
      <c r="T31" s="87"/>
      <c r="U31" s="87"/>
      <c r="V31" s="87"/>
      <c r="W31" s="87"/>
      <c r="X31" s="87" t="s">
        <v>24</v>
      </c>
      <c r="Y31" s="87" t="s">
        <v>24</v>
      </c>
      <c r="Z31" s="87" t="s">
        <v>93</v>
      </c>
      <c r="AA31" s="87" t="s">
        <v>93</v>
      </c>
    </row>
    <row r="32" spans="2:31" ht="15" customHeight="1" x14ac:dyDescent="0.3">
      <c r="C32" s="85" t="s">
        <v>300</v>
      </c>
      <c r="D32" s="85"/>
      <c r="E32" s="86"/>
      <c r="F32" s="87">
        <f t="shared" ref="F32:F36" si="13">G31+1+H31</f>
        <v>806200</v>
      </c>
      <c r="G32" s="87">
        <f t="shared" si="12"/>
        <v>806299</v>
      </c>
      <c r="H32" s="87">
        <v>0</v>
      </c>
      <c r="I32" s="87" t="s">
        <v>191</v>
      </c>
      <c r="J32" s="87" t="s">
        <v>192</v>
      </c>
      <c r="K32" s="87" t="s">
        <v>178</v>
      </c>
      <c r="L32" s="87" t="s">
        <v>178</v>
      </c>
      <c r="M32" s="87" t="s">
        <v>46</v>
      </c>
      <c r="N32" s="87"/>
      <c r="O32" s="88">
        <v>2E-3</v>
      </c>
      <c r="P32" s="88"/>
      <c r="Q32" s="87"/>
      <c r="R32" s="87"/>
      <c r="S32" s="87" t="s">
        <v>23</v>
      </c>
      <c r="T32" s="87"/>
      <c r="U32" s="87"/>
      <c r="V32" s="87"/>
      <c r="W32" s="87"/>
      <c r="X32" s="87" t="s">
        <v>24</v>
      </c>
      <c r="Y32" s="87" t="s">
        <v>24</v>
      </c>
      <c r="Z32" s="87" t="s">
        <v>93</v>
      </c>
      <c r="AA32" s="87" t="s">
        <v>93</v>
      </c>
    </row>
    <row r="33" spans="3:27" ht="15" customHeight="1" x14ac:dyDescent="0.3">
      <c r="C33" s="85" t="s">
        <v>301</v>
      </c>
      <c r="D33" s="85"/>
      <c r="E33" s="86"/>
      <c r="F33" s="87">
        <f t="shared" si="13"/>
        <v>806300</v>
      </c>
      <c r="G33" s="87">
        <f t="shared" si="12"/>
        <v>806399</v>
      </c>
      <c r="H33" s="87">
        <v>0</v>
      </c>
      <c r="I33" s="87" t="s">
        <v>191</v>
      </c>
      <c r="J33" s="87" t="s">
        <v>191</v>
      </c>
      <c r="K33" s="87" t="s">
        <v>178</v>
      </c>
      <c r="L33" s="87" t="s">
        <v>178</v>
      </c>
      <c r="M33" s="87" t="s">
        <v>46</v>
      </c>
      <c r="N33" s="87"/>
      <c r="O33" s="88">
        <v>3.5132514471111612E-3</v>
      </c>
      <c r="P33" s="88"/>
      <c r="Q33" s="87"/>
      <c r="R33" s="87"/>
      <c r="S33" s="87" t="s">
        <v>23</v>
      </c>
      <c r="T33" s="87"/>
      <c r="U33" s="87"/>
      <c r="V33" s="87"/>
      <c r="W33" s="87"/>
      <c r="X33" s="87" t="s">
        <v>24</v>
      </c>
      <c r="Y33" s="87" t="s">
        <v>24</v>
      </c>
      <c r="Z33" s="87" t="s">
        <v>93</v>
      </c>
      <c r="AA33" s="87" t="s">
        <v>93</v>
      </c>
    </row>
    <row r="34" spans="3:27" ht="15" customHeight="1" x14ac:dyDescent="0.3">
      <c r="C34" s="85" t="s">
        <v>302</v>
      </c>
      <c r="D34" s="85"/>
      <c r="E34" s="86"/>
      <c r="F34" s="87">
        <f t="shared" si="13"/>
        <v>806400</v>
      </c>
      <c r="G34" s="87">
        <f t="shared" si="12"/>
        <v>806499</v>
      </c>
      <c r="H34" s="87">
        <v>0</v>
      </c>
      <c r="I34" s="87" t="s">
        <v>191</v>
      </c>
      <c r="J34" s="87" t="s">
        <v>191</v>
      </c>
      <c r="K34" s="87" t="s">
        <v>178</v>
      </c>
      <c r="L34" s="87" t="s">
        <v>178</v>
      </c>
      <c r="M34" s="87" t="s">
        <v>46</v>
      </c>
      <c r="N34" s="87"/>
      <c r="O34" s="88">
        <v>4.4000000000000003E-3</v>
      </c>
      <c r="P34" s="88"/>
      <c r="Q34" s="87"/>
      <c r="R34" s="87"/>
      <c r="S34" s="87" t="s">
        <v>23</v>
      </c>
      <c r="T34" s="87"/>
      <c r="U34" s="87"/>
      <c r="V34" s="87"/>
      <c r="W34" s="87"/>
      <c r="X34" s="87" t="s">
        <v>24</v>
      </c>
      <c r="Y34" s="87" t="s">
        <v>24</v>
      </c>
      <c r="Z34" s="87" t="s">
        <v>93</v>
      </c>
      <c r="AA34" s="87" t="s">
        <v>93</v>
      </c>
    </row>
    <row r="35" spans="3:27" ht="15" customHeight="1" x14ac:dyDescent="0.3">
      <c r="C35" s="85" t="s">
        <v>303</v>
      </c>
      <c r="D35" s="85"/>
      <c r="E35" s="86"/>
      <c r="F35" s="87">
        <f t="shared" si="13"/>
        <v>806500</v>
      </c>
      <c r="G35" s="87">
        <f t="shared" si="12"/>
        <v>806599</v>
      </c>
      <c r="H35" s="87">
        <v>0</v>
      </c>
      <c r="I35" s="87" t="s">
        <v>191</v>
      </c>
      <c r="J35" s="87" t="s">
        <v>191</v>
      </c>
      <c r="K35" s="87" t="s">
        <v>178</v>
      </c>
      <c r="L35" s="87" t="s">
        <v>178</v>
      </c>
      <c r="M35" s="87" t="s">
        <v>46</v>
      </c>
      <c r="N35" s="87"/>
      <c r="O35" s="88">
        <v>5.0000000000000001E-3</v>
      </c>
      <c r="P35" s="88"/>
      <c r="Q35" s="87"/>
      <c r="R35" s="87"/>
      <c r="S35" s="87" t="s">
        <v>23</v>
      </c>
      <c r="T35" s="87"/>
      <c r="U35" s="87"/>
      <c r="V35" s="87"/>
      <c r="W35" s="87"/>
      <c r="X35" s="87" t="s">
        <v>24</v>
      </c>
      <c r="Y35" s="87" t="s">
        <v>24</v>
      </c>
      <c r="Z35" s="87" t="s">
        <v>93</v>
      </c>
      <c r="AA35" s="87" t="s">
        <v>93</v>
      </c>
    </row>
    <row r="36" spans="3:27" ht="15" customHeight="1" x14ac:dyDescent="0.3">
      <c r="C36" s="85" t="s">
        <v>304</v>
      </c>
      <c r="D36" s="85"/>
      <c r="E36" s="86"/>
      <c r="F36" s="87">
        <f t="shared" si="13"/>
        <v>806600</v>
      </c>
      <c r="G36" s="87">
        <f t="shared" si="12"/>
        <v>806699</v>
      </c>
      <c r="H36" s="87">
        <v>0</v>
      </c>
      <c r="I36" s="87" t="s">
        <v>191</v>
      </c>
      <c r="J36" s="87" t="s">
        <v>192</v>
      </c>
      <c r="K36" s="87" t="s">
        <v>178</v>
      </c>
      <c r="L36" s="87" t="s">
        <v>178</v>
      </c>
      <c r="M36" s="87" t="s">
        <v>46</v>
      </c>
      <c r="N36" s="87"/>
      <c r="O36" s="88">
        <v>5.0000000000000001E-3</v>
      </c>
      <c r="P36" s="88"/>
      <c r="Q36" s="87"/>
      <c r="R36" s="87"/>
      <c r="S36" s="87" t="s">
        <v>23</v>
      </c>
      <c r="T36" s="87"/>
      <c r="U36" s="87"/>
      <c r="V36" s="87"/>
      <c r="W36" s="87"/>
      <c r="X36" s="87" t="s">
        <v>24</v>
      </c>
      <c r="Y36" s="87" t="s">
        <v>24</v>
      </c>
      <c r="Z36" s="87" t="s">
        <v>93</v>
      </c>
      <c r="AA36" s="87" t="s">
        <v>93</v>
      </c>
    </row>
  </sheetData>
  <phoneticPr fontId="23" type="noConversion"/>
  <dataValidations count="1">
    <dataValidation type="list" allowBlank="1" showInputMessage="1" showErrorMessage="1" sqref="T2:U2 T4:U10 T12:U15 T30:U36 T22:U24 T26:U28 T17:U20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I1:J10 I12:J15 I17:J1048576</xm:sqref>
        </x14:dataValidation>
        <x14:dataValidation type="list" allowBlank="1" showInputMessage="1" showErrorMessage="1" xr:uid="{00000000-0002-0000-0000-000002000000}">
          <x14:formula1>
            <xm:f>OPTICAL!$A$2:$A$34</xm:f>
          </x14:formula1>
          <xm:sqref>K1:L10 K12:L15 K17:L1048576</xm:sqref>
        </x14:dataValidation>
        <x14:dataValidation type="list" allowBlank="1" showInputMessage="1" showErrorMessage="1" xr:uid="{00000000-0002-0000-0000-000003000000}">
          <x14:formula1>
            <xm:f>BULK!$A$2:$A$37</xm:f>
          </x14:formula1>
          <xm:sqref>M1:N10 M12:N15 M17:N1048576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S1:S10 S12:S15 S17:S1048576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X1:Y10 X12:Y15 X17:Y1048576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Z1:AA10 Z12:AA15 Z17:AA1048576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B18" sqref="B18"/>
    </sheetView>
  </sheetViews>
  <sheetFormatPr defaultColWidth="11.44140625" defaultRowHeight="15" customHeight="1" x14ac:dyDescent="0.25"/>
  <cols>
    <col min="1" max="1" width="15.33203125" style="15" bestFit="1" customWidth="1"/>
    <col min="2" max="2" width="18.6640625" style="12" bestFit="1" customWidth="1"/>
    <col min="3" max="3" width="24.88671875" style="12" bestFit="1" customWidth="1"/>
    <col min="4" max="4" width="32.88671875" style="12" bestFit="1" customWidth="1"/>
    <col min="5" max="5" width="11.44140625" style="10"/>
    <col min="6" max="6" width="94" style="10" bestFit="1" customWidth="1"/>
    <col min="7" max="16384" width="11.44140625" style="10"/>
  </cols>
  <sheetData>
    <row r="1" spans="1:6" ht="15" customHeight="1" x14ac:dyDescent="0.3">
      <c r="A1" s="8" t="s">
        <v>27</v>
      </c>
      <c r="B1" s="9" t="s">
        <v>28</v>
      </c>
      <c r="C1" s="9" t="s">
        <v>231</v>
      </c>
      <c r="D1" s="9" t="s">
        <v>29</v>
      </c>
      <c r="F1" s="9" t="s">
        <v>30</v>
      </c>
    </row>
    <row r="2" spans="1:6" ht="15" customHeight="1" x14ac:dyDescent="0.25">
      <c r="A2" s="67" t="s">
        <v>31</v>
      </c>
      <c r="B2" s="111">
        <v>2070</v>
      </c>
      <c r="C2" s="111">
        <v>1465</v>
      </c>
      <c r="D2" s="111">
        <v>210</v>
      </c>
      <c r="F2" s="11" t="s">
        <v>32</v>
      </c>
    </row>
    <row r="3" spans="1:6" ht="15" customHeight="1" x14ac:dyDescent="0.3">
      <c r="A3" s="67" t="s">
        <v>212</v>
      </c>
      <c r="B3" s="68">
        <v>2700</v>
      </c>
      <c r="C3" s="68">
        <v>896</v>
      </c>
      <c r="D3" s="68">
        <v>167</v>
      </c>
      <c r="F3" s="78" t="s">
        <v>211</v>
      </c>
    </row>
    <row r="4" spans="1:6" ht="15" customHeight="1" x14ac:dyDescent="0.25">
      <c r="A4" s="67" t="s">
        <v>33</v>
      </c>
      <c r="B4" s="68">
        <v>2700</v>
      </c>
      <c r="C4" s="68">
        <v>900</v>
      </c>
      <c r="D4" s="68">
        <v>200</v>
      </c>
      <c r="F4" s="11" t="s">
        <v>32</v>
      </c>
    </row>
    <row r="5" spans="1:6" ht="15" customHeight="1" x14ac:dyDescent="0.25">
      <c r="A5" s="67" t="s">
        <v>34</v>
      </c>
      <c r="B5" s="68">
        <v>2800</v>
      </c>
      <c r="C5" s="68">
        <v>960</v>
      </c>
      <c r="D5" s="68">
        <v>125</v>
      </c>
      <c r="F5" s="11" t="s">
        <v>32</v>
      </c>
    </row>
    <row r="6" spans="1:6" ht="15" customHeight="1" x14ac:dyDescent="0.25">
      <c r="A6" s="67" t="s">
        <v>195</v>
      </c>
      <c r="B6" s="68">
        <v>3000</v>
      </c>
      <c r="C6" s="68">
        <v>870</v>
      </c>
      <c r="D6" s="68">
        <v>140</v>
      </c>
      <c r="F6" s="11" t="s">
        <v>196</v>
      </c>
    </row>
    <row r="7" spans="1:6" ht="15" customHeight="1" x14ac:dyDescent="0.25">
      <c r="A7" s="67" t="s">
        <v>197</v>
      </c>
      <c r="B7" s="68">
        <v>2700</v>
      </c>
      <c r="C7" s="68">
        <v>896</v>
      </c>
      <c r="D7" s="68">
        <v>170</v>
      </c>
      <c r="F7" s="11" t="s">
        <v>198</v>
      </c>
    </row>
    <row r="8" spans="1:6" ht="15" customHeight="1" x14ac:dyDescent="0.25">
      <c r="A8" s="67" t="s">
        <v>35</v>
      </c>
      <c r="B8" s="68">
        <v>2540</v>
      </c>
      <c r="C8" s="68">
        <v>850</v>
      </c>
      <c r="D8" s="68">
        <v>135</v>
      </c>
      <c r="F8" s="11" t="s">
        <v>32</v>
      </c>
    </row>
    <row r="9" spans="1:6" ht="15" customHeight="1" x14ac:dyDescent="0.25">
      <c r="A9" s="67" t="s">
        <v>36</v>
      </c>
      <c r="B9" s="68">
        <v>2530</v>
      </c>
      <c r="C9" s="68">
        <v>850</v>
      </c>
      <c r="D9" s="68">
        <v>125</v>
      </c>
      <c r="F9" s="11" t="s">
        <v>37</v>
      </c>
    </row>
    <row r="10" spans="1:6" ht="15" customHeight="1" x14ac:dyDescent="0.25">
      <c r="A10" s="67" t="s">
        <v>41</v>
      </c>
      <c r="B10" s="68">
        <v>7700</v>
      </c>
      <c r="C10" s="68">
        <v>460</v>
      </c>
      <c r="D10" s="68">
        <v>24</v>
      </c>
      <c r="F10" s="11" t="s">
        <v>40</v>
      </c>
    </row>
    <row r="11" spans="1:6" ht="15" customHeight="1" x14ac:dyDescent="0.25">
      <c r="A11" s="67" t="s">
        <v>38</v>
      </c>
      <c r="B11" s="68">
        <v>7720</v>
      </c>
      <c r="C11" s="68">
        <v>430</v>
      </c>
      <c r="D11" s="68">
        <v>14</v>
      </c>
      <c r="F11" s="11" t="s">
        <v>32</v>
      </c>
    </row>
    <row r="12" spans="1:6" ht="15" customHeight="1" x14ac:dyDescent="0.25">
      <c r="A12" s="67" t="s">
        <v>39</v>
      </c>
      <c r="B12" s="68">
        <v>7700</v>
      </c>
      <c r="C12" s="68">
        <v>430</v>
      </c>
      <c r="D12" s="68">
        <v>15.9</v>
      </c>
      <c r="F12" s="11" t="s">
        <v>40</v>
      </c>
    </row>
    <row r="13" spans="1:6" ht="15" customHeight="1" x14ac:dyDescent="0.25">
      <c r="A13" s="67" t="s">
        <v>199</v>
      </c>
      <c r="B13" s="68">
        <v>7650</v>
      </c>
      <c r="C13" s="68">
        <v>450</v>
      </c>
      <c r="D13" s="68">
        <v>24.2</v>
      </c>
      <c r="F13" s="11" t="s">
        <v>200</v>
      </c>
    </row>
    <row r="14" spans="1:6" ht="15" customHeight="1" x14ac:dyDescent="0.25">
      <c r="A14" s="67" t="s">
        <v>42</v>
      </c>
      <c r="B14" s="68">
        <v>8000</v>
      </c>
      <c r="C14" s="68">
        <v>500</v>
      </c>
      <c r="D14" s="68">
        <v>16.2</v>
      </c>
      <c r="F14" s="11" t="s">
        <v>40</v>
      </c>
    </row>
    <row r="15" spans="1:6" ht="15" customHeight="1" x14ac:dyDescent="0.3">
      <c r="A15" t="s">
        <v>253</v>
      </c>
      <c r="B15" s="68">
        <v>7800</v>
      </c>
      <c r="C15" s="68">
        <v>418</v>
      </c>
      <c r="D15" s="68">
        <v>17.899999999999999</v>
      </c>
      <c r="F15" s="11" t="s">
        <v>254</v>
      </c>
    </row>
    <row r="16" spans="1:6" ht="15" customHeight="1" x14ac:dyDescent="0.25">
      <c r="A16" s="67" t="s">
        <v>43</v>
      </c>
      <c r="B16" s="68">
        <v>1900</v>
      </c>
      <c r="C16" s="68">
        <v>600</v>
      </c>
      <c r="D16" s="68">
        <v>0.3</v>
      </c>
      <c r="F16" s="11" t="s">
        <v>40</v>
      </c>
    </row>
    <row r="17" spans="1:6" ht="15" customHeight="1" x14ac:dyDescent="0.25">
      <c r="A17" s="67" t="s">
        <v>44</v>
      </c>
      <c r="B17" s="68">
        <v>4430</v>
      </c>
      <c r="C17" s="68">
        <v>526.29999999999995</v>
      </c>
      <c r="D17" s="68">
        <v>6.7</v>
      </c>
      <c r="F17" s="11" t="s">
        <v>45</v>
      </c>
    </row>
    <row r="18" spans="1:6" ht="15" customHeight="1" x14ac:dyDescent="0.25">
      <c r="A18" s="67" t="s">
        <v>46</v>
      </c>
      <c r="B18" s="68">
        <v>8300</v>
      </c>
      <c r="C18" s="68">
        <v>420</v>
      </c>
      <c r="D18" s="68">
        <v>125</v>
      </c>
      <c r="F18" s="11" t="s">
        <v>47</v>
      </c>
    </row>
    <row r="19" spans="1:6" ht="15" customHeight="1" x14ac:dyDescent="0.3">
      <c r="A19" s="112" t="s">
        <v>237</v>
      </c>
      <c r="B19" s="113">
        <v>2230</v>
      </c>
      <c r="C19" s="113">
        <v>703</v>
      </c>
      <c r="D19" s="113">
        <v>1.4</v>
      </c>
      <c r="F19" s="11"/>
    </row>
    <row r="20" spans="1:6" ht="15" customHeight="1" x14ac:dyDescent="0.3">
      <c r="A20" s="112" t="s">
        <v>238</v>
      </c>
      <c r="B20" s="113"/>
      <c r="C20" s="113"/>
      <c r="D20" s="113"/>
      <c r="F20" s="11" t="s">
        <v>239</v>
      </c>
    </row>
    <row r="21" spans="1:6" ht="15" customHeight="1" x14ac:dyDescent="0.3">
      <c r="A21" s="112" t="s">
        <v>240</v>
      </c>
      <c r="B21" s="113">
        <v>5653</v>
      </c>
      <c r="C21" s="113">
        <v>505</v>
      </c>
      <c r="D21" s="113">
        <v>103.92</v>
      </c>
      <c r="F21" s="11" t="s">
        <v>239</v>
      </c>
    </row>
    <row r="22" spans="1:6" ht="15" customHeight="1" x14ac:dyDescent="0.3">
      <c r="A22" s="112" t="s">
        <v>241</v>
      </c>
      <c r="B22" s="113">
        <v>5653</v>
      </c>
      <c r="C22" s="113">
        <v>505</v>
      </c>
      <c r="D22" s="113">
        <v>103.92</v>
      </c>
      <c r="F22" s="11" t="s">
        <v>239</v>
      </c>
    </row>
    <row r="23" spans="1:6" ht="15" customHeight="1" x14ac:dyDescent="0.3">
      <c r="A23" s="112" t="s">
        <v>242</v>
      </c>
      <c r="B23" s="113"/>
      <c r="C23" s="113"/>
      <c r="D23" s="113"/>
      <c r="F23" s="11" t="s">
        <v>239</v>
      </c>
    </row>
    <row r="24" spans="1:6" ht="15" customHeight="1" x14ac:dyDescent="0.3">
      <c r="A24" s="112" t="s">
        <v>243</v>
      </c>
      <c r="B24" s="113"/>
      <c r="C24" s="113"/>
      <c r="D24" s="113"/>
      <c r="F24" s="11" t="s">
        <v>239</v>
      </c>
    </row>
    <row r="25" spans="1:6" ht="15" customHeight="1" x14ac:dyDescent="0.25">
      <c r="A25" s="11" t="s">
        <v>48</v>
      </c>
      <c r="B25" s="68">
        <v>1320</v>
      </c>
      <c r="C25" s="68">
        <v>2160</v>
      </c>
      <c r="D25" s="68">
        <v>0.25</v>
      </c>
      <c r="F25" s="11" t="s">
        <v>49</v>
      </c>
    </row>
    <row r="26" spans="1:6" ht="15" customHeight="1" x14ac:dyDescent="0.25">
      <c r="A26" s="67" t="s">
        <v>50</v>
      </c>
      <c r="B26" s="68">
        <v>1920</v>
      </c>
      <c r="C26" s="68">
        <v>1300</v>
      </c>
      <c r="D26" s="68">
        <v>0.3</v>
      </c>
      <c r="F26" s="11"/>
    </row>
    <row r="27" spans="1:6" ht="15" customHeight="1" x14ac:dyDescent="0.25">
      <c r="A27" s="67" t="s">
        <v>51</v>
      </c>
      <c r="B27" s="68">
        <v>8960</v>
      </c>
      <c r="C27" s="68">
        <v>385</v>
      </c>
      <c r="D27" s="68">
        <v>390</v>
      </c>
      <c r="F27" s="11"/>
    </row>
    <row r="28" spans="1:6" ht="15" customHeight="1" x14ac:dyDescent="0.25">
      <c r="A28" s="67" t="s">
        <v>52</v>
      </c>
      <c r="B28" s="68">
        <v>8940</v>
      </c>
      <c r="C28" s="68">
        <v>390</v>
      </c>
      <c r="D28" s="68">
        <v>401</v>
      </c>
      <c r="F28" s="11"/>
    </row>
    <row r="29" spans="1:6" ht="15" customHeight="1" x14ac:dyDescent="0.25">
      <c r="A29" s="67" t="s">
        <v>53</v>
      </c>
      <c r="B29" s="68">
        <v>1300</v>
      </c>
      <c r="C29" s="68">
        <v>1087</v>
      </c>
      <c r="D29" s="68">
        <v>0.2</v>
      </c>
      <c r="F29" s="11"/>
    </row>
    <row r="30" spans="1:6" ht="15" customHeight="1" x14ac:dyDescent="0.25">
      <c r="A30" s="67" t="s">
        <v>54</v>
      </c>
      <c r="B30" s="68">
        <v>2810</v>
      </c>
      <c r="C30" s="68">
        <v>960</v>
      </c>
      <c r="D30" s="68">
        <v>190</v>
      </c>
      <c r="F30" s="11" t="s">
        <v>55</v>
      </c>
    </row>
    <row r="31" spans="1:6" ht="15" customHeight="1" x14ac:dyDescent="0.25">
      <c r="A31" s="67" t="s">
        <v>56</v>
      </c>
      <c r="B31" s="68">
        <v>2000</v>
      </c>
      <c r="C31" s="68">
        <v>895</v>
      </c>
      <c r="D31" s="68">
        <v>1250</v>
      </c>
      <c r="F31" s="11" t="s">
        <v>55</v>
      </c>
    </row>
    <row r="32" spans="1:6" ht="15" customHeight="1" x14ac:dyDescent="0.25">
      <c r="A32" s="67" t="s">
        <v>219</v>
      </c>
      <c r="B32" s="68">
        <v>2510</v>
      </c>
      <c r="C32" s="68">
        <v>858</v>
      </c>
      <c r="D32" s="114">
        <v>1.1140000000000001</v>
      </c>
      <c r="F32" s="11" t="s">
        <v>220</v>
      </c>
    </row>
    <row r="33" spans="1:6" ht="15" customHeight="1" x14ac:dyDescent="0.25">
      <c r="A33" s="67" t="s">
        <v>221</v>
      </c>
      <c r="B33" s="68">
        <v>3370</v>
      </c>
      <c r="C33" s="68">
        <v>690</v>
      </c>
      <c r="D33" s="68">
        <v>0.96</v>
      </c>
      <c r="F33" s="11" t="s">
        <v>220</v>
      </c>
    </row>
    <row r="34" spans="1:6" ht="15" customHeight="1" x14ac:dyDescent="0.25">
      <c r="A34" s="67" t="s">
        <v>222</v>
      </c>
      <c r="B34" s="68">
        <v>3220</v>
      </c>
      <c r="C34" s="68">
        <v>710</v>
      </c>
      <c r="D34" s="68">
        <v>0.95</v>
      </c>
      <c r="F34" s="11" t="s">
        <v>220</v>
      </c>
    </row>
    <row r="35" spans="1:6" ht="15" customHeight="1" x14ac:dyDescent="0.25">
      <c r="A35" s="67" t="s">
        <v>216</v>
      </c>
      <c r="B35" s="68">
        <v>2301</v>
      </c>
      <c r="C35" s="68">
        <v>259</v>
      </c>
      <c r="D35" s="68">
        <v>124</v>
      </c>
      <c r="F35" s="11" t="s">
        <v>215</v>
      </c>
    </row>
    <row r="36" spans="1:6" ht="15" customHeight="1" x14ac:dyDescent="0.25">
      <c r="A36" s="67" t="s">
        <v>247</v>
      </c>
      <c r="B36" s="68">
        <v>2630</v>
      </c>
      <c r="C36" s="68">
        <v>901</v>
      </c>
      <c r="D36" s="68">
        <v>62.100999999999999</v>
      </c>
    </row>
    <row r="37" spans="1:6" ht="15" customHeight="1" x14ac:dyDescent="0.25">
      <c r="A37" s="67" t="s">
        <v>248</v>
      </c>
      <c r="B37" s="68">
        <v>1020</v>
      </c>
      <c r="C37" s="68">
        <v>1800</v>
      </c>
      <c r="D37" s="68">
        <v>0.3</v>
      </c>
    </row>
    <row r="62" spans="1:4" ht="15" customHeight="1" x14ac:dyDescent="0.25">
      <c r="A62" s="13"/>
      <c r="B62" s="14"/>
      <c r="C62" s="14"/>
      <c r="D62" s="14"/>
    </row>
    <row r="63" spans="1:4" ht="15" customHeight="1" x14ac:dyDescent="0.25">
      <c r="A63" s="13"/>
      <c r="B63" s="14"/>
      <c r="C63" s="14"/>
      <c r="D63" s="14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6"/>
  <sheetViews>
    <sheetView zoomScale="85" zoomScaleNormal="85" workbookViewId="0">
      <selection activeCell="B8" sqref="B8"/>
    </sheetView>
  </sheetViews>
  <sheetFormatPr defaultColWidth="20.109375" defaultRowHeight="15" customHeight="1" x14ac:dyDescent="0.25"/>
  <cols>
    <col min="1" max="1" width="27.33203125" style="92" bestFit="1" customWidth="1"/>
    <col min="2" max="2" width="9.44140625" style="92" bestFit="1" customWidth="1"/>
    <col min="3" max="3" width="6.6640625" style="92" bestFit="1" customWidth="1"/>
    <col min="4" max="4" width="8.44140625" style="92" bestFit="1" customWidth="1"/>
    <col min="5" max="5" width="10.33203125" style="92" bestFit="1" customWidth="1"/>
    <col min="6" max="6" width="9.5546875" style="92" bestFit="1" customWidth="1"/>
    <col min="7" max="7" width="11.6640625" style="92" bestFit="1" customWidth="1"/>
    <col min="8" max="8" width="13.109375" style="92" customWidth="1"/>
    <col min="9" max="9" width="17.6640625" style="92" customWidth="1"/>
    <col min="10" max="10" width="4.5546875" style="98" customWidth="1"/>
    <col min="11" max="11" width="11.6640625" style="92" bestFit="1" customWidth="1"/>
    <col min="12" max="12" width="14.6640625" style="92" bestFit="1" customWidth="1"/>
    <col min="13" max="13" width="8.44140625" style="92" bestFit="1" customWidth="1"/>
    <col min="14" max="14" width="4.33203125" style="92" customWidth="1"/>
    <col min="15" max="15" width="81.6640625" style="92" bestFit="1" customWidth="1"/>
    <col min="16" max="16384" width="20.109375" style="92"/>
  </cols>
  <sheetData>
    <row r="1" spans="1:15" ht="15" customHeight="1" thickBot="1" x14ac:dyDescent="0.3">
      <c r="A1" s="59" t="s">
        <v>160</v>
      </c>
      <c r="B1" s="60" t="s">
        <v>161</v>
      </c>
      <c r="C1" s="57" t="s">
        <v>162</v>
      </c>
      <c r="D1" s="61" t="s">
        <v>163</v>
      </c>
      <c r="E1" s="62" t="s">
        <v>164</v>
      </c>
      <c r="F1" s="58" t="s">
        <v>165</v>
      </c>
      <c r="G1" s="63" t="s">
        <v>166</v>
      </c>
      <c r="H1" s="65" t="s">
        <v>167</v>
      </c>
      <c r="I1" s="64" t="s">
        <v>168</v>
      </c>
      <c r="J1" s="10"/>
      <c r="K1" s="89" t="s">
        <v>169</v>
      </c>
      <c r="L1" s="90" t="s">
        <v>170</v>
      </c>
      <c r="M1" s="91" t="s">
        <v>171</v>
      </c>
      <c r="O1" s="69" t="s">
        <v>30</v>
      </c>
    </row>
    <row r="2" spans="1:15" ht="15" customHeight="1" x14ac:dyDescent="0.3">
      <c r="A2" s="49" t="s">
        <v>172</v>
      </c>
      <c r="B2" s="40">
        <v>0.82</v>
      </c>
      <c r="C2" s="41">
        <f t="shared" ref="C2:C34" si="0">1-B2-D2-H2</f>
        <v>0.18000000000000005</v>
      </c>
      <c r="D2" s="42">
        <v>0</v>
      </c>
      <c r="E2" s="43">
        <v>0.93600000000000005</v>
      </c>
      <c r="F2" s="41">
        <f t="shared" ref="F2:F34" si="1">1-E2-G2-I2</f>
        <v>6.3999999999999946E-2</v>
      </c>
      <c r="G2" s="42">
        <v>0</v>
      </c>
      <c r="H2" s="93">
        <v>0</v>
      </c>
      <c r="I2" s="93">
        <v>0</v>
      </c>
      <c r="J2" s="10"/>
      <c r="K2" s="94">
        <f t="shared" ref="K2:K11" si="2">ROUND(SUM(1-$B2-$C2-$D2-$H2),12)</f>
        <v>0</v>
      </c>
      <c r="L2" s="94">
        <f t="shared" ref="L2:L34" si="3">ROUND(SUM(1-$E2-$F2-$G2-$I2),12)</f>
        <v>0</v>
      </c>
      <c r="M2" s="95">
        <f t="shared" ref="M2:M34" si="4">E2/B2</f>
        <v>1.1414634146341465</v>
      </c>
      <c r="O2" s="92" t="s">
        <v>201</v>
      </c>
    </row>
    <row r="3" spans="1:15" ht="15" customHeight="1" x14ac:dyDescent="0.3">
      <c r="A3" s="48" t="s">
        <v>213</v>
      </c>
      <c r="B3" s="44">
        <v>0.69</v>
      </c>
      <c r="C3" s="96">
        <v>0.31000000000000005</v>
      </c>
      <c r="D3" s="45">
        <v>0</v>
      </c>
      <c r="E3" s="46">
        <v>0.88</v>
      </c>
      <c r="F3" s="96">
        <f t="shared" si="1"/>
        <v>0.12</v>
      </c>
      <c r="G3" s="45">
        <v>0</v>
      </c>
      <c r="H3" s="97">
        <v>0</v>
      </c>
      <c r="I3" s="97">
        <v>0</v>
      </c>
      <c r="J3" s="10"/>
      <c r="K3" s="94">
        <f t="shared" si="2"/>
        <v>0</v>
      </c>
      <c r="L3" s="94">
        <f t="shared" si="3"/>
        <v>0</v>
      </c>
      <c r="M3" s="95">
        <f t="shared" si="4"/>
        <v>1.2753623188405798</v>
      </c>
      <c r="O3" s="92" t="s">
        <v>214</v>
      </c>
    </row>
    <row r="4" spans="1:15" ht="15" customHeight="1" x14ac:dyDescent="0.3">
      <c r="A4" s="48" t="s">
        <v>233</v>
      </c>
      <c r="B4" s="44">
        <v>0.6</v>
      </c>
      <c r="C4" s="96">
        <f t="shared" si="0"/>
        <v>0.4</v>
      </c>
      <c r="D4" s="45">
        <v>0</v>
      </c>
      <c r="E4" s="46">
        <v>0.88</v>
      </c>
      <c r="F4" s="96">
        <f t="shared" si="1"/>
        <v>0.12</v>
      </c>
      <c r="G4" s="45">
        <v>0</v>
      </c>
      <c r="H4" s="97">
        <v>0</v>
      </c>
      <c r="I4" s="97">
        <v>0</v>
      </c>
      <c r="J4" s="10"/>
      <c r="K4" s="94">
        <f t="shared" si="2"/>
        <v>0</v>
      </c>
      <c r="L4" s="94">
        <f t="shared" si="3"/>
        <v>0</v>
      </c>
      <c r="M4" s="95">
        <f t="shared" si="4"/>
        <v>1.4666666666666668</v>
      </c>
      <c r="O4" s="92" t="s">
        <v>234</v>
      </c>
    </row>
    <row r="5" spans="1:15" ht="15" customHeight="1" x14ac:dyDescent="0.3">
      <c r="A5" s="48" t="s">
        <v>173</v>
      </c>
      <c r="B5" s="44">
        <v>0.88</v>
      </c>
      <c r="C5" s="96">
        <f t="shared" si="0"/>
        <v>0.12</v>
      </c>
      <c r="D5" s="45">
        <v>0</v>
      </c>
      <c r="E5" s="46">
        <v>0.96</v>
      </c>
      <c r="F5" s="96">
        <f t="shared" si="1"/>
        <v>4.0000000000000036E-2</v>
      </c>
      <c r="G5" s="45">
        <v>0</v>
      </c>
      <c r="H5" s="47">
        <v>0</v>
      </c>
      <c r="I5" s="47">
        <v>0</v>
      </c>
      <c r="K5" s="94">
        <f t="shared" si="2"/>
        <v>0</v>
      </c>
      <c r="L5" s="94">
        <f t="shared" si="3"/>
        <v>0</v>
      </c>
      <c r="M5" s="95">
        <f t="shared" si="4"/>
        <v>1.0909090909090908</v>
      </c>
      <c r="O5" s="92" t="s">
        <v>202</v>
      </c>
    </row>
    <row r="6" spans="1:15" ht="15" customHeight="1" x14ac:dyDescent="0.3">
      <c r="A6" s="48" t="s">
        <v>174</v>
      </c>
      <c r="B6" s="44">
        <v>0.03</v>
      </c>
      <c r="C6" s="96">
        <f t="shared" si="0"/>
        <v>0.12</v>
      </c>
      <c r="D6" s="45">
        <v>0</v>
      </c>
      <c r="E6" s="46">
        <v>0.23</v>
      </c>
      <c r="F6" s="96">
        <f t="shared" si="1"/>
        <v>0.12</v>
      </c>
      <c r="G6" s="45">
        <v>0</v>
      </c>
      <c r="H6" s="97">
        <v>0.85</v>
      </c>
      <c r="I6" s="97">
        <v>0.65</v>
      </c>
      <c r="J6" s="10"/>
      <c r="K6" s="94">
        <f t="shared" si="2"/>
        <v>0</v>
      </c>
      <c r="L6" s="94">
        <f t="shared" si="3"/>
        <v>0</v>
      </c>
      <c r="M6" s="95">
        <f t="shared" si="4"/>
        <v>7.666666666666667</v>
      </c>
      <c r="O6" s="92" t="s">
        <v>203</v>
      </c>
    </row>
    <row r="7" spans="1:15" ht="15" customHeight="1" x14ac:dyDescent="0.3">
      <c r="A7" s="48" t="s">
        <v>175</v>
      </c>
      <c r="B7" s="44">
        <v>0.08</v>
      </c>
      <c r="C7" s="96">
        <f t="shared" si="0"/>
        <v>0.12</v>
      </c>
      <c r="D7" s="45">
        <v>0</v>
      </c>
      <c r="E7" s="46">
        <v>0.34</v>
      </c>
      <c r="F7" s="96">
        <f t="shared" si="1"/>
        <v>5.9999999999999942E-2</v>
      </c>
      <c r="G7" s="45">
        <v>0</v>
      </c>
      <c r="H7" s="97">
        <v>0.8</v>
      </c>
      <c r="I7" s="97">
        <v>0.6</v>
      </c>
      <c r="J7" s="10"/>
      <c r="K7" s="94">
        <f t="shared" si="2"/>
        <v>0</v>
      </c>
      <c r="L7" s="94">
        <f t="shared" si="3"/>
        <v>0</v>
      </c>
      <c r="M7" s="95">
        <f t="shared" si="4"/>
        <v>4.25</v>
      </c>
      <c r="O7" s="10" t="s">
        <v>204</v>
      </c>
    </row>
    <row r="8" spans="1:15" ht="15" customHeight="1" x14ac:dyDescent="0.3">
      <c r="A8" s="48" t="s">
        <v>176</v>
      </c>
      <c r="B8" s="44">
        <v>0.15</v>
      </c>
      <c r="C8" s="96">
        <f t="shared" si="0"/>
        <v>0.85</v>
      </c>
      <c r="D8" s="45">
        <v>0</v>
      </c>
      <c r="E8" s="46">
        <v>0.5</v>
      </c>
      <c r="F8" s="96">
        <f t="shared" si="1"/>
        <v>0.5</v>
      </c>
      <c r="G8" s="45">
        <v>0</v>
      </c>
      <c r="H8" s="97">
        <v>0</v>
      </c>
      <c r="I8" s="97">
        <v>0</v>
      </c>
      <c r="J8" s="10"/>
      <c r="K8" s="94">
        <f t="shared" si="2"/>
        <v>0</v>
      </c>
      <c r="L8" s="94">
        <f t="shared" si="3"/>
        <v>0</v>
      </c>
      <c r="M8" s="95">
        <f t="shared" si="4"/>
        <v>3.3333333333333335</v>
      </c>
      <c r="O8" s="70" t="s">
        <v>205</v>
      </c>
    </row>
    <row r="9" spans="1:15" ht="15" customHeight="1" x14ac:dyDescent="0.3">
      <c r="A9" s="48" t="s">
        <v>177</v>
      </c>
      <c r="B9" s="44">
        <v>3.5000000000000003E-2</v>
      </c>
      <c r="C9" s="96">
        <f t="shared" si="0"/>
        <v>0.14500000000000002</v>
      </c>
      <c r="D9" s="45">
        <v>0</v>
      </c>
      <c r="E9" s="46">
        <v>0.14000000000000001</v>
      </c>
      <c r="F9" s="96">
        <f t="shared" si="1"/>
        <v>0.13</v>
      </c>
      <c r="G9" s="45">
        <v>0</v>
      </c>
      <c r="H9" s="97">
        <v>0.82</v>
      </c>
      <c r="I9" s="97">
        <v>0.73</v>
      </c>
      <c r="K9" s="94">
        <f t="shared" si="2"/>
        <v>0</v>
      </c>
      <c r="L9" s="94">
        <f t="shared" si="3"/>
        <v>0</v>
      </c>
      <c r="M9" s="95">
        <f t="shared" si="4"/>
        <v>4</v>
      </c>
      <c r="O9" s="92" t="s">
        <v>206</v>
      </c>
    </row>
    <row r="10" spans="1:15" ht="15" customHeight="1" x14ac:dyDescent="0.3">
      <c r="A10" s="48" t="s">
        <v>178</v>
      </c>
      <c r="B10" s="44">
        <v>0.1</v>
      </c>
      <c r="C10" s="96">
        <f t="shared" si="0"/>
        <v>0.4</v>
      </c>
      <c r="D10" s="45">
        <v>0</v>
      </c>
      <c r="E10" s="46">
        <v>0.4</v>
      </c>
      <c r="F10" s="96">
        <f t="shared" si="1"/>
        <v>9.9999999999999978E-2</v>
      </c>
      <c r="G10" s="45">
        <v>0</v>
      </c>
      <c r="H10" s="97">
        <v>0.5</v>
      </c>
      <c r="I10" s="97">
        <v>0.5</v>
      </c>
      <c r="K10" s="94">
        <f t="shared" si="2"/>
        <v>0</v>
      </c>
      <c r="L10" s="94">
        <f t="shared" si="3"/>
        <v>0</v>
      </c>
      <c r="M10" s="95">
        <f t="shared" si="4"/>
        <v>4</v>
      </c>
      <c r="O10" s="70" t="s">
        <v>205</v>
      </c>
    </row>
    <row r="11" spans="1:15" ht="15" customHeight="1" x14ac:dyDescent="0.3">
      <c r="A11" s="48" t="s">
        <v>179</v>
      </c>
      <c r="B11" s="44">
        <v>0.21</v>
      </c>
      <c r="C11" s="96">
        <f t="shared" si="0"/>
        <v>0.79</v>
      </c>
      <c r="D11" s="45">
        <v>0</v>
      </c>
      <c r="E11" s="46">
        <v>0.7</v>
      </c>
      <c r="F11" s="96">
        <f t="shared" si="1"/>
        <v>0.30000000000000004</v>
      </c>
      <c r="G11" s="45">
        <v>0</v>
      </c>
      <c r="H11" s="97">
        <v>0</v>
      </c>
      <c r="I11" s="97">
        <v>0</v>
      </c>
      <c r="K11" s="94">
        <f t="shared" si="2"/>
        <v>0</v>
      </c>
      <c r="L11" s="94">
        <f t="shared" si="3"/>
        <v>0</v>
      </c>
      <c r="M11" s="95">
        <f>E11/B11</f>
        <v>3.333333333333333</v>
      </c>
      <c r="O11" s="70" t="s">
        <v>207</v>
      </c>
    </row>
    <row r="12" spans="1:15" ht="15" customHeight="1" x14ac:dyDescent="0.3">
      <c r="A12" s="48" t="s">
        <v>180</v>
      </c>
      <c r="B12" s="44">
        <v>0.54</v>
      </c>
      <c r="C12" s="96">
        <f t="shared" si="0"/>
        <v>0.45999999999999996</v>
      </c>
      <c r="D12" s="45">
        <v>0</v>
      </c>
      <c r="E12" s="46">
        <v>0.68</v>
      </c>
      <c r="F12" s="96">
        <f t="shared" si="1"/>
        <v>0.31999999999999995</v>
      </c>
      <c r="G12" s="45">
        <v>0</v>
      </c>
      <c r="H12" s="97">
        <v>0</v>
      </c>
      <c r="I12" s="97">
        <v>0</v>
      </c>
      <c r="K12" s="94">
        <f t="shared" ref="K12:K34" si="5">ROUND(SUM(1-$B12-$C12-$D12-$H12),12)</f>
        <v>0</v>
      </c>
      <c r="L12" s="94">
        <f t="shared" si="3"/>
        <v>0</v>
      </c>
      <c r="M12" s="95">
        <f t="shared" si="4"/>
        <v>1.2592592592592593</v>
      </c>
      <c r="O12" s="10" t="s">
        <v>204</v>
      </c>
    </row>
    <row r="13" spans="1:15" ht="15" customHeight="1" x14ac:dyDescent="0.3">
      <c r="A13" s="48" t="s">
        <v>181</v>
      </c>
      <c r="B13" s="44">
        <v>0.9</v>
      </c>
      <c r="C13" s="96">
        <f t="shared" si="0"/>
        <v>9.9999999999999978E-2</v>
      </c>
      <c r="D13" s="45">
        <v>0</v>
      </c>
      <c r="E13" s="46">
        <v>0.9</v>
      </c>
      <c r="F13" s="96">
        <f t="shared" si="1"/>
        <v>9.9999999999999978E-2</v>
      </c>
      <c r="G13" s="45">
        <v>0</v>
      </c>
      <c r="H13" s="97">
        <v>0</v>
      </c>
      <c r="I13" s="97">
        <v>0</v>
      </c>
      <c r="K13" s="94">
        <f t="shared" si="5"/>
        <v>0</v>
      </c>
      <c r="L13" s="94">
        <f t="shared" si="3"/>
        <v>0</v>
      </c>
      <c r="M13" s="95">
        <f t="shared" si="4"/>
        <v>1</v>
      </c>
      <c r="O13" s="70" t="s">
        <v>208</v>
      </c>
    </row>
    <row r="14" spans="1:15" ht="15" customHeight="1" x14ac:dyDescent="0.3">
      <c r="A14" s="48" t="s">
        <v>249</v>
      </c>
      <c r="B14" s="44">
        <v>0.66</v>
      </c>
      <c r="C14" s="96">
        <f t="shared" si="0"/>
        <v>0.33999999999999997</v>
      </c>
      <c r="D14" s="45">
        <v>0</v>
      </c>
      <c r="E14" s="46">
        <v>0.08</v>
      </c>
      <c r="F14" s="96">
        <f t="shared" si="1"/>
        <v>0.92</v>
      </c>
      <c r="G14" s="45">
        <v>0</v>
      </c>
      <c r="H14" s="97">
        <v>0</v>
      </c>
      <c r="I14" s="97">
        <v>0</v>
      </c>
      <c r="K14" s="94"/>
      <c r="L14" s="94"/>
      <c r="M14" s="95">
        <f>E14/B14</f>
        <v>0.12121212121212122</v>
      </c>
      <c r="O14" s="70" t="s">
        <v>250</v>
      </c>
    </row>
    <row r="15" spans="1:15" ht="15" customHeight="1" x14ac:dyDescent="0.3">
      <c r="A15" s="48" t="s">
        <v>182</v>
      </c>
      <c r="B15" s="44">
        <v>0.8</v>
      </c>
      <c r="C15" s="96">
        <f t="shared" si="0"/>
        <v>0.19999999999999996</v>
      </c>
      <c r="D15" s="45">
        <v>0</v>
      </c>
      <c r="E15" s="46">
        <v>0.27</v>
      </c>
      <c r="F15" s="96">
        <f t="shared" si="1"/>
        <v>0.73</v>
      </c>
      <c r="G15" s="45">
        <v>0</v>
      </c>
      <c r="H15" s="97">
        <v>0</v>
      </c>
      <c r="I15" s="97">
        <v>0</v>
      </c>
      <c r="K15" s="94">
        <f>ROUND(SUM(1-$B15-$C15-$D15-$H15),12)</f>
        <v>0</v>
      </c>
      <c r="L15" s="94">
        <f>ROUND(SUM(1-$E15-$F15-$G15-$I15),12)</f>
        <v>0</v>
      </c>
      <c r="M15" s="95">
        <f>E15/B15</f>
        <v>0.33750000000000002</v>
      </c>
      <c r="O15" s="10" t="s">
        <v>209</v>
      </c>
    </row>
    <row r="16" spans="1:15" ht="15" customHeight="1" thickBot="1" x14ac:dyDescent="0.35">
      <c r="A16" s="48" t="s">
        <v>183</v>
      </c>
      <c r="B16" s="44">
        <v>0.05</v>
      </c>
      <c r="C16" s="96">
        <f t="shared" si="0"/>
        <v>0.95</v>
      </c>
      <c r="D16" s="45">
        <v>0</v>
      </c>
      <c r="E16" s="46">
        <v>0.15</v>
      </c>
      <c r="F16" s="96">
        <f t="shared" si="1"/>
        <v>0.85</v>
      </c>
      <c r="G16" s="45">
        <v>0</v>
      </c>
      <c r="H16" s="97">
        <v>0</v>
      </c>
      <c r="I16" s="97">
        <v>0</v>
      </c>
      <c r="K16" s="94">
        <f t="shared" ref="K16" si="6">ROUND(SUM(1-$B16-$C16-$D16-$H16),12)</f>
        <v>0</v>
      </c>
      <c r="L16" s="94">
        <f t="shared" ref="L16" si="7">ROUND(SUM(1-$E16-$F16-$G16-$I16),12)</f>
        <v>0</v>
      </c>
      <c r="M16" s="95">
        <f t="shared" ref="M16:M18" si="8">E16/B16</f>
        <v>2.9999999999999996</v>
      </c>
      <c r="O16" s="92" t="s">
        <v>55</v>
      </c>
    </row>
    <row r="17" spans="1:15" ht="15" customHeight="1" x14ac:dyDescent="0.3">
      <c r="A17" s="49" t="s">
        <v>223</v>
      </c>
      <c r="B17" s="40">
        <v>0.01</v>
      </c>
      <c r="C17" s="41">
        <f t="shared" si="0"/>
        <v>8.9999999999999969E-2</v>
      </c>
      <c r="D17" s="42">
        <v>0.9</v>
      </c>
      <c r="E17" s="43">
        <v>0.01</v>
      </c>
      <c r="F17" s="41">
        <f t="shared" si="1"/>
        <v>8.9999999999999969E-2</v>
      </c>
      <c r="G17" s="42">
        <v>0.9</v>
      </c>
      <c r="H17" s="93">
        <v>0</v>
      </c>
      <c r="I17" s="93">
        <v>0</v>
      </c>
      <c r="K17" s="94">
        <f t="shared" si="5"/>
        <v>0</v>
      </c>
      <c r="L17" s="94">
        <f t="shared" si="3"/>
        <v>0</v>
      </c>
      <c r="M17" s="95">
        <f t="shared" si="8"/>
        <v>1</v>
      </c>
      <c r="O17" s="10" t="s">
        <v>215</v>
      </c>
    </row>
    <row r="18" spans="1:15" ht="15" customHeight="1" x14ac:dyDescent="0.3">
      <c r="A18" s="48" t="s">
        <v>224</v>
      </c>
      <c r="B18" s="44">
        <v>0.01</v>
      </c>
      <c r="C18" s="96">
        <f t="shared" si="0"/>
        <v>8.9999999999999969E-2</v>
      </c>
      <c r="D18" s="45">
        <v>0.9</v>
      </c>
      <c r="E18" s="46">
        <v>0.01</v>
      </c>
      <c r="F18" s="96">
        <f t="shared" si="1"/>
        <v>8.9999999999999969E-2</v>
      </c>
      <c r="G18" s="45">
        <v>0.9</v>
      </c>
      <c r="H18" s="97">
        <v>0</v>
      </c>
      <c r="I18" s="97">
        <v>0</v>
      </c>
      <c r="K18" s="94">
        <f t="shared" si="5"/>
        <v>0</v>
      </c>
      <c r="L18" s="94">
        <f t="shared" si="3"/>
        <v>0</v>
      </c>
      <c r="M18" s="95">
        <f t="shared" si="8"/>
        <v>1</v>
      </c>
      <c r="O18" s="10" t="s">
        <v>215</v>
      </c>
    </row>
    <row r="19" spans="1:15" ht="15" customHeight="1" x14ac:dyDescent="0.3">
      <c r="A19" s="48" t="s">
        <v>225</v>
      </c>
      <c r="B19" s="44">
        <v>0.01</v>
      </c>
      <c r="C19" s="96">
        <f t="shared" si="0"/>
        <v>8.9999999999999969E-2</v>
      </c>
      <c r="D19" s="45">
        <v>0.9</v>
      </c>
      <c r="E19" s="46">
        <v>0.01</v>
      </c>
      <c r="F19" s="96">
        <f t="shared" si="1"/>
        <v>8.9999999999999969E-2</v>
      </c>
      <c r="G19" s="45">
        <v>0.9</v>
      </c>
      <c r="H19" s="97">
        <v>0</v>
      </c>
      <c r="I19" s="97">
        <v>0</v>
      </c>
      <c r="K19" s="94">
        <f t="shared" si="5"/>
        <v>0</v>
      </c>
      <c r="L19" s="94">
        <f t="shared" si="3"/>
        <v>0</v>
      </c>
      <c r="M19" s="95">
        <f t="shared" si="4"/>
        <v>1</v>
      </c>
      <c r="O19" s="10" t="s">
        <v>215</v>
      </c>
    </row>
    <row r="20" spans="1:15" ht="15" customHeight="1" x14ac:dyDescent="0.3">
      <c r="A20" s="48" t="s">
        <v>226</v>
      </c>
      <c r="B20" s="44">
        <v>0.01</v>
      </c>
      <c r="C20" s="96">
        <f t="shared" si="0"/>
        <v>8.9999999999999969E-2</v>
      </c>
      <c r="D20" s="45">
        <v>0.9</v>
      </c>
      <c r="E20" s="46">
        <v>0.01</v>
      </c>
      <c r="F20" s="96">
        <f t="shared" si="1"/>
        <v>8.9999999999999969E-2</v>
      </c>
      <c r="G20" s="45">
        <v>0.9</v>
      </c>
      <c r="H20" s="97">
        <v>0</v>
      </c>
      <c r="I20" s="97">
        <v>0</v>
      </c>
      <c r="K20" s="94">
        <f t="shared" si="5"/>
        <v>0</v>
      </c>
      <c r="L20" s="94">
        <f t="shared" si="3"/>
        <v>0</v>
      </c>
      <c r="M20" s="95">
        <f t="shared" si="4"/>
        <v>1</v>
      </c>
      <c r="O20" s="10" t="s">
        <v>215</v>
      </c>
    </row>
    <row r="21" spans="1:15" ht="15" customHeight="1" x14ac:dyDescent="0.3">
      <c r="A21" s="48" t="s">
        <v>227</v>
      </c>
      <c r="B21" s="44">
        <v>0.01</v>
      </c>
      <c r="C21" s="96">
        <f t="shared" si="0"/>
        <v>8.9999999999999969E-2</v>
      </c>
      <c r="D21" s="45">
        <v>0.9</v>
      </c>
      <c r="E21" s="46">
        <v>0.01</v>
      </c>
      <c r="F21" s="96">
        <f t="shared" si="1"/>
        <v>8.9999999999999969E-2</v>
      </c>
      <c r="G21" s="45">
        <v>0.9</v>
      </c>
      <c r="H21" s="97">
        <v>0</v>
      </c>
      <c r="I21" s="97">
        <v>0</v>
      </c>
      <c r="K21" s="94">
        <f t="shared" si="5"/>
        <v>0</v>
      </c>
      <c r="L21" s="94">
        <f t="shared" si="3"/>
        <v>0</v>
      </c>
      <c r="M21" s="95">
        <f t="shared" si="4"/>
        <v>1</v>
      </c>
      <c r="O21" s="10" t="s">
        <v>215</v>
      </c>
    </row>
    <row r="22" spans="1:15" ht="15" customHeight="1" x14ac:dyDescent="0.3">
      <c r="A22" s="48" t="s">
        <v>228</v>
      </c>
      <c r="B22" s="44">
        <v>0.01</v>
      </c>
      <c r="C22" s="96">
        <f t="shared" si="0"/>
        <v>8.9999999999999969E-2</v>
      </c>
      <c r="D22" s="45">
        <v>0.9</v>
      </c>
      <c r="E22" s="46">
        <v>0.01</v>
      </c>
      <c r="F22" s="96">
        <f t="shared" si="1"/>
        <v>8.9999999999999969E-2</v>
      </c>
      <c r="G22" s="45">
        <v>0.9</v>
      </c>
      <c r="H22" s="97">
        <v>0</v>
      </c>
      <c r="I22" s="97">
        <v>0</v>
      </c>
      <c r="K22" s="94">
        <f t="shared" si="5"/>
        <v>0</v>
      </c>
      <c r="L22" s="94">
        <f t="shared" si="3"/>
        <v>0</v>
      </c>
      <c r="M22" s="95">
        <f t="shared" si="4"/>
        <v>1</v>
      </c>
      <c r="O22" s="10" t="s">
        <v>215</v>
      </c>
    </row>
    <row r="23" spans="1:15" ht="15" customHeight="1" x14ac:dyDescent="0.3">
      <c r="A23" s="48" t="s">
        <v>229</v>
      </c>
      <c r="B23" s="44">
        <v>0.01</v>
      </c>
      <c r="C23" s="96">
        <f t="shared" si="0"/>
        <v>8.9999999999999969E-2</v>
      </c>
      <c r="D23" s="45">
        <v>0.9</v>
      </c>
      <c r="E23" s="46">
        <v>0.01</v>
      </c>
      <c r="F23" s="96">
        <f t="shared" si="1"/>
        <v>8.9999999999999969E-2</v>
      </c>
      <c r="G23" s="45">
        <v>0.9</v>
      </c>
      <c r="H23" s="97">
        <v>0</v>
      </c>
      <c r="I23" s="97">
        <v>0</v>
      </c>
      <c r="K23" s="94">
        <f t="shared" si="5"/>
        <v>0</v>
      </c>
      <c r="L23" s="94">
        <f t="shared" si="3"/>
        <v>0</v>
      </c>
      <c r="M23" s="95">
        <f t="shared" si="4"/>
        <v>1</v>
      </c>
      <c r="O23" s="10" t="s">
        <v>215</v>
      </c>
    </row>
    <row r="24" spans="1:15" ht="15" customHeight="1" x14ac:dyDescent="0.3">
      <c r="A24" s="48" t="s">
        <v>217</v>
      </c>
      <c r="B24" s="44">
        <v>0.01</v>
      </c>
      <c r="C24" s="96">
        <v>8.9999999999999969E-2</v>
      </c>
      <c r="D24" s="45">
        <v>0.9</v>
      </c>
      <c r="E24" s="46">
        <v>0.01</v>
      </c>
      <c r="F24" s="96">
        <v>8.9999999999999969E-2</v>
      </c>
      <c r="G24" s="45">
        <v>0.9</v>
      </c>
      <c r="H24" s="97">
        <v>0</v>
      </c>
      <c r="I24" s="97">
        <v>0</v>
      </c>
      <c r="K24" s="94">
        <v>0</v>
      </c>
      <c r="L24" s="94">
        <v>0</v>
      </c>
      <c r="M24" s="95">
        <v>1</v>
      </c>
      <c r="O24" s="10" t="s">
        <v>215</v>
      </c>
    </row>
    <row r="25" spans="1:15" ht="15" customHeight="1" thickBot="1" x14ac:dyDescent="0.35">
      <c r="A25" s="48" t="s">
        <v>230</v>
      </c>
      <c r="B25" s="44">
        <v>0.01</v>
      </c>
      <c r="C25" s="96">
        <f t="shared" si="0"/>
        <v>8.9999999999999969E-2</v>
      </c>
      <c r="D25" s="45">
        <v>0.9</v>
      </c>
      <c r="E25" s="46">
        <v>0.01</v>
      </c>
      <c r="F25" s="96">
        <f t="shared" si="1"/>
        <v>8.9999999999999969E-2</v>
      </c>
      <c r="G25" s="45">
        <v>0.9</v>
      </c>
      <c r="H25" s="97">
        <v>0</v>
      </c>
      <c r="I25" s="97">
        <v>0</v>
      </c>
      <c r="K25" s="94">
        <f t="shared" si="5"/>
        <v>0</v>
      </c>
      <c r="L25" s="94">
        <f t="shared" si="3"/>
        <v>0</v>
      </c>
      <c r="M25" s="95">
        <f t="shared" si="4"/>
        <v>1</v>
      </c>
      <c r="O25" s="10" t="s">
        <v>215</v>
      </c>
    </row>
    <row r="26" spans="1:15" ht="15" customHeight="1" thickBot="1" x14ac:dyDescent="0.35">
      <c r="A26" s="79" t="s">
        <v>218</v>
      </c>
      <c r="B26" s="80">
        <v>0.88</v>
      </c>
      <c r="C26" s="81">
        <f t="shared" si="0"/>
        <v>0.12</v>
      </c>
      <c r="D26" s="82">
        <v>0</v>
      </c>
      <c r="E26" s="83">
        <v>0.96</v>
      </c>
      <c r="F26" s="81">
        <f t="shared" si="1"/>
        <v>4.0000000000000036E-2</v>
      </c>
      <c r="G26" s="82">
        <v>0</v>
      </c>
      <c r="H26" s="84">
        <v>0</v>
      </c>
      <c r="I26" s="84">
        <v>0</v>
      </c>
      <c r="K26" s="94">
        <f t="shared" si="5"/>
        <v>0</v>
      </c>
      <c r="L26" s="94">
        <f t="shared" si="3"/>
        <v>0</v>
      </c>
      <c r="M26" s="95">
        <f t="shared" si="4"/>
        <v>1.0909090909090908</v>
      </c>
      <c r="O26" s="10" t="s">
        <v>215</v>
      </c>
    </row>
    <row r="27" spans="1:15" ht="15" customHeight="1" x14ac:dyDescent="0.3">
      <c r="A27" s="49" t="s">
        <v>184</v>
      </c>
      <c r="B27" s="40">
        <v>0.03</v>
      </c>
      <c r="C27" s="41">
        <f t="shared" si="0"/>
        <v>0.97</v>
      </c>
      <c r="D27" s="42">
        <v>0</v>
      </c>
      <c r="E27" s="43">
        <v>0.3</v>
      </c>
      <c r="F27" s="41">
        <f t="shared" si="1"/>
        <v>0.7</v>
      </c>
      <c r="G27" s="42">
        <v>0</v>
      </c>
      <c r="H27" s="93">
        <v>0</v>
      </c>
      <c r="I27" s="93">
        <v>0</v>
      </c>
      <c r="K27" s="94">
        <f t="shared" si="5"/>
        <v>0</v>
      </c>
      <c r="L27" s="94">
        <f t="shared" si="3"/>
        <v>0</v>
      </c>
      <c r="M27" s="95">
        <f t="shared" si="4"/>
        <v>10</v>
      </c>
      <c r="O27" s="71" t="s">
        <v>210</v>
      </c>
    </row>
    <row r="28" spans="1:15" ht="15" customHeight="1" x14ac:dyDescent="0.3">
      <c r="A28" s="48" t="s">
        <v>185</v>
      </c>
      <c r="B28" s="44">
        <v>0.03</v>
      </c>
      <c r="C28" s="96">
        <f t="shared" si="0"/>
        <v>0.12</v>
      </c>
      <c r="D28" s="45">
        <v>0</v>
      </c>
      <c r="E28" s="46">
        <v>0.23</v>
      </c>
      <c r="F28" s="96">
        <f t="shared" si="1"/>
        <v>0.12</v>
      </c>
      <c r="G28" s="45">
        <v>0</v>
      </c>
      <c r="H28" s="97">
        <v>0.85</v>
      </c>
      <c r="I28" s="97">
        <v>0.65</v>
      </c>
      <c r="K28" s="94">
        <f t="shared" si="5"/>
        <v>0</v>
      </c>
      <c r="L28" s="94">
        <f t="shared" si="3"/>
        <v>0</v>
      </c>
      <c r="M28" s="95">
        <f t="shared" si="4"/>
        <v>7.666666666666667</v>
      </c>
      <c r="O28" s="71"/>
    </row>
    <row r="29" spans="1:15" ht="15" customHeight="1" x14ac:dyDescent="0.3">
      <c r="A29" s="48" t="s">
        <v>235</v>
      </c>
      <c r="B29" s="44">
        <v>0.05</v>
      </c>
      <c r="C29" s="96">
        <f t="shared" si="0"/>
        <v>9.9999999999999978E-2</v>
      </c>
      <c r="D29" s="45">
        <v>0</v>
      </c>
      <c r="E29" s="46">
        <v>0.23</v>
      </c>
      <c r="F29" s="96">
        <f t="shared" si="1"/>
        <v>0.12</v>
      </c>
      <c r="G29" s="45">
        <v>0</v>
      </c>
      <c r="H29" s="97">
        <v>0.85</v>
      </c>
      <c r="I29" s="97">
        <v>0.65</v>
      </c>
      <c r="K29" s="94">
        <f t="shared" si="5"/>
        <v>0</v>
      </c>
      <c r="L29" s="94">
        <f t="shared" si="3"/>
        <v>0</v>
      </c>
      <c r="M29" s="95">
        <f t="shared" si="4"/>
        <v>4.5999999999999996</v>
      </c>
      <c r="O29" s="10" t="s">
        <v>236</v>
      </c>
    </row>
    <row r="30" spans="1:15" ht="15" customHeight="1" x14ac:dyDescent="0.3">
      <c r="A30" s="48" t="s">
        <v>186</v>
      </c>
      <c r="B30" s="44">
        <v>0.03</v>
      </c>
      <c r="C30" s="96">
        <f t="shared" si="0"/>
        <v>0.12</v>
      </c>
      <c r="D30" s="45">
        <v>0</v>
      </c>
      <c r="E30" s="46">
        <v>0.23</v>
      </c>
      <c r="F30" s="96">
        <f t="shared" si="1"/>
        <v>0.12</v>
      </c>
      <c r="G30" s="45">
        <v>0</v>
      </c>
      <c r="H30" s="97">
        <v>0.85</v>
      </c>
      <c r="I30" s="97">
        <v>0.65</v>
      </c>
      <c r="K30" s="94">
        <f t="shared" si="5"/>
        <v>0</v>
      </c>
      <c r="L30" s="94">
        <f t="shared" si="3"/>
        <v>0</v>
      </c>
      <c r="M30" s="95">
        <f t="shared" si="4"/>
        <v>7.666666666666667</v>
      </c>
      <c r="O30" s="71"/>
    </row>
    <row r="31" spans="1:15" ht="15" customHeight="1" x14ac:dyDescent="0.3">
      <c r="A31" s="48" t="s">
        <v>187</v>
      </c>
      <c r="B31" s="44">
        <v>0.9</v>
      </c>
      <c r="C31" s="96">
        <f t="shared" si="0"/>
        <v>9.9999999999999978E-2</v>
      </c>
      <c r="D31" s="45">
        <v>0</v>
      </c>
      <c r="E31" s="46">
        <v>0.8</v>
      </c>
      <c r="F31" s="96">
        <f t="shared" si="1"/>
        <v>0.19999999999999996</v>
      </c>
      <c r="G31" s="45">
        <v>0</v>
      </c>
      <c r="H31" s="97">
        <v>0</v>
      </c>
      <c r="I31" s="97">
        <v>0</v>
      </c>
      <c r="K31" s="94">
        <f t="shared" si="5"/>
        <v>0</v>
      </c>
      <c r="L31" s="94">
        <f t="shared" si="3"/>
        <v>0</v>
      </c>
      <c r="M31" s="95">
        <f t="shared" si="4"/>
        <v>0.88888888888888895</v>
      </c>
      <c r="O31" s="71"/>
    </row>
    <row r="32" spans="1:15" ht="15" customHeight="1" x14ac:dyDescent="0.3">
      <c r="A32" s="48" t="s">
        <v>188</v>
      </c>
      <c r="B32" s="44">
        <v>0.17</v>
      </c>
      <c r="C32" s="96">
        <f t="shared" si="0"/>
        <v>0.83</v>
      </c>
      <c r="D32" s="45">
        <v>0</v>
      </c>
      <c r="E32" s="46">
        <v>0.5</v>
      </c>
      <c r="F32" s="96">
        <f t="shared" si="1"/>
        <v>0.5</v>
      </c>
      <c r="G32" s="45">
        <v>0</v>
      </c>
      <c r="H32" s="97">
        <v>0</v>
      </c>
      <c r="I32" s="97">
        <v>0</v>
      </c>
      <c r="K32" s="94">
        <f t="shared" si="5"/>
        <v>0</v>
      </c>
      <c r="L32" s="94">
        <f t="shared" si="3"/>
        <v>0</v>
      </c>
      <c r="M32" s="95">
        <f t="shared" si="4"/>
        <v>2.9411764705882351</v>
      </c>
      <c r="O32" s="71"/>
    </row>
    <row r="33" spans="1:15" ht="15" customHeight="1" x14ac:dyDescent="0.3">
      <c r="A33" s="48" t="s">
        <v>189</v>
      </c>
      <c r="B33" s="44">
        <v>0.1</v>
      </c>
      <c r="C33" s="96">
        <f t="shared" si="0"/>
        <v>0.9</v>
      </c>
      <c r="D33" s="45">
        <v>0</v>
      </c>
      <c r="E33" s="46">
        <v>0.4</v>
      </c>
      <c r="F33" s="96">
        <f t="shared" si="1"/>
        <v>0.6</v>
      </c>
      <c r="G33" s="45">
        <v>0</v>
      </c>
      <c r="H33" s="97">
        <v>0</v>
      </c>
      <c r="I33" s="97">
        <v>0</v>
      </c>
      <c r="J33" s="10"/>
      <c r="K33" s="94">
        <f t="shared" si="5"/>
        <v>0</v>
      </c>
      <c r="L33" s="94">
        <f t="shared" si="3"/>
        <v>0</v>
      </c>
      <c r="M33" s="95">
        <f t="shared" si="4"/>
        <v>4</v>
      </c>
      <c r="O33" s="99"/>
    </row>
    <row r="34" spans="1:15" ht="15" customHeight="1" thickBot="1" x14ac:dyDescent="0.35">
      <c r="A34" s="50" t="s">
        <v>190</v>
      </c>
      <c r="B34" s="51">
        <v>0.05</v>
      </c>
      <c r="C34" s="52">
        <f t="shared" si="0"/>
        <v>0.95</v>
      </c>
      <c r="D34" s="53">
        <v>0</v>
      </c>
      <c r="E34" s="54">
        <v>0.16</v>
      </c>
      <c r="F34" s="52">
        <f t="shared" si="1"/>
        <v>0.84</v>
      </c>
      <c r="G34" s="53">
        <v>0</v>
      </c>
      <c r="H34" s="100">
        <v>0</v>
      </c>
      <c r="I34" s="100">
        <v>0</v>
      </c>
      <c r="J34" s="10"/>
      <c r="K34" s="94">
        <f t="shared" si="5"/>
        <v>0</v>
      </c>
      <c r="L34" s="94">
        <f t="shared" si="3"/>
        <v>0</v>
      </c>
      <c r="M34" s="95">
        <f t="shared" si="4"/>
        <v>3.1999999999999997</v>
      </c>
      <c r="O34" s="99"/>
    </row>
    <row r="35" spans="1:15" ht="15" customHeight="1" x14ac:dyDescent="0.25">
      <c r="A35" s="101"/>
      <c r="B35" s="102"/>
      <c r="C35" s="95"/>
      <c r="D35" s="94"/>
      <c r="E35" s="95"/>
      <c r="F35" s="95"/>
      <c r="G35" s="94"/>
      <c r="H35" s="95"/>
      <c r="I35" s="95"/>
      <c r="J35" s="10"/>
    </row>
    <row r="36" spans="1:15" ht="15" customHeight="1" x14ac:dyDescent="0.25">
      <c r="A36" s="101"/>
      <c r="B36" s="102"/>
      <c r="C36" s="95"/>
      <c r="D36" s="94"/>
      <c r="E36" s="95"/>
      <c r="F36" s="95"/>
      <c r="G36" s="94"/>
      <c r="H36" s="95"/>
      <c r="I36" s="95"/>
      <c r="J36" s="10"/>
    </row>
    <row r="37" spans="1:15" ht="15" customHeight="1" x14ac:dyDescent="0.25">
      <c r="A37" s="101"/>
      <c r="B37" s="94"/>
      <c r="C37" s="94"/>
      <c r="D37" s="94"/>
      <c r="E37" s="95"/>
      <c r="F37" s="94"/>
      <c r="G37" s="94"/>
      <c r="H37" s="94"/>
      <c r="I37" s="94"/>
    </row>
    <row r="38" spans="1:15" ht="15" customHeight="1" x14ac:dyDescent="0.25">
      <c r="A38" s="101"/>
      <c r="B38" s="102"/>
      <c r="C38" s="95"/>
      <c r="D38" s="94"/>
      <c r="E38" s="95"/>
      <c r="F38" s="95"/>
      <c r="G38" s="94"/>
      <c r="H38" s="95"/>
      <c r="I38" s="95"/>
      <c r="J38" s="10"/>
    </row>
    <row r="39" spans="1:15" ht="15" customHeight="1" x14ac:dyDescent="0.25">
      <c r="A39" s="101"/>
      <c r="B39" s="102"/>
      <c r="C39" s="95"/>
      <c r="D39" s="94"/>
      <c r="E39" s="95"/>
      <c r="F39" s="95"/>
      <c r="G39" s="94"/>
      <c r="H39" s="95"/>
      <c r="I39" s="95"/>
      <c r="J39" s="10"/>
    </row>
    <row r="40" spans="1:15" ht="15" customHeight="1" x14ac:dyDescent="0.25">
      <c r="A40" s="101"/>
      <c r="B40" s="102"/>
      <c r="C40" s="95"/>
      <c r="D40" s="94"/>
      <c r="E40" s="95"/>
      <c r="F40" s="95"/>
      <c r="G40" s="94"/>
      <c r="H40" s="95"/>
      <c r="I40" s="95"/>
      <c r="J40" s="10"/>
    </row>
    <row r="41" spans="1:15" ht="15" customHeight="1" x14ac:dyDescent="0.25">
      <c r="A41" s="101"/>
      <c r="B41" s="102"/>
      <c r="C41" s="95"/>
      <c r="D41" s="94"/>
      <c r="E41" s="95"/>
      <c r="F41" s="95"/>
      <c r="G41" s="94"/>
      <c r="H41" s="95"/>
      <c r="I41" s="95"/>
      <c r="J41" s="10"/>
    </row>
    <row r="42" spans="1:15" ht="15" customHeight="1" x14ac:dyDescent="0.25">
      <c r="A42" s="101"/>
      <c r="B42" s="102"/>
      <c r="C42" s="95"/>
      <c r="D42" s="94"/>
      <c r="E42" s="95"/>
      <c r="F42" s="95"/>
      <c r="G42" s="94"/>
      <c r="H42" s="95"/>
      <c r="I42" s="95"/>
      <c r="J42" s="10"/>
    </row>
    <row r="43" spans="1:15" ht="15" customHeight="1" x14ac:dyDescent="0.25">
      <c r="A43" s="101"/>
      <c r="B43" s="102"/>
      <c r="C43" s="95"/>
      <c r="D43" s="94"/>
      <c r="E43" s="95"/>
      <c r="F43" s="95"/>
      <c r="G43" s="94"/>
      <c r="H43" s="95"/>
      <c r="I43" s="95"/>
      <c r="J43" s="10"/>
    </row>
    <row r="44" spans="1:15" ht="15" customHeight="1" x14ac:dyDescent="0.25">
      <c r="A44" s="101"/>
      <c r="B44" s="102"/>
      <c r="C44" s="95"/>
      <c r="D44" s="94"/>
      <c r="E44" s="95"/>
      <c r="F44" s="95"/>
      <c r="G44" s="94"/>
      <c r="H44" s="95"/>
      <c r="I44" s="95"/>
      <c r="J44" s="10"/>
    </row>
    <row r="45" spans="1:15" ht="15" customHeight="1" x14ac:dyDescent="0.25">
      <c r="A45" s="101"/>
      <c r="B45" s="102"/>
      <c r="C45" s="95"/>
      <c r="D45" s="94"/>
      <c r="E45" s="95"/>
      <c r="F45" s="95"/>
      <c r="G45" s="94"/>
      <c r="H45" s="95"/>
      <c r="I45" s="95"/>
      <c r="J45" s="10"/>
    </row>
    <row r="46" spans="1:15" ht="15" customHeight="1" x14ac:dyDescent="0.25">
      <c r="A46" s="101"/>
      <c r="B46" s="102"/>
      <c r="C46" s="95"/>
      <c r="D46" s="94"/>
      <c r="E46" s="95"/>
      <c r="F46" s="95"/>
      <c r="G46" s="94"/>
      <c r="H46" s="95"/>
      <c r="I46" s="95"/>
      <c r="J46" s="10"/>
    </row>
    <row r="47" spans="1:15" ht="15" customHeight="1" x14ac:dyDescent="0.25">
      <c r="A47" s="101"/>
      <c r="B47" s="102"/>
      <c r="C47" s="95"/>
      <c r="D47" s="94"/>
      <c r="E47" s="95"/>
      <c r="F47" s="95"/>
      <c r="G47" s="94"/>
      <c r="H47" s="95"/>
      <c r="I47" s="95"/>
      <c r="J47" s="10"/>
    </row>
    <row r="48" spans="1:15" ht="15" customHeight="1" x14ac:dyDescent="0.25">
      <c r="A48" s="101"/>
      <c r="B48" s="102"/>
      <c r="C48" s="95"/>
      <c r="D48" s="94"/>
      <c r="E48" s="95"/>
      <c r="F48" s="95"/>
      <c r="G48" s="94"/>
      <c r="H48" s="95"/>
      <c r="I48" s="95"/>
      <c r="J48" s="10"/>
    </row>
    <row r="49" spans="1:10" ht="15" customHeight="1" x14ac:dyDescent="0.25">
      <c r="A49" s="101"/>
      <c r="B49" s="102"/>
      <c r="C49" s="95"/>
      <c r="D49" s="94"/>
      <c r="E49" s="95"/>
      <c r="F49" s="95"/>
      <c r="G49" s="94"/>
      <c r="H49" s="95"/>
      <c r="I49" s="95"/>
      <c r="J49" s="10"/>
    </row>
    <row r="50" spans="1:10" ht="15" customHeight="1" x14ac:dyDescent="0.25">
      <c r="A50" s="101"/>
      <c r="B50" s="102"/>
      <c r="C50" s="95"/>
      <c r="D50" s="94"/>
      <c r="E50" s="95"/>
      <c r="F50" s="95"/>
      <c r="G50" s="94"/>
      <c r="H50" s="95"/>
      <c r="I50" s="95"/>
      <c r="J50" s="10"/>
    </row>
    <row r="51" spans="1:10" ht="15" customHeight="1" x14ac:dyDescent="0.25">
      <c r="A51" s="101"/>
      <c r="B51" s="102"/>
      <c r="C51" s="95"/>
      <c r="D51" s="94"/>
      <c r="E51" s="95"/>
      <c r="F51" s="95"/>
      <c r="G51" s="94"/>
      <c r="H51" s="95"/>
      <c r="I51" s="95"/>
      <c r="J51" s="10"/>
    </row>
    <row r="52" spans="1:10" ht="15" customHeight="1" x14ac:dyDescent="0.25">
      <c r="A52" s="101"/>
      <c r="B52" s="102"/>
      <c r="C52" s="95"/>
      <c r="D52" s="94"/>
      <c r="E52" s="95"/>
      <c r="F52" s="95"/>
      <c r="G52" s="94"/>
      <c r="H52" s="95"/>
      <c r="I52" s="95"/>
      <c r="J52" s="10"/>
    </row>
    <row r="53" spans="1:10" ht="15" customHeight="1" x14ac:dyDescent="0.25">
      <c r="A53" s="101"/>
      <c r="B53" s="102"/>
      <c r="C53" s="95"/>
      <c r="D53" s="94"/>
      <c r="E53" s="95"/>
      <c r="F53" s="95"/>
      <c r="G53" s="94"/>
      <c r="H53" s="95"/>
      <c r="I53" s="95"/>
      <c r="J53" s="10"/>
    </row>
    <row r="54" spans="1:10" ht="15" customHeight="1" x14ac:dyDescent="0.25">
      <c r="A54" s="101"/>
      <c r="B54" s="102"/>
      <c r="C54" s="95"/>
      <c r="D54" s="94"/>
      <c r="E54" s="95"/>
      <c r="F54" s="95"/>
      <c r="G54" s="94"/>
      <c r="H54" s="95"/>
      <c r="I54" s="95"/>
      <c r="J54" s="10"/>
    </row>
    <row r="55" spans="1:10" ht="15" customHeight="1" x14ac:dyDescent="0.25">
      <c r="A55" s="101"/>
      <c r="B55" s="102"/>
      <c r="C55" s="95"/>
      <c r="D55" s="94"/>
      <c r="E55" s="95"/>
      <c r="F55" s="95"/>
      <c r="G55" s="94"/>
      <c r="H55" s="95"/>
      <c r="I55" s="95"/>
      <c r="J55" s="10"/>
    </row>
    <row r="56" spans="1:10" ht="15" customHeight="1" x14ac:dyDescent="0.25">
      <c r="A56" s="101"/>
      <c r="B56" s="102"/>
      <c r="C56" s="95"/>
      <c r="D56" s="94"/>
      <c r="E56" s="95"/>
      <c r="F56" s="95"/>
      <c r="G56" s="94"/>
      <c r="H56" s="95"/>
      <c r="I56" s="95"/>
      <c r="J56" s="10"/>
    </row>
    <row r="57" spans="1:10" ht="15" customHeight="1" x14ac:dyDescent="0.25">
      <c r="A57" s="101"/>
      <c r="B57" s="102"/>
      <c r="C57" s="95"/>
      <c r="D57" s="94"/>
      <c r="E57" s="95"/>
      <c r="F57" s="95"/>
      <c r="G57" s="94"/>
      <c r="H57" s="95"/>
      <c r="I57" s="95"/>
      <c r="J57" s="10"/>
    </row>
    <row r="58" spans="1:10" ht="15" customHeight="1" x14ac:dyDescent="0.25">
      <c r="A58" s="101"/>
      <c r="B58" s="102"/>
      <c r="C58" s="95"/>
      <c r="D58" s="94"/>
      <c r="E58" s="95"/>
      <c r="F58" s="95"/>
      <c r="G58" s="94"/>
      <c r="H58" s="95"/>
      <c r="I58" s="95"/>
      <c r="J58" s="10"/>
    </row>
    <row r="59" spans="1:10" ht="15" customHeight="1" x14ac:dyDescent="0.25">
      <c r="A59" s="101"/>
      <c r="B59" s="102"/>
      <c r="C59" s="95"/>
      <c r="D59" s="94"/>
      <c r="E59" s="95"/>
      <c r="F59" s="95"/>
      <c r="G59" s="94"/>
      <c r="H59" s="95"/>
      <c r="I59" s="95"/>
      <c r="J59" s="10"/>
    </row>
    <row r="60" spans="1:10" ht="15" customHeight="1" x14ac:dyDescent="0.25">
      <c r="A60" s="101"/>
      <c r="B60" s="102"/>
      <c r="C60" s="95"/>
      <c r="D60" s="94"/>
      <c r="E60" s="95"/>
      <c r="F60" s="95"/>
      <c r="G60" s="94"/>
      <c r="H60" s="95"/>
      <c r="I60" s="95"/>
      <c r="J60" s="10"/>
    </row>
    <row r="61" spans="1:10" ht="15" customHeight="1" x14ac:dyDescent="0.25">
      <c r="A61" s="101"/>
      <c r="B61" s="102"/>
      <c r="C61" s="95"/>
      <c r="D61" s="94"/>
      <c r="E61" s="95"/>
      <c r="F61" s="95"/>
      <c r="G61" s="94"/>
      <c r="H61" s="95"/>
      <c r="I61" s="95"/>
      <c r="J61" s="10"/>
    </row>
    <row r="62" spans="1:10" ht="15" customHeight="1" x14ac:dyDescent="0.25">
      <c r="A62" s="101"/>
      <c r="B62" s="95"/>
      <c r="C62" s="94"/>
      <c r="D62" s="94"/>
      <c r="E62" s="95"/>
      <c r="F62" s="94"/>
      <c r="G62" s="94"/>
      <c r="H62" s="95"/>
      <c r="I62" s="95"/>
    </row>
    <row r="63" spans="1:10" ht="15" customHeight="1" x14ac:dyDescent="0.25">
      <c r="A63" s="101"/>
      <c r="B63" s="95"/>
      <c r="C63" s="95"/>
      <c r="D63" s="94"/>
      <c r="E63" s="95"/>
      <c r="F63" s="95"/>
      <c r="G63" s="94"/>
      <c r="H63" s="94"/>
      <c r="I63" s="94"/>
      <c r="J63" s="10"/>
    </row>
    <row r="64" spans="1:10" ht="15" customHeight="1" x14ac:dyDescent="0.25">
      <c r="A64" s="101"/>
      <c r="B64" s="95"/>
      <c r="C64" s="95"/>
      <c r="D64" s="94"/>
      <c r="E64" s="95"/>
      <c r="F64" s="95"/>
      <c r="G64" s="94"/>
      <c r="H64" s="94"/>
      <c r="I64" s="94"/>
      <c r="J64" s="10"/>
    </row>
    <row r="65" spans="1:10" ht="15" customHeight="1" x14ac:dyDescent="0.25">
      <c r="A65" s="101"/>
      <c r="B65" s="102"/>
      <c r="C65" s="95"/>
      <c r="D65" s="94"/>
      <c r="E65" s="95"/>
      <c r="F65" s="95"/>
      <c r="G65" s="94"/>
      <c r="H65" s="94"/>
      <c r="I65" s="94"/>
      <c r="J65" s="10"/>
    </row>
    <row r="66" spans="1:10" ht="15" customHeight="1" x14ac:dyDescent="0.25">
      <c r="A66" s="101"/>
      <c r="B66" s="102"/>
      <c r="C66" s="95"/>
      <c r="D66" s="94"/>
      <c r="E66" s="95"/>
      <c r="F66" s="95"/>
      <c r="G66" s="94"/>
      <c r="H66" s="94"/>
      <c r="I66" s="94"/>
      <c r="J66" s="10"/>
    </row>
    <row r="67" spans="1:10" ht="15" customHeight="1" x14ac:dyDescent="0.25">
      <c r="A67" s="101"/>
      <c r="B67" s="102"/>
      <c r="C67" s="95"/>
      <c r="D67" s="94"/>
      <c r="E67" s="95"/>
      <c r="F67" s="95"/>
      <c r="G67" s="94"/>
      <c r="H67" s="94"/>
      <c r="I67" s="94"/>
      <c r="J67" s="10"/>
    </row>
    <row r="68" spans="1:10" ht="15" customHeight="1" x14ac:dyDescent="0.25">
      <c r="A68" s="101"/>
      <c r="B68" s="102"/>
      <c r="C68" s="95"/>
      <c r="D68" s="94"/>
      <c r="E68" s="95"/>
      <c r="F68" s="95"/>
      <c r="G68" s="94"/>
      <c r="H68" s="94"/>
      <c r="I68" s="94"/>
      <c r="J68" s="10"/>
    </row>
    <row r="69" spans="1:10" ht="15" customHeight="1" x14ac:dyDescent="0.25">
      <c r="A69" s="101"/>
      <c r="B69" s="102"/>
      <c r="C69" s="95"/>
      <c r="D69" s="94"/>
      <c r="E69" s="95"/>
      <c r="F69" s="95"/>
      <c r="G69" s="94"/>
      <c r="H69" s="94"/>
      <c r="I69" s="94"/>
      <c r="J69" s="10"/>
    </row>
    <row r="70" spans="1:10" ht="15" customHeight="1" x14ac:dyDescent="0.25">
      <c r="A70" s="101"/>
      <c r="B70" s="102"/>
      <c r="C70" s="95"/>
      <c r="D70" s="94"/>
      <c r="E70" s="95"/>
      <c r="F70" s="95"/>
      <c r="G70" s="94"/>
      <c r="H70" s="94"/>
      <c r="I70" s="94"/>
      <c r="J70" s="10"/>
    </row>
    <row r="71" spans="1:10" ht="15" customHeight="1" x14ac:dyDescent="0.25">
      <c r="A71" s="101"/>
      <c r="B71" s="102"/>
      <c r="C71" s="95"/>
      <c r="D71" s="94"/>
      <c r="E71" s="95"/>
      <c r="F71" s="95"/>
      <c r="G71" s="94"/>
      <c r="H71" s="94"/>
      <c r="I71" s="94"/>
      <c r="J71" s="10"/>
    </row>
    <row r="72" spans="1:10" ht="15" customHeight="1" x14ac:dyDescent="0.25">
      <c r="A72" s="101"/>
      <c r="B72" s="102"/>
      <c r="C72" s="95"/>
      <c r="D72" s="94"/>
      <c r="E72" s="95"/>
      <c r="F72" s="95"/>
      <c r="G72" s="94"/>
      <c r="H72" s="94"/>
      <c r="I72" s="94"/>
      <c r="J72" s="10"/>
    </row>
    <row r="73" spans="1:10" ht="15" customHeight="1" x14ac:dyDescent="0.25">
      <c r="A73" s="103"/>
      <c r="B73" s="104"/>
      <c r="C73" s="104"/>
      <c r="D73" s="105"/>
      <c r="E73" s="106"/>
      <c r="F73" s="104"/>
      <c r="G73" s="105"/>
      <c r="H73" s="105"/>
      <c r="I73" s="105"/>
      <c r="J73" s="107"/>
    </row>
    <row r="74" spans="1:10" ht="15" customHeight="1" x14ac:dyDescent="0.25">
      <c r="A74" s="108"/>
      <c r="B74" s="94"/>
      <c r="C74" s="94"/>
      <c r="D74" s="94"/>
      <c r="E74" s="94"/>
      <c r="F74" s="94"/>
      <c r="G74" s="94"/>
      <c r="H74" s="94"/>
      <c r="I74" s="94"/>
      <c r="J74" s="96"/>
    </row>
    <row r="75" spans="1:10" ht="15" customHeight="1" x14ac:dyDescent="0.25">
      <c r="B75" s="94"/>
      <c r="C75" s="94"/>
      <c r="D75" s="94"/>
      <c r="E75" s="94"/>
      <c r="F75" s="94"/>
      <c r="G75" s="94"/>
      <c r="H75" s="94"/>
      <c r="I75" s="94"/>
      <c r="J75" s="96"/>
    </row>
    <row r="76" spans="1:10" ht="15" customHeight="1" x14ac:dyDescent="0.25">
      <c r="B76" s="94"/>
      <c r="C76" s="94"/>
      <c r="D76" s="94"/>
      <c r="E76" s="94"/>
      <c r="F76" s="94"/>
      <c r="G76" s="94"/>
      <c r="H76" s="94"/>
      <c r="I76" s="94"/>
      <c r="J76" s="96"/>
    </row>
    <row r="77" spans="1:10" ht="15" customHeight="1" x14ac:dyDescent="0.25">
      <c r="B77" s="94"/>
      <c r="C77" s="94"/>
      <c r="D77" s="94"/>
      <c r="E77" s="94"/>
      <c r="F77" s="94"/>
      <c r="G77" s="94"/>
      <c r="H77" s="94"/>
      <c r="I77" s="94"/>
      <c r="J77" s="96"/>
    </row>
    <row r="78" spans="1:10" ht="15" customHeight="1" x14ac:dyDescent="0.25">
      <c r="B78" s="94"/>
      <c r="C78" s="94"/>
      <c r="D78" s="94"/>
      <c r="E78" s="94"/>
      <c r="F78" s="94"/>
      <c r="G78" s="94"/>
      <c r="H78" s="94"/>
      <c r="I78" s="94"/>
      <c r="J78" s="96"/>
    </row>
    <row r="79" spans="1:10" ht="15" customHeight="1" x14ac:dyDescent="0.25">
      <c r="B79" s="94"/>
      <c r="C79" s="94"/>
      <c r="D79" s="94"/>
      <c r="E79" s="94"/>
      <c r="F79" s="94"/>
      <c r="G79" s="94"/>
      <c r="H79" s="94"/>
      <c r="I79" s="94"/>
      <c r="J79" s="96"/>
    </row>
    <row r="80" spans="1:10" ht="15" customHeight="1" x14ac:dyDescent="0.25">
      <c r="B80" s="94"/>
      <c r="C80" s="94"/>
      <c r="D80" s="94"/>
      <c r="E80" s="94"/>
      <c r="F80" s="94"/>
      <c r="G80" s="94"/>
      <c r="H80" s="94"/>
      <c r="I80" s="94"/>
      <c r="J80" s="96"/>
    </row>
    <row r="81" spans="1:10" ht="15" customHeight="1" x14ac:dyDescent="0.25">
      <c r="B81" s="94"/>
      <c r="C81" s="94"/>
      <c r="D81" s="94"/>
      <c r="E81" s="94"/>
      <c r="F81" s="94"/>
      <c r="G81" s="94"/>
      <c r="H81" s="94"/>
      <c r="I81" s="94"/>
      <c r="J81" s="96"/>
    </row>
    <row r="82" spans="1:10" ht="15" customHeight="1" x14ac:dyDescent="0.25">
      <c r="B82" s="94"/>
      <c r="C82" s="94"/>
      <c r="D82" s="94"/>
      <c r="E82" s="94"/>
      <c r="F82" s="94"/>
      <c r="G82" s="94"/>
      <c r="H82" s="94"/>
      <c r="I82" s="94"/>
      <c r="J82" s="96"/>
    </row>
    <row r="83" spans="1:10" ht="15" customHeight="1" x14ac:dyDescent="0.25">
      <c r="B83" s="95"/>
      <c r="C83" s="95"/>
      <c r="D83" s="94"/>
      <c r="E83" s="95"/>
      <c r="F83" s="95"/>
      <c r="G83" s="94"/>
      <c r="H83" s="94"/>
      <c r="I83" s="94"/>
      <c r="J83" s="10"/>
    </row>
    <row r="84" spans="1:10" ht="15" customHeight="1" x14ac:dyDescent="0.25">
      <c r="A84" s="101"/>
      <c r="B84" s="102"/>
      <c r="C84" s="95"/>
      <c r="D84" s="94"/>
      <c r="E84" s="95"/>
      <c r="F84" s="95"/>
      <c r="G84" s="94"/>
      <c r="H84" s="95"/>
      <c r="I84" s="95"/>
      <c r="J84" s="10"/>
    </row>
    <row r="85" spans="1:10" ht="15" customHeight="1" x14ac:dyDescent="0.25">
      <c r="A85" s="101"/>
      <c r="B85" s="102"/>
      <c r="C85" s="95"/>
      <c r="D85" s="94"/>
      <c r="E85" s="95"/>
      <c r="F85" s="95"/>
      <c r="G85" s="94"/>
      <c r="H85" s="95"/>
      <c r="I85" s="95"/>
      <c r="J85" s="10"/>
    </row>
    <row r="86" spans="1:10" ht="15" customHeight="1" x14ac:dyDescent="0.25">
      <c r="B86" s="102"/>
      <c r="C86" s="95"/>
      <c r="D86" s="102"/>
      <c r="E86" s="95"/>
      <c r="F86" s="95"/>
      <c r="G86" s="95"/>
      <c r="H86" s="95"/>
      <c r="I86" s="95"/>
      <c r="J86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8"/>
  <sheetViews>
    <sheetView topLeftCell="A3" workbookViewId="0">
      <selection activeCell="H16" sqref="H16"/>
    </sheetView>
  </sheetViews>
  <sheetFormatPr defaultColWidth="11.44140625" defaultRowHeight="15.6" x14ac:dyDescent="0.3"/>
  <cols>
    <col min="1" max="1" width="11.44140625" style="18"/>
    <col min="2" max="2" width="8.33203125" style="39" customWidth="1"/>
    <col min="3" max="3" width="17.6640625" style="27" customWidth="1"/>
    <col min="4" max="4" width="17.5546875" style="39" bestFit="1" customWidth="1"/>
    <col min="5" max="6" width="10.5546875" style="39" customWidth="1"/>
    <col min="7" max="7" width="6.109375" style="39" bestFit="1" customWidth="1"/>
    <col min="8" max="8" width="6.6640625" style="39" bestFit="1" customWidth="1"/>
    <col min="9" max="9" width="6.6640625" customWidth="1"/>
    <col min="10" max="10" width="21.44140625" style="38" customWidth="1"/>
    <col min="11" max="11" width="32.33203125" style="18" bestFit="1" customWidth="1"/>
    <col min="12" max="16" width="11.44140625" style="18"/>
    <col min="17" max="17" width="11.33203125" style="18" customWidth="1"/>
    <col min="18" max="18" width="27.33203125" style="18" customWidth="1"/>
    <col min="19" max="19" width="25.33203125" style="18" customWidth="1"/>
    <col min="20" max="20" width="18.5546875" style="18" customWidth="1"/>
    <col min="21" max="21" width="19.5546875" style="18" bestFit="1" customWidth="1"/>
    <col min="22" max="16384" width="11.44140625" style="18"/>
  </cols>
  <sheetData>
    <row r="1" spans="1:21" ht="65.25" customHeight="1" x14ac:dyDescent="0.3">
      <c r="A1" s="32" t="s">
        <v>60</v>
      </c>
      <c r="B1" s="32" t="s">
        <v>152</v>
      </c>
      <c r="C1" s="32" t="s">
        <v>153</v>
      </c>
      <c r="D1" s="32" t="s">
        <v>154</v>
      </c>
      <c r="E1" s="32" t="s">
        <v>155</v>
      </c>
      <c r="F1" s="32" t="s">
        <v>156</v>
      </c>
      <c r="G1" s="33" t="s">
        <v>157</v>
      </c>
      <c r="H1" s="33" t="s">
        <v>158</v>
      </c>
      <c r="J1" s="32" t="s">
        <v>159</v>
      </c>
      <c r="S1" s="34"/>
      <c r="T1" s="34"/>
      <c r="U1" s="34"/>
    </row>
    <row r="2" spans="1:21" x14ac:dyDescent="0.3">
      <c r="A2" s="20" t="s">
        <v>76</v>
      </c>
      <c r="B2" s="2">
        <v>803000</v>
      </c>
      <c r="C2" s="20" t="s">
        <v>66</v>
      </c>
      <c r="D2" s="20" t="s">
        <v>72</v>
      </c>
      <c r="E2" s="35">
        <v>1</v>
      </c>
      <c r="F2" s="35">
        <v>1</v>
      </c>
      <c r="G2" s="35">
        <v>1</v>
      </c>
      <c r="H2" s="35">
        <v>1</v>
      </c>
      <c r="J2" s="36">
        <f>E2*F2</f>
        <v>1</v>
      </c>
      <c r="K2"/>
      <c r="U2" s="37"/>
    </row>
    <row r="3" spans="1:21" x14ac:dyDescent="0.3">
      <c r="A3" s="20" t="s">
        <v>79</v>
      </c>
      <c r="B3" s="2">
        <v>803001</v>
      </c>
      <c r="C3" s="20" t="s">
        <v>66</v>
      </c>
      <c r="D3" s="20" t="s">
        <v>72</v>
      </c>
      <c r="E3" s="35">
        <v>1</v>
      </c>
      <c r="F3" s="35">
        <v>1</v>
      </c>
      <c r="G3" s="35">
        <v>1</v>
      </c>
      <c r="H3" s="35">
        <v>1</v>
      </c>
      <c r="J3" s="36">
        <f t="shared" ref="J3:J28" si="0">E3*F3</f>
        <v>1</v>
      </c>
      <c r="K3"/>
      <c r="S3" s="34"/>
      <c r="T3" s="34"/>
      <c r="U3" s="37"/>
    </row>
    <row r="4" spans="1:21" x14ac:dyDescent="0.3">
      <c r="A4" s="20" t="s">
        <v>79</v>
      </c>
      <c r="B4" s="2">
        <v>803002</v>
      </c>
      <c r="C4" s="20" t="s">
        <v>66</v>
      </c>
      <c r="D4" s="20" t="s">
        <v>72</v>
      </c>
      <c r="E4" s="35">
        <v>1</v>
      </c>
      <c r="F4" s="35">
        <v>1</v>
      </c>
      <c r="G4" s="35">
        <v>1</v>
      </c>
      <c r="H4" s="35">
        <v>1</v>
      </c>
      <c r="J4" s="36">
        <f t="shared" si="0"/>
        <v>1</v>
      </c>
      <c r="K4"/>
      <c r="S4" s="34"/>
      <c r="T4" s="34"/>
      <c r="U4" s="37"/>
    </row>
    <row r="5" spans="1:21" x14ac:dyDescent="0.3">
      <c r="A5" s="20" t="s">
        <v>76</v>
      </c>
      <c r="B5" s="2">
        <v>803090</v>
      </c>
      <c r="C5" s="20" t="s">
        <v>66</v>
      </c>
      <c r="D5" s="20" t="s">
        <v>72</v>
      </c>
      <c r="E5" s="35">
        <v>1</v>
      </c>
      <c r="F5" s="35">
        <v>1</v>
      </c>
      <c r="G5" s="35">
        <v>1</v>
      </c>
      <c r="H5" s="35">
        <v>1</v>
      </c>
      <c r="J5" s="36">
        <f>E5*F5</f>
        <v>1</v>
      </c>
      <c r="K5"/>
      <c r="S5" s="34"/>
      <c r="T5" s="34"/>
      <c r="U5" s="37"/>
    </row>
    <row r="6" spans="1:21" x14ac:dyDescent="0.3">
      <c r="A6" s="20" t="s">
        <v>76</v>
      </c>
      <c r="B6" s="2">
        <v>803100</v>
      </c>
      <c r="C6" s="20" t="s">
        <v>66</v>
      </c>
      <c r="D6" s="20" t="s">
        <v>72</v>
      </c>
      <c r="E6" s="35">
        <v>1</v>
      </c>
      <c r="F6" s="35">
        <v>1</v>
      </c>
      <c r="G6" s="35">
        <v>1</v>
      </c>
      <c r="H6" s="35">
        <v>1</v>
      </c>
      <c r="J6" s="36">
        <f t="shared" si="0"/>
        <v>1</v>
      </c>
      <c r="K6"/>
      <c r="S6" s="34"/>
      <c r="T6" s="34"/>
      <c r="U6" s="37"/>
    </row>
    <row r="7" spans="1:21" x14ac:dyDescent="0.3">
      <c r="A7" s="20" t="s">
        <v>79</v>
      </c>
      <c r="B7" s="2">
        <v>803101</v>
      </c>
      <c r="C7" s="20" t="s">
        <v>66</v>
      </c>
      <c r="D7" s="20" t="s">
        <v>72</v>
      </c>
      <c r="E7" s="35">
        <v>1</v>
      </c>
      <c r="F7" s="35">
        <v>1</v>
      </c>
      <c r="G7" s="35">
        <v>1</v>
      </c>
      <c r="H7" s="35">
        <v>1</v>
      </c>
      <c r="J7" s="36">
        <f t="shared" si="0"/>
        <v>1</v>
      </c>
      <c r="K7"/>
      <c r="U7" s="37"/>
    </row>
    <row r="8" spans="1:21" x14ac:dyDescent="0.3">
      <c r="A8" s="20" t="s">
        <v>79</v>
      </c>
      <c r="B8" s="2">
        <v>803102</v>
      </c>
      <c r="C8" s="20" t="s">
        <v>66</v>
      </c>
      <c r="D8" s="20" t="s">
        <v>72</v>
      </c>
      <c r="E8" s="35">
        <v>1</v>
      </c>
      <c r="F8" s="35">
        <v>1</v>
      </c>
      <c r="G8" s="35">
        <v>1</v>
      </c>
      <c r="H8" s="35">
        <v>1</v>
      </c>
      <c r="J8" s="36">
        <f t="shared" si="0"/>
        <v>1</v>
      </c>
      <c r="K8"/>
      <c r="U8" s="37"/>
    </row>
    <row r="9" spans="1:21" x14ac:dyDescent="0.3">
      <c r="A9" s="20" t="s">
        <v>76</v>
      </c>
      <c r="B9" s="2">
        <v>803190</v>
      </c>
      <c r="C9" s="20" t="s">
        <v>66</v>
      </c>
      <c r="D9" s="20" t="s">
        <v>72</v>
      </c>
      <c r="E9" s="35">
        <v>1</v>
      </c>
      <c r="F9" s="35">
        <v>1</v>
      </c>
      <c r="G9" s="35">
        <v>1</v>
      </c>
      <c r="H9" s="35">
        <v>1</v>
      </c>
      <c r="J9" s="36">
        <f t="shared" si="0"/>
        <v>1</v>
      </c>
      <c r="K9"/>
      <c r="U9" s="37"/>
    </row>
    <row r="10" spans="1:21" x14ac:dyDescent="0.3">
      <c r="A10" s="20" t="s">
        <v>76</v>
      </c>
      <c r="B10" s="2">
        <v>803200</v>
      </c>
      <c r="C10" s="20" t="s">
        <v>66</v>
      </c>
      <c r="D10" s="20" t="s">
        <v>72</v>
      </c>
      <c r="E10" s="35">
        <v>1</v>
      </c>
      <c r="F10" s="35">
        <v>1</v>
      </c>
      <c r="G10" s="35">
        <v>1</v>
      </c>
      <c r="H10" s="35">
        <v>1</v>
      </c>
      <c r="J10" s="36">
        <f t="shared" si="0"/>
        <v>1</v>
      </c>
      <c r="K10"/>
      <c r="U10" s="37"/>
    </row>
    <row r="11" spans="1:21" x14ac:dyDescent="0.3">
      <c r="A11" s="20" t="s">
        <v>76</v>
      </c>
      <c r="B11" s="2">
        <v>803201</v>
      </c>
      <c r="C11" s="20" t="s">
        <v>66</v>
      </c>
      <c r="D11" s="20" t="s">
        <v>72</v>
      </c>
      <c r="E11" s="35">
        <v>1</v>
      </c>
      <c r="F11" s="35">
        <v>1</v>
      </c>
      <c r="G11" s="35">
        <v>1</v>
      </c>
      <c r="H11" s="35">
        <v>1</v>
      </c>
      <c r="J11" s="36">
        <f t="shared" si="0"/>
        <v>1</v>
      </c>
      <c r="K11"/>
      <c r="U11" s="37"/>
    </row>
    <row r="12" spans="1:21" x14ac:dyDescent="0.3">
      <c r="A12" s="20" t="s">
        <v>76</v>
      </c>
      <c r="B12" s="2">
        <v>803300</v>
      </c>
      <c r="C12" s="20" t="s">
        <v>66</v>
      </c>
      <c r="D12" s="20" t="s">
        <v>72</v>
      </c>
      <c r="E12" s="35">
        <v>1</v>
      </c>
      <c r="F12" s="35">
        <v>1</v>
      </c>
      <c r="G12" s="35">
        <v>1</v>
      </c>
      <c r="H12" s="35">
        <v>1</v>
      </c>
      <c r="J12" s="36">
        <f t="shared" si="0"/>
        <v>1</v>
      </c>
      <c r="K12"/>
      <c r="U12" s="37"/>
    </row>
    <row r="13" spans="1:21" x14ac:dyDescent="0.3">
      <c r="A13" s="20" t="s">
        <v>76</v>
      </c>
      <c r="B13" s="2">
        <v>803301</v>
      </c>
      <c r="C13" s="20" t="s">
        <v>66</v>
      </c>
      <c r="D13" s="20" t="s">
        <v>72</v>
      </c>
      <c r="E13" s="35">
        <v>1</v>
      </c>
      <c r="F13" s="35">
        <v>1</v>
      </c>
      <c r="G13" s="35">
        <v>1</v>
      </c>
      <c r="H13" s="35">
        <v>1</v>
      </c>
      <c r="J13" s="36">
        <f t="shared" si="0"/>
        <v>1</v>
      </c>
      <c r="K13"/>
      <c r="U13" s="37"/>
    </row>
    <row r="14" spans="1:21" x14ac:dyDescent="0.3">
      <c r="A14" s="20" t="s">
        <v>76</v>
      </c>
      <c r="B14" s="2">
        <v>804000</v>
      </c>
      <c r="C14" s="20" t="s">
        <v>66</v>
      </c>
      <c r="D14" s="20" t="s">
        <v>72</v>
      </c>
      <c r="E14" s="35">
        <v>1</v>
      </c>
      <c r="F14" s="35">
        <v>1</v>
      </c>
      <c r="G14" s="35">
        <v>1</v>
      </c>
      <c r="H14" s="35">
        <v>1</v>
      </c>
      <c r="J14" s="36">
        <f t="shared" si="0"/>
        <v>1</v>
      </c>
      <c r="K14"/>
      <c r="U14" s="37"/>
    </row>
    <row r="15" spans="1:21" x14ac:dyDescent="0.3">
      <c r="A15" s="20" t="s">
        <v>79</v>
      </c>
      <c r="B15" s="2">
        <v>804001</v>
      </c>
      <c r="C15" s="20" t="s">
        <v>66</v>
      </c>
      <c r="D15" s="20" t="s">
        <v>72</v>
      </c>
      <c r="E15" s="35">
        <v>1</v>
      </c>
      <c r="F15" s="35">
        <v>1</v>
      </c>
      <c r="G15" s="35">
        <v>1</v>
      </c>
      <c r="H15" s="35">
        <v>1</v>
      </c>
      <c r="J15" s="36">
        <f t="shared" si="0"/>
        <v>1</v>
      </c>
      <c r="K15"/>
    </row>
    <row r="16" spans="1:21" x14ac:dyDescent="0.3">
      <c r="A16" s="20" t="s">
        <v>79</v>
      </c>
      <c r="B16" s="2">
        <v>804002</v>
      </c>
      <c r="C16" s="20" t="s">
        <v>66</v>
      </c>
      <c r="D16" s="20" t="s">
        <v>72</v>
      </c>
      <c r="E16" s="35">
        <v>1</v>
      </c>
      <c r="F16" s="35">
        <v>1</v>
      </c>
      <c r="G16" s="35">
        <v>1</v>
      </c>
      <c r="H16" s="35">
        <v>1</v>
      </c>
      <c r="J16" s="36">
        <f t="shared" si="0"/>
        <v>1</v>
      </c>
      <c r="K16"/>
    </row>
    <row r="17" spans="1:11" x14ac:dyDescent="0.3">
      <c r="A17" s="20" t="s">
        <v>76</v>
      </c>
      <c r="B17" s="2">
        <v>804100</v>
      </c>
      <c r="C17" s="20" t="s">
        <v>66</v>
      </c>
      <c r="D17" s="20" t="s">
        <v>72</v>
      </c>
      <c r="E17" s="35">
        <v>1</v>
      </c>
      <c r="F17" s="35">
        <v>1</v>
      </c>
      <c r="G17" s="35">
        <v>1</v>
      </c>
      <c r="H17" s="35">
        <v>1</v>
      </c>
      <c r="J17" s="36">
        <f t="shared" si="0"/>
        <v>1</v>
      </c>
      <c r="K17"/>
    </row>
    <row r="18" spans="1:11" x14ac:dyDescent="0.3">
      <c r="A18" s="20" t="s">
        <v>79</v>
      </c>
      <c r="B18" s="2">
        <v>804101</v>
      </c>
      <c r="C18" s="20" t="s">
        <v>66</v>
      </c>
      <c r="D18" s="20" t="s">
        <v>72</v>
      </c>
      <c r="E18" s="35">
        <v>1</v>
      </c>
      <c r="F18" s="35">
        <v>1</v>
      </c>
      <c r="G18" s="35">
        <v>1</v>
      </c>
      <c r="H18" s="35">
        <v>1</v>
      </c>
      <c r="J18" s="36">
        <f t="shared" si="0"/>
        <v>1</v>
      </c>
      <c r="K18"/>
    </row>
    <row r="19" spans="1:11" x14ac:dyDescent="0.3">
      <c r="A19" s="20" t="s">
        <v>79</v>
      </c>
      <c r="B19" s="2">
        <v>804102</v>
      </c>
      <c r="C19" s="20" t="s">
        <v>66</v>
      </c>
      <c r="D19" s="20" t="s">
        <v>72</v>
      </c>
      <c r="E19" s="35">
        <v>1</v>
      </c>
      <c r="F19" s="35">
        <v>1</v>
      </c>
      <c r="G19" s="35">
        <v>1</v>
      </c>
      <c r="H19" s="35">
        <v>1</v>
      </c>
      <c r="J19" s="36">
        <f t="shared" si="0"/>
        <v>1</v>
      </c>
      <c r="K19"/>
    </row>
    <row r="20" spans="1:11" x14ac:dyDescent="0.3">
      <c r="A20" s="20" t="s">
        <v>76</v>
      </c>
      <c r="B20" s="2">
        <v>804190</v>
      </c>
      <c r="C20" s="20" t="s">
        <v>66</v>
      </c>
      <c r="D20" s="20" t="s">
        <v>72</v>
      </c>
      <c r="E20" s="35">
        <v>1</v>
      </c>
      <c r="F20" s="35">
        <v>1</v>
      </c>
      <c r="G20" s="35">
        <v>1</v>
      </c>
      <c r="H20" s="35">
        <v>1</v>
      </c>
      <c r="J20" s="36">
        <f t="shared" si="0"/>
        <v>1</v>
      </c>
      <c r="K20"/>
    </row>
    <row r="21" spans="1:11" x14ac:dyDescent="0.3">
      <c r="A21" s="20" t="s">
        <v>76</v>
      </c>
      <c r="B21" s="2">
        <v>804200</v>
      </c>
      <c r="C21" s="20" t="s">
        <v>66</v>
      </c>
      <c r="D21" s="20" t="s">
        <v>72</v>
      </c>
      <c r="E21" s="35">
        <v>1</v>
      </c>
      <c r="F21" s="35">
        <v>1</v>
      </c>
      <c r="G21" s="35">
        <v>1</v>
      </c>
      <c r="H21" s="35">
        <v>1</v>
      </c>
      <c r="J21" s="36">
        <f t="shared" si="0"/>
        <v>1</v>
      </c>
      <c r="K21"/>
    </row>
    <row r="22" spans="1:11" x14ac:dyDescent="0.3">
      <c r="A22" s="20" t="s">
        <v>76</v>
      </c>
      <c r="B22" s="2">
        <v>805000</v>
      </c>
      <c r="C22" s="20" t="s">
        <v>66</v>
      </c>
      <c r="D22" s="20" t="s">
        <v>72</v>
      </c>
      <c r="E22" s="35">
        <v>1</v>
      </c>
      <c r="F22" s="35">
        <v>1</v>
      </c>
      <c r="G22" s="35">
        <v>1</v>
      </c>
      <c r="H22" s="35">
        <v>1</v>
      </c>
      <c r="J22" s="36">
        <f t="shared" si="0"/>
        <v>1</v>
      </c>
    </row>
    <row r="23" spans="1:11" x14ac:dyDescent="0.3">
      <c r="A23" s="20" t="s">
        <v>79</v>
      </c>
      <c r="B23" s="2">
        <v>805001</v>
      </c>
      <c r="C23" s="20" t="s">
        <v>66</v>
      </c>
      <c r="D23" s="20" t="s">
        <v>72</v>
      </c>
      <c r="E23" s="35">
        <v>1</v>
      </c>
      <c r="F23" s="35">
        <v>1</v>
      </c>
      <c r="G23" s="35">
        <v>1</v>
      </c>
      <c r="H23" s="35">
        <v>1</v>
      </c>
      <c r="J23" s="36">
        <f t="shared" si="0"/>
        <v>1</v>
      </c>
    </row>
    <row r="24" spans="1:11" x14ac:dyDescent="0.3">
      <c r="A24" s="20" t="s">
        <v>79</v>
      </c>
      <c r="B24" s="2">
        <v>805002</v>
      </c>
      <c r="C24" s="20" t="s">
        <v>66</v>
      </c>
      <c r="D24" s="20" t="s">
        <v>72</v>
      </c>
      <c r="E24" s="35">
        <v>1</v>
      </c>
      <c r="F24" s="35">
        <v>1</v>
      </c>
      <c r="G24" s="35">
        <v>1</v>
      </c>
      <c r="H24" s="35">
        <v>1</v>
      </c>
      <c r="J24" s="36">
        <f t="shared" si="0"/>
        <v>1</v>
      </c>
    </row>
    <row r="25" spans="1:11" x14ac:dyDescent="0.3">
      <c r="A25" s="20" t="s">
        <v>76</v>
      </c>
      <c r="B25" s="2">
        <v>805100</v>
      </c>
      <c r="C25" s="20" t="s">
        <v>66</v>
      </c>
      <c r="D25" s="20" t="s">
        <v>72</v>
      </c>
      <c r="E25" s="35">
        <v>1</v>
      </c>
      <c r="F25" s="35">
        <v>1</v>
      </c>
      <c r="G25" s="35">
        <v>1</v>
      </c>
      <c r="H25" s="35">
        <v>1</v>
      </c>
      <c r="J25" s="36">
        <f t="shared" si="0"/>
        <v>1</v>
      </c>
    </row>
    <row r="26" spans="1:11" x14ac:dyDescent="0.3">
      <c r="A26" s="20" t="s">
        <v>76</v>
      </c>
      <c r="B26" s="2">
        <v>805200</v>
      </c>
      <c r="C26" s="20" t="s">
        <v>66</v>
      </c>
      <c r="D26" s="20" t="s">
        <v>72</v>
      </c>
      <c r="E26" s="35">
        <v>1</v>
      </c>
      <c r="F26" s="35">
        <v>1</v>
      </c>
      <c r="G26" s="35">
        <v>1</v>
      </c>
      <c r="H26" s="35">
        <v>1</v>
      </c>
      <c r="J26" s="36">
        <f t="shared" si="0"/>
        <v>1</v>
      </c>
    </row>
    <row r="27" spans="1:11" x14ac:dyDescent="0.3">
      <c r="A27" s="20" t="s">
        <v>79</v>
      </c>
      <c r="B27" s="2">
        <v>805201</v>
      </c>
      <c r="C27" s="20" t="s">
        <v>66</v>
      </c>
      <c r="D27" s="20" t="s">
        <v>72</v>
      </c>
      <c r="E27" s="35">
        <v>1</v>
      </c>
      <c r="F27" s="35">
        <v>1</v>
      </c>
      <c r="G27" s="35">
        <v>1</v>
      </c>
      <c r="H27" s="35">
        <v>1</v>
      </c>
      <c r="J27" s="36">
        <f t="shared" si="0"/>
        <v>1</v>
      </c>
    </row>
    <row r="28" spans="1:11" x14ac:dyDescent="0.3">
      <c r="A28" s="20" t="s">
        <v>79</v>
      </c>
      <c r="B28" s="2">
        <v>805202</v>
      </c>
      <c r="C28" s="20" t="s">
        <v>66</v>
      </c>
      <c r="D28" s="20" t="s">
        <v>72</v>
      </c>
      <c r="E28" s="35">
        <v>1</v>
      </c>
      <c r="F28" s="35">
        <v>1</v>
      </c>
      <c r="G28" s="35">
        <v>1</v>
      </c>
      <c r="H28" s="35">
        <v>1</v>
      </c>
      <c r="J28" s="36">
        <f t="shared" si="0"/>
        <v>1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C2:C28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D2:D28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zoomScale="70" zoomScaleNormal="70" workbookViewId="0">
      <selection activeCell="A4" sqref="A4:C4"/>
    </sheetView>
  </sheetViews>
  <sheetFormatPr defaultColWidth="11.44140625" defaultRowHeight="15" customHeight="1" x14ac:dyDescent="0.25"/>
  <cols>
    <col min="1" max="1" width="19.44140625" style="18" bestFit="1" customWidth="1"/>
    <col min="2" max="2" width="23.77734375" style="18" bestFit="1" customWidth="1"/>
    <col min="3" max="3" width="19.44140625" style="18" customWidth="1"/>
    <col min="4" max="4" width="13.109375" style="18" bestFit="1" customWidth="1"/>
    <col min="5" max="5" width="16.88671875" style="18" customWidth="1"/>
    <col min="6" max="6" width="18.6640625" style="18" customWidth="1"/>
    <col min="7" max="7" width="21.88671875" style="18" customWidth="1"/>
    <col min="8" max="16384" width="11.44140625" style="18"/>
  </cols>
  <sheetData>
    <row r="1" spans="1:8" ht="15" customHeight="1" x14ac:dyDescent="0.3">
      <c r="A1" s="55" t="s">
        <v>107</v>
      </c>
      <c r="B1" s="55" t="s">
        <v>108</v>
      </c>
      <c r="C1" s="55" t="s">
        <v>109</v>
      </c>
      <c r="D1" s="17"/>
      <c r="E1" s="120" t="s">
        <v>110</v>
      </c>
      <c r="F1" s="121"/>
      <c r="G1" s="122"/>
    </row>
    <row r="2" spans="1:8" ht="15" customHeight="1" x14ac:dyDescent="0.3">
      <c r="A2" s="75" t="s">
        <v>275</v>
      </c>
      <c r="B2" s="2" t="s">
        <v>287</v>
      </c>
      <c r="C2" s="2" t="s">
        <v>276</v>
      </c>
      <c r="D2"/>
      <c r="E2" s="21" t="s">
        <v>111</v>
      </c>
      <c r="F2" s="22"/>
      <c r="G2" s="23"/>
    </row>
    <row r="3" spans="1:8" ht="15" customHeight="1" x14ac:dyDescent="0.3">
      <c r="A3" s="75" t="s">
        <v>278</v>
      </c>
      <c r="B3" s="2" t="s">
        <v>288</v>
      </c>
      <c r="C3" s="2" t="s">
        <v>279</v>
      </c>
      <c r="D3"/>
      <c r="E3" s="24" t="s">
        <v>112</v>
      </c>
      <c r="F3" s="25"/>
      <c r="G3" s="26"/>
    </row>
    <row r="4" spans="1:8" ht="15" customHeight="1" x14ac:dyDescent="0.3">
      <c r="A4" s="75" t="s">
        <v>284</v>
      </c>
      <c r="B4" s="2" t="s">
        <v>286</v>
      </c>
      <c r="C4" s="2" t="s">
        <v>285</v>
      </c>
      <c r="D4" s="27"/>
    </row>
    <row r="5" spans="1:8" ht="15" customHeight="1" x14ac:dyDescent="0.3">
      <c r="A5" s="19"/>
      <c r="B5" s="109"/>
      <c r="C5" s="109"/>
      <c r="D5" s="27"/>
      <c r="E5" s="56" t="s">
        <v>107</v>
      </c>
      <c r="F5" s="56" t="s">
        <v>108</v>
      </c>
      <c r="G5" s="56" t="s">
        <v>109</v>
      </c>
    </row>
    <row r="6" spans="1:8" ht="15" customHeight="1" x14ac:dyDescent="0.25">
      <c r="A6" s="19"/>
      <c r="B6" s="110"/>
      <c r="C6" s="109"/>
      <c r="E6" s="28" t="s">
        <v>113</v>
      </c>
      <c r="F6" s="28" t="s">
        <v>114</v>
      </c>
      <c r="G6" s="28" t="s">
        <v>115</v>
      </c>
    </row>
    <row r="7" spans="1:8" ht="15" customHeight="1" x14ac:dyDescent="0.25">
      <c r="A7" s="19"/>
      <c r="B7" s="109"/>
      <c r="C7" s="109"/>
      <c r="E7" s="28" t="s">
        <v>116</v>
      </c>
      <c r="F7" s="28" t="s">
        <v>117</v>
      </c>
      <c r="G7" s="28" t="s">
        <v>118</v>
      </c>
    </row>
    <row r="8" spans="1:8" ht="15" customHeight="1" x14ac:dyDescent="0.25">
      <c r="A8" s="19"/>
      <c r="B8" s="109"/>
      <c r="C8" s="109"/>
      <c r="D8" s="29"/>
      <c r="E8" s="28" t="s">
        <v>119</v>
      </c>
      <c r="F8" s="28" t="s">
        <v>120</v>
      </c>
      <c r="G8" s="28" t="s">
        <v>121</v>
      </c>
    </row>
    <row r="9" spans="1:8" ht="15" customHeight="1" x14ac:dyDescent="0.25">
      <c r="A9" s="19"/>
      <c r="B9" s="109"/>
      <c r="C9" s="109"/>
      <c r="E9" s="28" t="s">
        <v>122</v>
      </c>
      <c r="F9" s="28" t="s">
        <v>123</v>
      </c>
      <c r="G9" s="28" t="s">
        <v>124</v>
      </c>
    </row>
    <row r="10" spans="1:8" ht="15" customHeight="1" x14ac:dyDescent="0.25">
      <c r="A10" s="19"/>
      <c r="B10" s="109"/>
      <c r="C10" s="109"/>
      <c r="E10" s="28" t="s">
        <v>125</v>
      </c>
      <c r="F10" s="28" t="s">
        <v>126</v>
      </c>
      <c r="G10" s="28" t="s">
        <v>127</v>
      </c>
    </row>
    <row r="11" spans="1:8" ht="15" customHeight="1" x14ac:dyDescent="0.25">
      <c r="A11" s="19"/>
      <c r="B11" s="109"/>
      <c r="C11" s="109"/>
      <c r="E11" s="28" t="s">
        <v>128</v>
      </c>
      <c r="F11" s="28" t="s">
        <v>129</v>
      </c>
      <c r="G11" s="28" t="s">
        <v>130</v>
      </c>
    </row>
    <row r="12" spans="1:8" ht="15" customHeight="1" x14ac:dyDescent="0.25">
      <c r="A12" s="19"/>
      <c r="B12" s="109"/>
      <c r="C12" s="109"/>
      <c r="E12" s="28" t="s">
        <v>131</v>
      </c>
      <c r="F12" s="28" t="s">
        <v>132</v>
      </c>
      <c r="G12" s="28" t="s">
        <v>133</v>
      </c>
    </row>
    <row r="13" spans="1:8" ht="15" customHeight="1" x14ac:dyDescent="0.25">
      <c r="A13" s="19"/>
      <c r="B13" s="109"/>
      <c r="C13" s="109"/>
      <c r="E13" s="28" t="s">
        <v>134</v>
      </c>
      <c r="F13" s="28" t="s">
        <v>135</v>
      </c>
      <c r="G13" s="28" t="s">
        <v>136</v>
      </c>
    </row>
    <row r="14" spans="1:8" ht="15" customHeight="1" x14ac:dyDescent="0.25">
      <c r="A14" s="19"/>
      <c r="B14" s="109"/>
      <c r="C14" s="109"/>
      <c r="E14" s="28" t="s">
        <v>137</v>
      </c>
      <c r="F14" s="28" t="s">
        <v>138</v>
      </c>
      <c r="G14" s="28" t="s">
        <v>139</v>
      </c>
    </row>
    <row r="15" spans="1:8" ht="15" customHeight="1" x14ac:dyDescent="0.25">
      <c r="A15" s="19"/>
      <c r="B15" s="109"/>
      <c r="C15" s="109"/>
      <c r="D15" s="30"/>
      <c r="E15" s="28" t="s">
        <v>140</v>
      </c>
      <c r="F15" s="28" t="s">
        <v>141</v>
      </c>
      <c r="G15" s="28" t="s">
        <v>133</v>
      </c>
    </row>
    <row r="16" spans="1:8" ht="15" customHeight="1" x14ac:dyDescent="0.25">
      <c r="A16" s="20"/>
      <c r="B16" s="109"/>
      <c r="C16" s="109"/>
      <c r="D16" s="30"/>
      <c r="E16" s="28" t="s">
        <v>142</v>
      </c>
      <c r="F16" s="28" t="s">
        <v>143</v>
      </c>
      <c r="G16" s="28" t="s">
        <v>144</v>
      </c>
      <c r="H16" s="31"/>
    </row>
    <row r="17" spans="1:8" ht="15" customHeight="1" x14ac:dyDescent="0.25">
      <c r="A17" s="20"/>
      <c r="B17" s="109"/>
      <c r="C17" s="109"/>
      <c r="E17" s="28" t="s">
        <v>145</v>
      </c>
      <c r="F17" s="28" t="s">
        <v>146</v>
      </c>
      <c r="G17" s="28" t="s">
        <v>147</v>
      </c>
      <c r="H17" s="31"/>
    </row>
    <row r="18" spans="1:8" ht="15" customHeight="1" x14ac:dyDescent="0.25">
      <c r="A18" s="20"/>
      <c r="B18" s="109"/>
      <c r="C18" s="109"/>
      <c r="E18" s="28" t="s">
        <v>148</v>
      </c>
      <c r="F18" s="28" t="s">
        <v>149</v>
      </c>
      <c r="G18" s="28" t="s">
        <v>150</v>
      </c>
      <c r="H18" s="31"/>
    </row>
    <row r="19" spans="1:8" ht="15" customHeight="1" x14ac:dyDescent="0.25">
      <c r="A19" s="20"/>
      <c r="B19" s="109"/>
      <c r="C19" s="109"/>
      <c r="H19" s="31"/>
    </row>
    <row r="20" spans="1:8" ht="15" customHeight="1" x14ac:dyDescent="0.25">
      <c r="A20" s="20"/>
      <c r="B20" s="109"/>
      <c r="C20" s="109"/>
      <c r="H20" s="31"/>
    </row>
    <row r="21" spans="1:8" ht="15" customHeight="1" x14ac:dyDescent="0.3">
      <c r="A21" s="20"/>
      <c r="B21" s="109"/>
      <c r="C21" s="109"/>
      <c r="F21" s="75"/>
      <c r="G21" s="4"/>
    </row>
    <row r="22" spans="1:8" ht="15" customHeight="1" x14ac:dyDescent="0.25">
      <c r="A22" s="20"/>
      <c r="B22" s="109"/>
      <c r="C22" s="109"/>
      <c r="E22" s="27"/>
      <c r="F22" s="27"/>
      <c r="G22" s="27"/>
      <c r="H22" s="31"/>
    </row>
    <row r="23" spans="1:8" ht="15" customHeight="1" x14ac:dyDescent="0.25">
      <c r="A23" s="20"/>
      <c r="B23" s="109"/>
      <c r="C23" s="109"/>
      <c r="E23" s="27"/>
      <c r="F23" s="27"/>
      <c r="G23" s="27"/>
      <c r="H23" s="31"/>
    </row>
    <row r="24" spans="1:8" ht="15" customHeight="1" x14ac:dyDescent="0.25">
      <c r="A24" s="20"/>
      <c r="B24" s="109"/>
      <c r="C24" s="109"/>
      <c r="E24" s="27"/>
      <c r="F24" s="27"/>
      <c r="G24" s="27"/>
      <c r="H24" s="31"/>
    </row>
    <row r="25" spans="1:8" ht="15" customHeight="1" x14ac:dyDescent="0.25">
      <c r="A25" s="20"/>
      <c r="B25" s="109"/>
      <c r="C25" s="109"/>
      <c r="E25" s="27"/>
      <c r="F25" s="27"/>
      <c r="G25" s="27"/>
      <c r="H25" s="31"/>
    </row>
    <row r="26" spans="1:8" ht="15" customHeight="1" x14ac:dyDescent="0.25">
      <c r="A26" s="20"/>
      <c r="B26" s="109"/>
      <c r="C26" s="109"/>
      <c r="E26" s="27"/>
      <c r="F26" s="27"/>
      <c r="G26" s="27"/>
      <c r="H26" s="31"/>
    </row>
    <row r="27" spans="1:8" ht="15" customHeight="1" x14ac:dyDescent="0.25">
      <c r="A27" s="20"/>
      <c r="B27" s="109"/>
      <c r="C27" s="109"/>
      <c r="E27" s="27"/>
      <c r="F27" s="27"/>
      <c r="G27" s="27"/>
      <c r="H27" s="31"/>
    </row>
    <row r="28" spans="1:8" ht="15" customHeight="1" x14ac:dyDescent="0.25">
      <c r="A28" s="20"/>
      <c r="B28" s="109"/>
      <c r="C28" s="109"/>
      <c r="E28" s="27"/>
      <c r="F28" s="27"/>
      <c r="G28" s="27"/>
      <c r="H28" s="31"/>
    </row>
    <row r="29" spans="1:8" ht="15" customHeight="1" x14ac:dyDescent="0.25">
      <c r="A29" s="20"/>
      <c r="B29" s="109"/>
      <c r="C29" s="109"/>
      <c r="E29" s="27"/>
      <c r="F29" s="27"/>
      <c r="G29" s="27"/>
      <c r="H29" s="31"/>
    </row>
    <row r="30" spans="1:8" ht="15" customHeight="1" x14ac:dyDescent="0.25">
      <c r="A30" s="20"/>
      <c r="B30" s="109"/>
      <c r="C30" s="109"/>
      <c r="E30" s="27"/>
      <c r="F30" s="27"/>
      <c r="G30" s="27"/>
      <c r="H30" s="31"/>
    </row>
    <row r="31" spans="1:8" ht="15" customHeight="1" x14ac:dyDescent="0.25">
      <c r="A31" s="20"/>
      <c r="B31" s="109"/>
      <c r="C31" s="109"/>
      <c r="E31" s="27"/>
      <c r="F31" s="27"/>
      <c r="G31" s="27"/>
      <c r="H31" s="31"/>
    </row>
    <row r="32" spans="1:8" ht="15" customHeight="1" x14ac:dyDescent="0.25">
      <c r="A32" s="20"/>
      <c r="B32" s="109"/>
      <c r="C32" s="109"/>
      <c r="E32" s="27"/>
      <c r="F32" s="27"/>
      <c r="G32" s="27"/>
      <c r="H32" s="31"/>
    </row>
    <row r="33" spans="5:8" ht="15" customHeight="1" x14ac:dyDescent="0.25">
      <c r="E33" s="27"/>
      <c r="F33" s="27"/>
      <c r="G33" s="27"/>
      <c r="H33" s="31"/>
    </row>
    <row r="34" spans="5:8" ht="15" customHeight="1" x14ac:dyDescent="0.25">
      <c r="E34" s="27"/>
      <c r="F34" s="27"/>
      <c r="G34" s="27"/>
      <c r="H34" s="31"/>
    </row>
    <row r="35" spans="5:8" ht="15" customHeight="1" x14ac:dyDescent="0.25">
      <c r="E35" s="27"/>
      <c r="F35" s="27"/>
      <c r="G35" s="27"/>
      <c r="H35" s="31"/>
    </row>
    <row r="36" spans="5:8" ht="15" customHeight="1" x14ac:dyDescent="0.25">
      <c r="H36" s="31"/>
    </row>
    <row r="37" spans="5:8" ht="15" customHeight="1" x14ac:dyDescent="0.25">
      <c r="E37" s="31"/>
      <c r="F37" s="31"/>
      <c r="G37" s="31"/>
      <c r="H37" s="31"/>
    </row>
    <row r="38" spans="5:8" ht="15" customHeight="1" x14ac:dyDescent="0.25">
      <c r="E38" s="31"/>
      <c r="F38" s="31"/>
      <c r="G38" s="31"/>
      <c r="H38" s="31"/>
    </row>
    <row r="39" spans="5:8" ht="15" customHeight="1" x14ac:dyDescent="0.25">
      <c r="E39" s="31"/>
      <c r="F39" s="31"/>
      <c r="G39" s="31"/>
      <c r="H39" s="31"/>
    </row>
    <row r="40" spans="5:8" ht="15" customHeight="1" x14ac:dyDescent="0.25">
      <c r="E40" s="31"/>
      <c r="F40" s="31"/>
      <c r="G40" s="31"/>
      <c r="H40" s="31"/>
    </row>
    <row r="41" spans="5:8" ht="15" customHeight="1" x14ac:dyDescent="0.25">
      <c r="E41" s="31"/>
      <c r="F41" s="31"/>
      <c r="G41" s="31"/>
      <c r="H41" s="31"/>
    </row>
    <row r="42" spans="5:8" ht="15" customHeight="1" x14ac:dyDescent="0.25">
      <c r="E42" s="31"/>
      <c r="F42" s="31"/>
      <c r="G42" s="31"/>
      <c r="H42" s="31"/>
    </row>
    <row r="43" spans="5:8" ht="15" customHeight="1" x14ac:dyDescent="0.25">
      <c r="E43" s="31"/>
      <c r="F43" s="31"/>
      <c r="G43" s="31"/>
      <c r="H43" s="31"/>
    </row>
    <row r="44" spans="5:8" ht="15" customHeight="1" x14ac:dyDescent="0.25">
      <c r="E44" s="31"/>
      <c r="F44" s="31"/>
      <c r="G44" s="31"/>
      <c r="H44" s="31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15" sqref="E15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6" t="s">
        <v>57</v>
      </c>
      <c r="B1" s="16" t="s">
        <v>63</v>
      </c>
      <c r="C1" s="16" t="s">
        <v>58</v>
      </c>
      <c r="D1" s="16" t="s">
        <v>59</v>
      </c>
      <c r="E1" s="16" t="s">
        <v>60</v>
      </c>
      <c r="F1" s="16" t="s">
        <v>61</v>
      </c>
      <c r="G1" s="16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Łukasz Kuryłowicz</cp:lastModifiedBy>
  <dcterms:created xsi:type="dcterms:W3CDTF">2018-12-27T11:45:32Z</dcterms:created>
  <dcterms:modified xsi:type="dcterms:W3CDTF">2023-07-21T10:07:20Z</dcterms:modified>
</cp:coreProperties>
</file>