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"/>
    </mc:Choice>
  </mc:AlternateContent>
  <xr:revisionPtr revIDLastSave="9" documentId="13_ncr:1_{A0ACC234-5CB5-40F3-B39E-00F2F74CF562}" xr6:coauthVersionLast="47" xr6:coauthVersionMax="47" xr10:uidLastSave="{96038B69-C66F-4C0B-9B51-BC89F26C1266}"/>
  <bookViews>
    <workbookView xWindow="-108" yWindow="-108" windowWidth="23256" windowHeight="12456" activeTab="3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O9" i="1" l="1"/>
  <c r="O27" i="1"/>
  <c r="O40" i="1"/>
  <c r="F32" i="1" l="1"/>
  <c r="G32" i="1" s="1"/>
  <c r="F11" i="1"/>
  <c r="G11" i="1" s="1"/>
  <c r="F12" i="1" s="1"/>
  <c r="G12" i="1" s="1"/>
  <c r="F13" i="1" s="1"/>
  <c r="G13" i="1" s="1"/>
  <c r="F14" i="1" s="1"/>
  <c r="O8" i="1"/>
  <c r="F45" i="1"/>
  <c r="G45" i="1" s="1"/>
  <c r="O45" i="1"/>
  <c r="F33" i="1" l="1"/>
  <c r="G33" i="1" s="1"/>
  <c r="F34" i="1" s="1"/>
  <c r="G34" i="1" s="1"/>
  <c r="F35" i="1" s="1"/>
  <c r="G35" i="1" s="1"/>
  <c r="G14" i="1"/>
  <c r="F36" i="1" l="1"/>
  <c r="G36" i="1" s="1"/>
  <c r="F37" i="1" s="1"/>
  <c r="G37" i="1" s="1"/>
  <c r="F15" i="1"/>
  <c r="G15" i="1" s="1"/>
  <c r="F16" i="1" s="1"/>
  <c r="G16" i="1" s="1"/>
  <c r="F17" i="1" s="1"/>
  <c r="G17" i="1" s="1"/>
  <c r="F48" i="1" l="1"/>
  <c r="G48" i="1" s="1"/>
  <c r="F46" i="1"/>
  <c r="G46" i="1" s="1"/>
  <c r="F47" i="1" s="1"/>
  <c r="G47" i="1" s="1"/>
  <c r="F19" i="1"/>
  <c r="G19" i="1" s="1"/>
  <c r="F20" i="1" l="1"/>
  <c r="M33" i="3" l="1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4" i="3"/>
  <c r="F24" i="3"/>
  <c r="L24" i="3" s="1"/>
  <c r="C24" i="3"/>
  <c r="K24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F4" i="3"/>
  <c r="L4" i="3" s="1"/>
  <c r="C4" i="3"/>
  <c r="K4" i="3" s="1"/>
  <c r="M3" i="3"/>
  <c r="K3" i="3"/>
  <c r="F3" i="3"/>
  <c r="L3" i="3" s="1"/>
  <c r="M2" i="3"/>
  <c r="F2" i="3"/>
  <c r="L2" i="3" s="1"/>
  <c r="C2" i="3"/>
  <c r="K2" i="3" s="1"/>
  <c r="F3" i="1" l="1"/>
  <c r="G3" i="1" s="1"/>
  <c r="F4" i="1" s="1"/>
  <c r="G4" i="1" s="1"/>
  <c r="F5" i="1" s="1"/>
  <c r="G5" i="1" s="1"/>
  <c r="F6" i="1" s="1"/>
  <c r="G6" i="1" s="1"/>
  <c r="F7" i="1" l="1"/>
  <c r="G7" i="1" s="1"/>
  <c r="F8" i="1" s="1"/>
  <c r="G8" i="1" s="1"/>
  <c r="F9" i="1" s="1"/>
  <c r="G9" i="1" s="1"/>
  <c r="J19" i="4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20" i="1" l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8" i="1" l="1"/>
  <c r="G38" i="1" s="1"/>
  <c r="F39" i="1" s="1"/>
  <c r="G39" i="1" s="1"/>
  <c r="F40" i="1" s="1"/>
  <c r="G40" i="1" s="1"/>
  <c r="F41" i="1" s="1"/>
  <c r="G41" i="1" s="1"/>
  <c r="F42" i="1" s="1"/>
  <c r="G42" i="1" s="1"/>
</calcChain>
</file>

<file path=xl/sharedStrings.xml><?xml version="1.0" encoding="utf-8"?>
<sst xmlns="http://schemas.openxmlformats.org/spreadsheetml/2006/main" count="750" uniqueCount="294">
  <si>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</si>
  <si>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</si>
  <si>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</si>
  <si>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</si>
  <si>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</si>
  <si>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</si>
  <si>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</si>
  <si>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</si>
  <si>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</si>
  <si>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</si>
  <si>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</si>
  <si>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</si>
  <si>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</si>
  <si>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</si>
  <si>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</si>
  <si>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</si>
  <si>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</si>
  <si>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</si>
  <si>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</si>
  <si>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</si>
  <si>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</si>
  <si>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</si>
  <si>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</si>
  <si>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</si>
  <si>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</si>
  <si>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</si>
  <si>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</si>
  <si>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</si>
  <si>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</si>
  <si>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</si>
  <si>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</si>
  <si>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</si>
  <si>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</si>
  <si>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</si>
  <si>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</si>
  <si>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</si>
  <si>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</si>
  <si>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</si>
  <si>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</si>
  <si>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</si>
  <si>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</si>
  <si>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</si>
  <si>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</si>
  <si>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</si>
  <si>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</si>
  <si>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</si>
  <si>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</si>
  <si>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</si>
  <si>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</si>
  <si>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</si>
  <si>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</si>
  <si>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</si>
  <si>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</si>
  <si>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</si>
  <si>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</si>
  <si>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</si>
  <si>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</si>
  <si>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</si>
  <si>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</si>
  <si>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</si>
  <si>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</si>
  <si>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</si>
  <si>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</si>
  <si>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</si>
  <si>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</si>
  <si>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</si>
  <si>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</si>
  <si>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</si>
  <si>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</si>
  <si>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</si>
  <si>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</si>
  <si>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</si>
  <si>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</si>
  <si>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</si>
  <si>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</si>
  <si>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</si>
  <si>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</si>
  <si>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</si>
  <si>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</si>
  <si>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</si>
  <si>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</si>
  <si>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</si>
  <si>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</si>
  <si>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</si>
  <si>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</si>
  <si>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</si>
  <si>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</si>
  <si>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</si>
  <si>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</si>
  <si>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</si>
  <si>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</si>
  <si>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</si>
  <si>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</si>
  <si>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</si>
  <si>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</si>
  <si>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</si>
  <si>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</si>
  <si>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</si>
  <si>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</si>
  <si>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</si>
  <si>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</si>
  <si>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</si>
  <si>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</si>
  <si>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</si>
  <si>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</si>
  <si>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</si>
  <si>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</si>
  <si>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</si>
  <si>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</si>
  <si>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</si>
  <si>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</si>
  <si>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</si>
  <si>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</si>
  <si>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</si>
  <si>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</si>
  <si>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</si>
  <si>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</si>
  <si>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</si>
  <si>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</si>
  <si>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</si>
  <si>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</si>
  <si>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</si>
  <si>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</si>
  <si>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</si>
  <si>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</si>
  <si>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</si>
  <si>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</si>
  <si>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</si>
  <si>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</si>
  <si>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</si>
  <si>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</si>
  <si>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</si>
  <si>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</si>
  <si>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</si>
  <si>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</si>
  <si>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</si>
  <si>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</si>
  <si>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</si>
  <si>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</si>
  <si>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</si>
  <si>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</si>
  <si>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</si>
  <si>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</si>
  <si>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</si>
  <si>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</si>
  <si>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</si>
  <si>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</si>
  <si>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</si>
  <si>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</si>
  <si>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</si>
  <si>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</si>
  <si>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</si>
  <si>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</si>
  <si>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</si>
  <si>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</si>
  <si>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</si>
  <si>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</si>
  <si>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</si>
  <si>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</si>
  <si>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</si>
  <si>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</si>
  <si>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</si>
  <si>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</si>
  <si>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</si>
  <si>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</si>
  <si>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</si>
  <si>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</si>
  <si>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</si>
  <si>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</si>
  <si>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</si>
  <si>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</si>
  <si>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</si>
  <si>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</si>
  <si>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</si>
  <si>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</si>
  <si>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</si>
  <si>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</si>
  <si>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</si>
  <si>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</si>
  <si>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</si>
  <si>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</si>
  <si>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</si>
  <si>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</si>
  <si>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</si>
  <si>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</si>
  <si>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</si>
  <si>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</si>
  <si>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</si>
  <si>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</si>
  <si>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</si>
  <si>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</si>
  <si>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</si>
  <si>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</si>
  <si>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</si>
  <si>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</si>
  <si>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</si>
  <si>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</si>
  <si>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</si>
  <si>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</si>
  <si>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</si>
  <si>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</si>
  <si>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</si>
  <si>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</si>
  <si>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</si>
  <si>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</si>
  <si>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</si>
  <si>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</si>
  <si>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</si>
  <si>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</si>
  <si>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</si>
  <si>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</si>
  <si>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</si>
  <si>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</si>
  <si>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</si>
  <si>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</si>
  <si>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</si>
  <si>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</si>
  <si>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</si>
  <si>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</si>
  <si>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HA_Bottom</t>
  </si>
  <si>
    <t>BK_7</t>
  </si>
  <si>
    <t>Schott</t>
  </si>
  <si>
    <t>SF_6</t>
  </si>
  <si>
    <t>SF_11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</si>
  <si>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</si>
  <si>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</si>
  <si>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</si>
  <si>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</si>
  <si>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</si>
  <si>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</si>
  <si>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</si>
  <si>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</si>
  <si>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</si>
  <si>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</si>
  <si>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</si>
  <si>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</si>
  <si>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</si>
  <si>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</si>
  <si>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HA_Top_shield</t>
  </si>
  <si>
    <t>HA_BOTTOM_3</t>
  </si>
  <si>
    <t>HA_BOTTOM_2_5</t>
  </si>
  <si>
    <t>HA_Cold_Plate_PX</t>
  </si>
  <si>
    <t>HA_Cold_Plate_MX</t>
  </si>
  <si>
    <t>HA_Side_Plate_PZ</t>
  </si>
  <si>
    <t>HA_Side_Plate_MZ</t>
  </si>
  <si>
    <t>HA_SP_PZ_1_5</t>
  </si>
  <si>
    <t>HA_SP_PZ_2</t>
  </si>
  <si>
    <t>HA_SP_PZ_3</t>
  </si>
  <si>
    <t>HA_SP_MZ_1_5</t>
  </si>
  <si>
    <t>HA_CP_PX_1_5</t>
  </si>
  <si>
    <t>HA_CP_PX_2</t>
  </si>
  <si>
    <t>HA_CP_PX_2_2</t>
  </si>
  <si>
    <t>HA_CP_PX_2_8</t>
  </si>
  <si>
    <t>HA_CP_MX_1_5</t>
  </si>
  <si>
    <t>HA_CP_MX_2</t>
  </si>
  <si>
    <t>HA_CP_MX_2_2</t>
  </si>
  <si>
    <t>HA_CP_MX_2_8</t>
  </si>
  <si>
    <t>HA_CP_MX_3</t>
  </si>
  <si>
    <t>HA_SP_PZ_SP_1_5</t>
  </si>
  <si>
    <t>HA_SP_PZ_SP_5_5</t>
  </si>
  <si>
    <t>HA_SP_MZ_2</t>
  </si>
  <si>
    <t>HA_SP_MZ_3</t>
  </si>
  <si>
    <t>HA_SP_MZ_SP_1_5</t>
  </si>
  <si>
    <t>HA_SP_MZ_SP_5_5</t>
  </si>
  <si>
    <t>HA_CP_PX_SP_1_5</t>
  </si>
  <si>
    <t>HA_CP_PX_SP_5_5</t>
  </si>
  <si>
    <t>HA_CP_MX_SP_1_5</t>
  </si>
  <si>
    <t>HA_CP_MX_SP_5_5</t>
  </si>
  <si>
    <t>HA_BOTTOM_RIBS</t>
  </si>
  <si>
    <t>HA_SP_PZ_R_1_5</t>
  </si>
  <si>
    <t>HA_SP_PZ_R_2</t>
  </si>
  <si>
    <t>HA_SP_MZ_R_1_5</t>
  </si>
  <si>
    <t>HA_SP_MZ_R_2</t>
  </si>
  <si>
    <t>HA_CP_PX_R_5_27</t>
  </si>
  <si>
    <t>HA_CP_PX_R_1_8</t>
  </si>
  <si>
    <t>HA_CP_PX_R_1_5</t>
  </si>
  <si>
    <t>HA_CP_MX_R_5_27</t>
  </si>
  <si>
    <t>HA_CP_MX_R_1_8</t>
  </si>
  <si>
    <t>HA_CP_MX_R_1_5</t>
  </si>
  <si>
    <t>HA_CP_PX_3</t>
  </si>
  <si>
    <t>SiO2</t>
  </si>
  <si>
    <t>PCB_PSU</t>
  </si>
  <si>
    <t>Determined based on preliminary layer setup</t>
  </si>
  <si>
    <t>PCB_DPU</t>
  </si>
  <si>
    <t>PCB_DCU</t>
  </si>
  <si>
    <t>PCB_TCU</t>
  </si>
  <si>
    <t>PCB_BP</t>
  </si>
  <si>
    <t>HA_CP_MX_SP_1_9</t>
  </si>
  <si>
    <t>HA_CP_PX_SP_1_9</t>
  </si>
  <si>
    <t>1_FCU_HA_v03</t>
  </si>
  <si>
    <t>m1</t>
  </si>
  <si>
    <t>m2</t>
  </si>
  <si>
    <t>HA_CP_PX_1_8</t>
  </si>
  <si>
    <t>HA_CP_MX_1_8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</si>
</sst>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1" borderId="32" applyNumberFormat="0" applyAlignment="0" applyProtection="0"/>
  </cellStyleXfs>
  <cellXfs count="1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3" fillId="0" borderId="3" xfId="2" applyFont="1" applyBorder="1"/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8" fillId="1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17" borderId="1" xfId="0" applyFont="1" applyFill="1" applyBorder="1" applyAlignment="1">
      <alignment horizontal="center"/>
    </xf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/>
    <xf numFmtId="0" fontId="5" fillId="0" borderId="13" xfId="3" applyBorder="1" applyAlignment="1">
      <alignment horizontal="center"/>
    </xf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2" applyAlignment="1">
      <alignment horizontal="right" vertical="center"/>
    </xf>
    <xf numFmtId="0" fontId="2" fillId="19" borderId="1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65" fontId="8" fillId="19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left"/>
    </xf>
    <xf numFmtId="2" fontId="5" fillId="0" borderId="3" xfId="1" applyNumberFormat="1" applyBorder="1" applyAlignment="1">
      <alignment horizontal="right" wrapText="1"/>
    </xf>
    <xf numFmtId="2" fontId="24" fillId="21" borderId="32" xfId="9" applyNumberFormat="1"/>
    <xf numFmtId="2" fontId="24" fillId="21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7000000}"/>
    <cellStyle name="Standard_BULKS" xfId="1" xr:uid="{00000000-0005-0000-0000-000008000000}"/>
    <cellStyle name="Standard_Optical" xfId="3" xr:uid="{00000000-0005-0000-0000-000009000000}"/>
  </cellStyles>
  <dxfs count="0"/>
  <tableStyles count="0" defaultTableStyle="TableStyleMedium2" defaultPivotStyle="PivotStyleLight16"/>
  <colors>
    <mruColors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zoomScale="70" zoomScaleNormal="70" workbookViewId="0">
      <selection activeCell="B48" sqref="B48"/>
    </sheetView>
  </sheetViews>
  <sheetFormatPr defaultColWidth="11.44140625" defaultRowHeight="15" customHeight="1" x14ac:dyDescent="0.3"/>
  <cols>
    <col min="1" max="1" width="16.33203125" style="4" bestFit="1" customWidth="1"/>
    <col min="2" max="2" width="18.88671875" style="74" customWidth="1"/>
    <col min="3" max="3" width="29.109375" style="77" customWidth="1"/>
    <col min="4" max="4" width="8.21875" style="77" customWidth="1"/>
    <col min="5" max="5" width="13.77734375" style="4" customWidth="1"/>
    <col min="6" max="6" width="23" style="4" bestFit="1" customWidth="1"/>
    <col min="7" max="7" width="10.6640625" style="4" customWidth="1"/>
    <col min="8" max="8" width="6.44140625" style="4" customWidth="1"/>
    <col min="9" max="10" width="13.88671875" style="7" customWidth="1"/>
    <col min="11" max="13" width="14.109375" style="8" customWidth="1"/>
    <col min="14" max="14" width="13.6640625" style="4" customWidth="1"/>
    <col min="15" max="16" width="8.6640625" style="81" customWidth="1"/>
    <col min="17" max="18" width="8.109375" style="4" customWidth="1"/>
    <col min="19" max="19" width="13.44140625" style="4" bestFit="1" customWidth="1"/>
    <col min="20" max="20" width="12.88671875" style="4" bestFit="1" customWidth="1"/>
    <col min="21" max="21" width="10.44140625" style="4" bestFit="1" customWidth="1"/>
    <col min="22" max="22" width="9.44140625" style="4" customWidth="1"/>
    <col min="23" max="23" width="9.88671875" style="4" customWidth="1"/>
    <col min="24" max="25" width="10" style="4" bestFit="1" customWidth="1"/>
    <col min="26" max="27" width="20.6640625" style="4" customWidth="1"/>
    <col min="28" max="16384" width="11.44140625" style="4"/>
  </cols>
  <sheetData>
    <row r="1" spans="1:35" ht="15" customHeight="1" x14ac:dyDescent="0.3">
      <c r="A1" s="67" t="s">
        <v>289</v>
      </c>
      <c r="B1" s="74" t="s">
        <v>233</v>
      </c>
      <c r="C1" s="76"/>
      <c r="D1" s="76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78" t="s">
        <v>10</v>
      </c>
      <c r="P1" s="78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1"/>
      <c r="AC1" s="4">
        <v>2.7958896971645846</v>
      </c>
      <c r="AD1" s="4" t="s">
        <v>233</v>
      </c>
      <c r="AH1" s="4" t="s">
        <v>290</v>
      </c>
      <c r="AI1" s="4" t="s">
        <v>291</v>
      </c>
    </row>
    <row r="2" spans="1:35" ht="15" customHeight="1" x14ac:dyDescent="0.3">
      <c r="B2" s="75" t="s">
        <v>243</v>
      </c>
      <c r="C2" s="4"/>
      <c r="D2" s="4"/>
      <c r="I2" s="4"/>
      <c r="J2" s="4"/>
      <c r="K2" s="4"/>
      <c r="L2" s="4"/>
      <c r="M2" s="4"/>
      <c r="O2" s="4"/>
      <c r="P2" s="4"/>
      <c r="AB2" s="6"/>
      <c r="AD2" s="4">
        <v>0.44365368113559678</v>
      </c>
    </row>
    <row r="3" spans="1:35" ht="15" customHeight="1" x14ac:dyDescent="0.3">
      <c r="B3" s="4"/>
      <c r="C3" s="90" t="s">
        <v>245</v>
      </c>
      <c r="D3" s="90"/>
      <c r="E3" s="91">
        <v>100</v>
      </c>
      <c r="F3" s="92">
        <f>E3*1000</f>
        <v>100000</v>
      </c>
      <c r="G3" s="92">
        <f>F3+99</f>
        <v>100099</v>
      </c>
      <c r="H3" s="92">
        <v>0</v>
      </c>
      <c r="I3" s="92" t="s">
        <v>192</v>
      </c>
      <c r="J3" s="92" t="s">
        <v>191</v>
      </c>
      <c r="K3" s="92" t="s">
        <v>173</v>
      </c>
      <c r="L3" s="92" t="s">
        <v>173</v>
      </c>
      <c r="M3" s="92" t="s">
        <v>212</v>
      </c>
      <c r="N3" s="92"/>
      <c r="O3" s="93">
        <v>1.5E-3</v>
      </c>
      <c r="P3" s="93"/>
      <c r="Q3" s="92"/>
      <c r="R3" s="92"/>
      <c r="S3" s="92" t="s">
        <v>23</v>
      </c>
      <c r="T3" s="92"/>
      <c r="U3" s="92"/>
      <c r="V3" s="92"/>
      <c r="W3" s="92"/>
      <c r="X3" s="92" t="s">
        <v>24</v>
      </c>
      <c r="Y3" s="92" t="s">
        <v>24</v>
      </c>
      <c r="Z3" s="92" t="s">
        <v>90</v>
      </c>
      <c r="AA3" s="92" t="s">
        <v>90</v>
      </c>
      <c r="AB3" s="6"/>
      <c r="AE3" s="4">
        <v>3.1559211900000009E-2</v>
      </c>
      <c r="AH3" s="4">
        <v>3.1559211900000009E-2</v>
      </c>
      <c r="AI3" s="4">
        <v>0</v>
      </c>
    </row>
    <row r="4" spans="1:35" ht="15" customHeight="1" x14ac:dyDescent="0.3">
      <c r="B4" s="4"/>
      <c r="C4" s="90" t="s">
        <v>246</v>
      </c>
      <c r="D4" s="90"/>
      <c r="E4" s="91"/>
      <c r="F4" s="92">
        <f>G3+1+H3</f>
        <v>100100</v>
      </c>
      <c r="G4" s="92">
        <f t="shared" ref="G4:G7" si="0">F4+99</f>
        <v>100199</v>
      </c>
      <c r="H4" s="92">
        <v>0</v>
      </c>
      <c r="I4" s="92" t="s">
        <v>191</v>
      </c>
      <c r="J4" s="92" t="s">
        <v>192</v>
      </c>
      <c r="K4" s="92" t="s">
        <v>173</v>
      </c>
      <c r="L4" s="92" t="s">
        <v>173</v>
      </c>
      <c r="M4" s="92" t="s">
        <v>212</v>
      </c>
      <c r="N4" s="92"/>
      <c r="O4" s="93">
        <v>2E-3</v>
      </c>
      <c r="P4" s="93"/>
      <c r="Q4" s="92"/>
      <c r="R4" s="92"/>
      <c r="S4" s="92" t="s">
        <v>23</v>
      </c>
      <c r="T4" s="92"/>
      <c r="U4" s="92"/>
      <c r="V4" s="92"/>
      <c r="W4" s="92"/>
      <c r="X4" s="92" t="s">
        <v>24</v>
      </c>
      <c r="Y4" s="92" t="s">
        <v>24</v>
      </c>
      <c r="Z4" s="92" t="s">
        <v>90</v>
      </c>
      <c r="AA4" s="92" t="s">
        <v>90</v>
      </c>
      <c r="AB4" s="6"/>
      <c r="AE4" s="4">
        <v>4.5017141575934019E-2</v>
      </c>
      <c r="AH4" s="4">
        <v>4.5017141575934019E-2</v>
      </c>
      <c r="AI4" s="4">
        <v>0</v>
      </c>
    </row>
    <row r="5" spans="1:35" ht="15" customHeight="1" x14ac:dyDescent="0.3">
      <c r="B5" s="4"/>
      <c r="C5" s="90" t="s">
        <v>247</v>
      </c>
      <c r="D5" s="90"/>
      <c r="E5" s="91"/>
      <c r="F5" s="92">
        <f t="shared" ref="F5:F7" si="1">G4+1+H4</f>
        <v>100200</v>
      </c>
      <c r="G5" s="92">
        <f t="shared" si="0"/>
        <v>100299</v>
      </c>
      <c r="H5" s="92">
        <v>0</v>
      </c>
      <c r="I5" s="92" t="s">
        <v>191</v>
      </c>
      <c r="J5" s="92" t="s">
        <v>191</v>
      </c>
      <c r="K5" s="92" t="s">
        <v>173</v>
      </c>
      <c r="L5" s="92" t="s">
        <v>173</v>
      </c>
      <c r="M5" s="92" t="s">
        <v>212</v>
      </c>
      <c r="N5" s="92"/>
      <c r="O5" s="93">
        <v>3.0000000000000001E-3</v>
      </c>
      <c r="P5" s="93"/>
      <c r="Q5" s="92"/>
      <c r="R5" s="92"/>
      <c r="S5" s="92" t="s">
        <v>23</v>
      </c>
      <c r="T5" s="92"/>
      <c r="U5" s="92"/>
      <c r="V5" s="92"/>
      <c r="W5" s="92"/>
      <c r="X5" s="92" t="s">
        <v>24</v>
      </c>
      <c r="Y5" s="92" t="s">
        <v>24</v>
      </c>
      <c r="Z5" s="92" t="s">
        <v>90</v>
      </c>
      <c r="AA5" s="92" t="s">
        <v>90</v>
      </c>
      <c r="AB5" s="6"/>
      <c r="AE5" s="4">
        <v>0.30380990051250001</v>
      </c>
      <c r="AH5" s="4">
        <v>0.30380990051250001</v>
      </c>
      <c r="AI5" s="4">
        <v>0</v>
      </c>
    </row>
    <row r="6" spans="1:35" ht="15" customHeight="1" x14ac:dyDescent="0.3">
      <c r="B6" s="4"/>
      <c r="C6" s="90" t="s">
        <v>269</v>
      </c>
      <c r="D6" s="90"/>
      <c r="E6" s="91"/>
      <c r="F6" s="92">
        <f t="shared" si="1"/>
        <v>100300</v>
      </c>
      <c r="G6" s="92">
        <f t="shared" si="0"/>
        <v>100399</v>
      </c>
      <c r="H6" s="92">
        <v>0</v>
      </c>
      <c r="I6" s="92" t="s">
        <v>191</v>
      </c>
      <c r="J6" s="92" t="s">
        <v>191</v>
      </c>
      <c r="K6" s="92" t="s">
        <v>173</v>
      </c>
      <c r="L6" s="92" t="s">
        <v>173</v>
      </c>
      <c r="M6" s="92" t="s">
        <v>212</v>
      </c>
      <c r="N6" s="92"/>
      <c r="O6" s="93">
        <v>1.5E-3</v>
      </c>
      <c r="P6" s="93"/>
      <c r="Q6" s="92"/>
      <c r="R6" s="92"/>
      <c r="S6" s="92" t="s">
        <v>23</v>
      </c>
      <c r="T6" s="92"/>
      <c r="U6" s="92"/>
      <c r="V6" s="92"/>
      <c r="W6" s="92"/>
      <c r="X6" s="92" t="s">
        <v>24</v>
      </c>
      <c r="Y6" s="92" t="s">
        <v>24</v>
      </c>
      <c r="Z6" s="92" t="s">
        <v>90</v>
      </c>
      <c r="AA6" s="92" t="s">
        <v>90</v>
      </c>
      <c r="AB6" s="6"/>
      <c r="AE6" s="4">
        <v>1.4078886547162706E-2</v>
      </c>
      <c r="AH6" s="4">
        <v>1.4078886547162706E-2</v>
      </c>
      <c r="AI6" s="4">
        <v>0</v>
      </c>
    </row>
    <row r="7" spans="1:35" ht="15" customHeight="1" x14ac:dyDescent="0.3">
      <c r="B7" s="4"/>
      <c r="C7" s="90" t="s">
        <v>270</v>
      </c>
      <c r="D7" s="90"/>
      <c r="E7" s="91"/>
      <c r="F7" s="92">
        <f t="shared" si="1"/>
        <v>100400</v>
      </c>
      <c r="G7" s="92">
        <f t="shared" si="0"/>
        <v>100499</v>
      </c>
      <c r="H7" s="92">
        <v>0</v>
      </c>
      <c r="I7" s="92" t="s">
        <v>191</v>
      </c>
      <c r="J7" s="92" t="s">
        <v>191</v>
      </c>
      <c r="K7" s="92" t="s">
        <v>173</v>
      </c>
      <c r="L7" s="92" t="s">
        <v>173</v>
      </c>
      <c r="M7" s="92" t="s">
        <v>212</v>
      </c>
      <c r="N7" s="92"/>
      <c r="O7" s="93">
        <v>2E-3</v>
      </c>
      <c r="P7" s="93"/>
      <c r="Q7" s="92"/>
      <c r="R7" s="92"/>
      <c r="S7" s="92" t="s">
        <v>23</v>
      </c>
      <c r="T7" s="92"/>
      <c r="U7" s="92"/>
      <c r="V7" s="92"/>
      <c r="W7" s="92"/>
      <c r="X7" s="92" t="s">
        <v>24</v>
      </c>
      <c r="Y7" s="92" t="s">
        <v>24</v>
      </c>
      <c r="Z7" s="92" t="s">
        <v>90</v>
      </c>
      <c r="AA7" s="92" t="s">
        <v>90</v>
      </c>
      <c r="AB7" s="6"/>
      <c r="AE7" s="4">
        <v>1.1656974600000003E-2</v>
      </c>
      <c r="AH7" s="4">
        <v>1.1656974600000003E-2</v>
      </c>
      <c r="AI7" s="4">
        <v>0</v>
      </c>
    </row>
    <row r="8" spans="1:35" ht="15" customHeight="1" x14ac:dyDescent="0.3">
      <c r="B8" s="4"/>
      <c r="C8" s="90" t="s">
        <v>258</v>
      </c>
      <c r="D8" s="90"/>
      <c r="E8" s="91"/>
      <c r="F8" s="92">
        <f t="shared" ref="F8:F9" si="2">G7+1+H7</f>
        <v>100500</v>
      </c>
      <c r="G8" s="92">
        <f t="shared" ref="G8:G9" si="3">F8+99</f>
        <v>100599</v>
      </c>
      <c r="H8" s="92">
        <v>0</v>
      </c>
      <c r="I8" s="92" t="s">
        <v>191</v>
      </c>
      <c r="J8" s="92" t="s">
        <v>191</v>
      </c>
      <c r="K8" s="92" t="s">
        <v>173</v>
      </c>
      <c r="L8" s="92" t="s">
        <v>173</v>
      </c>
      <c r="M8" s="92" t="s">
        <v>212</v>
      </c>
      <c r="N8" s="92"/>
      <c r="O8" s="93">
        <f>0.0015</f>
        <v>1.5E-3</v>
      </c>
      <c r="P8" s="93"/>
      <c r="Q8" s="92"/>
      <c r="R8" s="92"/>
      <c r="S8" s="92" t="s">
        <v>23</v>
      </c>
      <c r="T8" s="92"/>
      <c r="U8" s="92"/>
      <c r="V8" s="92"/>
      <c r="W8" s="92"/>
      <c r="X8" s="92" t="s">
        <v>24</v>
      </c>
      <c r="Y8" s="92" t="s">
        <v>24</v>
      </c>
      <c r="Z8" s="92" t="s">
        <v>90</v>
      </c>
      <c r="AA8" s="92" t="s">
        <v>90</v>
      </c>
      <c r="AB8" s="6"/>
      <c r="AE8" s="4">
        <v>2.2108949999999992E-2</v>
      </c>
      <c r="AH8" s="4">
        <v>2.2108949999999992E-2</v>
      </c>
      <c r="AI8" s="4">
        <v>0</v>
      </c>
    </row>
    <row r="9" spans="1:35" ht="15" customHeight="1" x14ac:dyDescent="0.3">
      <c r="B9" s="4"/>
      <c r="C9" s="90" t="s">
        <v>259</v>
      </c>
      <c r="D9" s="90"/>
      <c r="E9" s="91"/>
      <c r="F9" s="92">
        <f t="shared" si="2"/>
        <v>100600</v>
      </c>
      <c r="G9" s="92">
        <f t="shared" si="3"/>
        <v>100699</v>
      </c>
      <c r="H9" s="92">
        <v>0</v>
      </c>
      <c r="I9" s="92" t="s">
        <v>192</v>
      </c>
      <c r="J9" s="92" t="s">
        <v>191</v>
      </c>
      <c r="K9" s="92" t="s">
        <v>173</v>
      </c>
      <c r="L9" s="92" t="s">
        <v>173</v>
      </c>
      <c r="M9" s="92" t="s">
        <v>212</v>
      </c>
      <c r="N9" s="92"/>
      <c r="O9" s="93">
        <f>0.0055</f>
        <v>5.4999999999999997E-3</v>
      </c>
      <c r="P9" s="93"/>
      <c r="Q9" s="92"/>
      <c r="R9" s="92"/>
      <c r="S9" s="92" t="s">
        <v>23</v>
      </c>
      <c r="T9" s="92"/>
      <c r="U9" s="92"/>
      <c r="V9" s="92"/>
      <c r="W9" s="92"/>
      <c r="X9" s="92" t="s">
        <v>24</v>
      </c>
      <c r="Y9" s="92" t="s">
        <v>24</v>
      </c>
      <c r="Z9" s="92" t="s">
        <v>90</v>
      </c>
      <c r="AA9" s="92" t="s">
        <v>90</v>
      </c>
      <c r="AB9" s="6"/>
      <c r="AE9" s="4">
        <v>1.542261599999999E-2</v>
      </c>
      <c r="AH9" s="4">
        <v>1.542261599999999E-2</v>
      </c>
      <c r="AI9" s="4">
        <v>0</v>
      </c>
    </row>
    <row r="10" spans="1:35" ht="15" customHeight="1" x14ac:dyDescent="0.3">
      <c r="B10" s="75" t="s">
        <v>244</v>
      </c>
      <c r="C10" s="6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D10" s="4">
        <v>0.44365430204371858</v>
      </c>
    </row>
    <row r="11" spans="1:35" ht="15" customHeight="1" x14ac:dyDescent="0.3">
      <c r="B11" s="4"/>
      <c r="C11" s="90" t="s">
        <v>248</v>
      </c>
      <c r="D11" s="90"/>
      <c r="E11" s="91">
        <v>110</v>
      </c>
      <c r="F11" s="92">
        <f>E11*1000</f>
        <v>110000</v>
      </c>
      <c r="G11" s="92">
        <f>F11+99</f>
        <v>110099</v>
      </c>
      <c r="H11" s="92">
        <v>0</v>
      </c>
      <c r="I11" s="92" t="s">
        <v>192</v>
      </c>
      <c r="J11" s="92" t="s">
        <v>191</v>
      </c>
      <c r="K11" s="92" t="s">
        <v>173</v>
      </c>
      <c r="L11" s="92" t="s">
        <v>173</v>
      </c>
      <c r="M11" s="92" t="s">
        <v>212</v>
      </c>
      <c r="N11" s="92"/>
      <c r="O11" s="93">
        <v>1.5E-3</v>
      </c>
      <c r="P11" s="93"/>
      <c r="Q11" s="92"/>
      <c r="R11" s="92"/>
      <c r="S11" s="92" t="s">
        <v>23</v>
      </c>
      <c r="T11" s="92"/>
      <c r="U11" s="92"/>
      <c r="V11" s="92"/>
      <c r="W11" s="92"/>
      <c r="X11" s="92" t="s">
        <v>24</v>
      </c>
      <c r="Y11" s="92" t="s">
        <v>24</v>
      </c>
      <c r="Z11" s="92" t="s">
        <v>90</v>
      </c>
      <c r="AA11" s="92" t="s">
        <v>90</v>
      </c>
      <c r="AB11" s="6"/>
      <c r="AE11" s="4">
        <v>3.1559211900000037E-2</v>
      </c>
      <c r="AH11" s="4">
        <v>3.1559211900000037E-2</v>
      </c>
      <c r="AI11" s="4">
        <v>0</v>
      </c>
    </row>
    <row r="12" spans="1:35" ht="15" customHeight="1" x14ac:dyDescent="0.3">
      <c r="B12" s="4"/>
      <c r="C12" s="90" t="s">
        <v>260</v>
      </c>
      <c r="D12" s="90"/>
      <c r="E12" s="91"/>
      <c r="F12" s="92">
        <f>G11+1+H11</f>
        <v>110100</v>
      </c>
      <c r="G12" s="92">
        <f t="shared" ref="G12:G15" si="4">F12+99</f>
        <v>110199</v>
      </c>
      <c r="H12" s="92">
        <v>0</v>
      </c>
      <c r="I12" s="92" t="s">
        <v>191</v>
      </c>
      <c r="J12" s="92" t="s">
        <v>192</v>
      </c>
      <c r="K12" s="92" t="s">
        <v>173</v>
      </c>
      <c r="L12" s="92" t="s">
        <v>173</v>
      </c>
      <c r="M12" s="92" t="s">
        <v>212</v>
      </c>
      <c r="N12" s="92"/>
      <c r="O12" s="93">
        <v>2E-3</v>
      </c>
      <c r="P12" s="93"/>
      <c r="Q12" s="92"/>
      <c r="R12" s="92"/>
      <c r="S12" s="92" t="s">
        <v>23</v>
      </c>
      <c r="T12" s="92"/>
      <c r="U12" s="92"/>
      <c r="V12" s="92"/>
      <c r="W12" s="92"/>
      <c r="X12" s="92" t="s">
        <v>24</v>
      </c>
      <c r="Y12" s="92" t="s">
        <v>24</v>
      </c>
      <c r="Z12" s="92" t="s">
        <v>90</v>
      </c>
      <c r="AA12" s="92" t="s">
        <v>90</v>
      </c>
      <c r="AB12" s="6"/>
      <c r="AE12" s="4">
        <v>4.501717523405576E-2</v>
      </c>
      <c r="AH12" s="4">
        <v>4.501717523405576E-2</v>
      </c>
      <c r="AI12" s="4">
        <v>0</v>
      </c>
    </row>
    <row r="13" spans="1:35" ht="15" customHeight="1" x14ac:dyDescent="0.3">
      <c r="B13" s="4"/>
      <c r="C13" s="90" t="s">
        <v>261</v>
      </c>
      <c r="D13" s="90"/>
      <c r="E13" s="91"/>
      <c r="F13" s="92">
        <f t="shared" ref="F13:F15" si="5">G12+1+H12</f>
        <v>110200</v>
      </c>
      <c r="G13" s="92">
        <f t="shared" si="4"/>
        <v>110299</v>
      </c>
      <c r="H13" s="92">
        <v>0</v>
      </c>
      <c r="I13" s="92" t="s">
        <v>191</v>
      </c>
      <c r="J13" s="92" t="s">
        <v>191</v>
      </c>
      <c r="K13" s="92" t="s">
        <v>173</v>
      </c>
      <c r="L13" s="92" t="s">
        <v>173</v>
      </c>
      <c r="M13" s="92" t="s">
        <v>212</v>
      </c>
      <c r="N13" s="92"/>
      <c r="O13" s="93">
        <v>3.0000000000000001E-3</v>
      </c>
      <c r="P13" s="93"/>
      <c r="Q13" s="92"/>
      <c r="R13" s="92"/>
      <c r="S13" s="92" t="s">
        <v>23</v>
      </c>
      <c r="T13" s="92"/>
      <c r="U13" s="92"/>
      <c r="V13" s="92"/>
      <c r="W13" s="92"/>
      <c r="X13" s="92" t="s">
        <v>24</v>
      </c>
      <c r="Y13" s="92" t="s">
        <v>24</v>
      </c>
      <c r="Z13" s="92" t="s">
        <v>90</v>
      </c>
      <c r="AA13" s="92" t="s">
        <v>90</v>
      </c>
      <c r="AB13" s="6"/>
      <c r="AE13" s="4">
        <v>0.30380990051250001</v>
      </c>
      <c r="AH13" s="4">
        <v>0.30380990051250001</v>
      </c>
      <c r="AI13" s="4">
        <v>0</v>
      </c>
    </row>
    <row r="14" spans="1:35" ht="15" customHeight="1" x14ac:dyDescent="0.3">
      <c r="B14" s="4"/>
      <c r="C14" s="90" t="s">
        <v>271</v>
      </c>
      <c r="D14" s="90"/>
      <c r="E14" s="91"/>
      <c r="F14" s="92">
        <f t="shared" si="5"/>
        <v>110300</v>
      </c>
      <c r="G14" s="92">
        <f t="shared" si="4"/>
        <v>110399</v>
      </c>
      <c r="H14" s="92">
        <v>0</v>
      </c>
      <c r="I14" s="92" t="s">
        <v>191</v>
      </c>
      <c r="J14" s="92" t="s">
        <v>191</v>
      </c>
      <c r="K14" s="92" t="s">
        <v>173</v>
      </c>
      <c r="L14" s="92" t="s">
        <v>173</v>
      </c>
      <c r="M14" s="92" t="s">
        <v>212</v>
      </c>
      <c r="N14" s="92"/>
      <c r="O14" s="93">
        <v>1.5E-3</v>
      </c>
      <c r="P14" s="93"/>
      <c r="Q14" s="92"/>
      <c r="R14" s="92"/>
      <c r="S14" s="92" t="s">
        <v>23</v>
      </c>
      <c r="T14" s="92"/>
      <c r="U14" s="92"/>
      <c r="V14" s="92"/>
      <c r="W14" s="92"/>
      <c r="X14" s="92" t="s">
        <v>24</v>
      </c>
      <c r="Y14" s="92" t="s">
        <v>24</v>
      </c>
      <c r="Z14" s="92" t="s">
        <v>90</v>
      </c>
      <c r="AA14" s="92" t="s">
        <v>90</v>
      </c>
      <c r="AB14" s="6"/>
      <c r="AE14" s="4">
        <v>1.4078886547162717E-2</v>
      </c>
      <c r="AH14" s="4">
        <v>1.4078886547162717E-2</v>
      </c>
      <c r="AI14" s="4">
        <v>0</v>
      </c>
    </row>
    <row r="15" spans="1:35" ht="15" customHeight="1" x14ac:dyDescent="0.3">
      <c r="B15" s="4"/>
      <c r="C15" s="90" t="s">
        <v>272</v>
      </c>
      <c r="D15" s="90"/>
      <c r="E15" s="91"/>
      <c r="F15" s="92">
        <f t="shared" si="5"/>
        <v>110400</v>
      </c>
      <c r="G15" s="92">
        <f t="shared" si="4"/>
        <v>110499</v>
      </c>
      <c r="H15" s="92">
        <v>0</v>
      </c>
      <c r="I15" s="92" t="s">
        <v>191</v>
      </c>
      <c r="J15" s="92" t="s">
        <v>191</v>
      </c>
      <c r="K15" s="92" t="s">
        <v>173</v>
      </c>
      <c r="L15" s="92" t="s">
        <v>173</v>
      </c>
      <c r="M15" s="92" t="s">
        <v>212</v>
      </c>
      <c r="N15" s="92"/>
      <c r="O15" s="93">
        <v>2E-3</v>
      </c>
      <c r="P15" s="93"/>
      <c r="Q15" s="92"/>
      <c r="R15" s="92"/>
      <c r="S15" s="92" t="s">
        <v>23</v>
      </c>
      <c r="T15" s="92"/>
      <c r="U15" s="92"/>
      <c r="V15" s="92"/>
      <c r="W15" s="92"/>
      <c r="X15" s="92" t="s">
        <v>24</v>
      </c>
      <c r="Y15" s="92" t="s">
        <v>24</v>
      </c>
      <c r="Z15" s="92" t="s">
        <v>90</v>
      </c>
      <c r="AA15" s="92" t="s">
        <v>90</v>
      </c>
      <c r="AB15" s="6"/>
      <c r="AE15" s="4">
        <v>1.1656974600000012E-2</v>
      </c>
      <c r="AH15" s="4">
        <v>1.1656974600000012E-2</v>
      </c>
      <c r="AI15" s="4">
        <v>0</v>
      </c>
    </row>
    <row r="16" spans="1:35" ht="15" customHeight="1" x14ac:dyDescent="0.3">
      <c r="B16" s="4"/>
      <c r="C16" s="90" t="s">
        <v>262</v>
      </c>
      <c r="D16" s="90"/>
      <c r="E16" s="91"/>
      <c r="F16" s="92">
        <f t="shared" ref="F16:F17" si="6">G15+1+H15</f>
        <v>110500</v>
      </c>
      <c r="G16" s="92">
        <f t="shared" ref="G16:G17" si="7">F16+99</f>
        <v>110599</v>
      </c>
      <c r="H16" s="92">
        <v>0</v>
      </c>
      <c r="I16" s="92" t="s">
        <v>191</v>
      </c>
      <c r="J16" s="92" t="s">
        <v>191</v>
      </c>
      <c r="K16" s="92" t="s">
        <v>173</v>
      </c>
      <c r="L16" s="92" t="s">
        <v>173</v>
      </c>
      <c r="M16" s="92" t="s">
        <v>212</v>
      </c>
      <c r="N16" s="92"/>
      <c r="O16" s="93">
        <v>1.5E-3</v>
      </c>
      <c r="P16" s="93"/>
      <c r="Q16" s="92"/>
      <c r="R16" s="92"/>
      <c r="S16" s="92" t="s">
        <v>23</v>
      </c>
      <c r="T16" s="92"/>
      <c r="U16" s="92"/>
      <c r="V16" s="92"/>
      <c r="W16" s="92"/>
      <c r="X16" s="92" t="s">
        <v>24</v>
      </c>
      <c r="Y16" s="92" t="s">
        <v>24</v>
      </c>
      <c r="Z16" s="92" t="s">
        <v>90</v>
      </c>
      <c r="AA16" s="92" t="s">
        <v>90</v>
      </c>
      <c r="AB16" s="6"/>
      <c r="AE16" s="4">
        <v>2.2109537250000016E-2</v>
      </c>
      <c r="AH16" s="4">
        <v>2.2109537250000016E-2</v>
      </c>
      <c r="AI16" s="4">
        <v>0</v>
      </c>
    </row>
    <row r="17" spans="2:35" ht="15" customHeight="1" x14ac:dyDescent="0.3">
      <c r="B17" s="4"/>
      <c r="C17" s="90" t="s">
        <v>263</v>
      </c>
      <c r="D17" s="90"/>
      <c r="E17" s="91"/>
      <c r="F17" s="92">
        <f t="shared" si="6"/>
        <v>110600</v>
      </c>
      <c r="G17" s="92">
        <f t="shared" si="7"/>
        <v>110699</v>
      </c>
      <c r="H17" s="92">
        <v>0</v>
      </c>
      <c r="I17" s="92" t="s">
        <v>192</v>
      </c>
      <c r="J17" s="92" t="s">
        <v>191</v>
      </c>
      <c r="K17" s="92" t="s">
        <v>173</v>
      </c>
      <c r="L17" s="92" t="s">
        <v>173</v>
      </c>
      <c r="M17" s="92" t="s">
        <v>212</v>
      </c>
      <c r="N17" s="92"/>
      <c r="O17" s="93">
        <v>5.4999999999999997E-3</v>
      </c>
      <c r="P17" s="93"/>
      <c r="Q17" s="92"/>
      <c r="R17" s="92"/>
      <c r="S17" s="92" t="s">
        <v>23</v>
      </c>
      <c r="T17" s="92"/>
      <c r="U17" s="92"/>
      <c r="V17" s="92"/>
      <c r="W17" s="92"/>
      <c r="X17" s="92" t="s">
        <v>24</v>
      </c>
      <c r="Y17" s="92" t="s">
        <v>24</v>
      </c>
      <c r="Z17" s="92" t="s">
        <v>90</v>
      </c>
      <c r="AA17" s="92" t="s">
        <v>90</v>
      </c>
      <c r="AB17" s="6"/>
      <c r="AE17" s="4">
        <v>1.5422616000000011E-2</v>
      </c>
      <c r="AH17" s="4">
        <v>1.5422616000000011E-2</v>
      </c>
      <c r="AI17" s="4">
        <v>0</v>
      </c>
    </row>
    <row r="18" spans="2:35" ht="15" customHeight="1" x14ac:dyDescent="0.3">
      <c r="B18" s="75" t="s">
        <v>241</v>
      </c>
      <c r="C18" s="6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D18" s="4">
        <v>0.55455657116259327</v>
      </c>
    </row>
    <row r="19" spans="2:35" ht="15" customHeight="1" x14ac:dyDescent="0.3">
      <c r="B19" s="118"/>
      <c r="C19" s="90" t="s">
        <v>249</v>
      </c>
      <c r="D19" s="90"/>
      <c r="E19" s="91">
        <v>120</v>
      </c>
      <c r="F19" s="92">
        <f>E19*1000</f>
        <v>120000</v>
      </c>
      <c r="G19" s="92">
        <f>F19+99</f>
        <v>120099</v>
      </c>
      <c r="H19" s="92">
        <v>0</v>
      </c>
      <c r="I19" s="92" t="s">
        <v>191</v>
      </c>
      <c r="J19" s="92" t="s">
        <v>191</v>
      </c>
      <c r="K19" s="92" t="s">
        <v>173</v>
      </c>
      <c r="L19" s="92" t="s">
        <v>173</v>
      </c>
      <c r="M19" s="92" t="s">
        <v>212</v>
      </c>
      <c r="N19" s="92"/>
      <c r="O19" s="93">
        <v>1.5E-3</v>
      </c>
      <c r="P19" s="93"/>
      <c r="Q19" s="92"/>
      <c r="R19" s="92"/>
      <c r="S19" s="92" t="s">
        <v>23</v>
      </c>
      <c r="T19" s="92"/>
      <c r="U19" s="92"/>
      <c r="V19" s="92"/>
      <c r="W19" s="92"/>
      <c r="X19" s="92" t="s">
        <v>24</v>
      </c>
      <c r="Y19" s="92" t="s">
        <v>24</v>
      </c>
      <c r="Z19" s="92" t="s">
        <v>86</v>
      </c>
      <c r="AA19" s="92" t="s">
        <v>86</v>
      </c>
      <c r="AB19" s="6"/>
      <c r="AE19" s="4">
        <v>0.10561346999999999</v>
      </c>
      <c r="AH19" s="4">
        <v>0.10561346999999999</v>
      </c>
      <c r="AI19" s="4">
        <v>0</v>
      </c>
    </row>
    <row r="20" spans="2:35" ht="15" customHeight="1" x14ac:dyDescent="0.3">
      <c r="B20" s="118"/>
      <c r="C20" s="90" t="s">
        <v>250</v>
      </c>
      <c r="D20" s="90"/>
      <c r="E20" s="91"/>
      <c r="F20" s="92">
        <f>G19+1+H19</f>
        <v>120100</v>
      </c>
      <c r="G20" s="92">
        <f>F20+99</f>
        <v>120199</v>
      </c>
      <c r="H20" s="92">
        <v>0</v>
      </c>
      <c r="I20" s="92" t="s">
        <v>192</v>
      </c>
      <c r="J20" s="92" t="s">
        <v>191</v>
      </c>
      <c r="K20" s="92" t="s">
        <v>173</v>
      </c>
      <c r="L20" s="92" t="s">
        <v>173</v>
      </c>
      <c r="M20" s="92" t="s">
        <v>212</v>
      </c>
      <c r="N20" s="92"/>
      <c r="O20" s="93">
        <v>2E-3</v>
      </c>
      <c r="P20" s="93"/>
      <c r="Q20" s="92"/>
      <c r="R20" s="92"/>
      <c r="S20" s="92" t="s">
        <v>23</v>
      </c>
      <c r="T20" s="92"/>
      <c r="U20" s="92"/>
      <c r="V20" s="92"/>
      <c r="W20" s="92"/>
      <c r="X20" s="92" t="s">
        <v>24</v>
      </c>
      <c r="Y20" s="92" t="s">
        <v>24</v>
      </c>
      <c r="Z20" s="92" t="s">
        <v>86</v>
      </c>
      <c r="AA20" s="92" t="s">
        <v>86</v>
      </c>
      <c r="AB20" s="6"/>
      <c r="AE20" s="4">
        <v>1.6164306000000021E-2</v>
      </c>
      <c r="AH20" s="4">
        <v>1.6164306000000021E-2</v>
      </c>
      <c r="AI20" s="4">
        <v>0</v>
      </c>
    </row>
    <row r="21" spans="2:35" ht="15" customHeight="1" x14ac:dyDescent="0.3">
      <c r="B21" s="118"/>
      <c r="C21" s="90" t="s">
        <v>251</v>
      </c>
      <c r="D21" s="90"/>
      <c r="E21" s="91"/>
      <c r="F21" s="92">
        <f>G20+1+H20</f>
        <v>120200</v>
      </c>
      <c r="G21" s="92">
        <f>F21+99</f>
        <v>120299</v>
      </c>
      <c r="H21" s="92">
        <v>0</v>
      </c>
      <c r="I21" s="92" t="s">
        <v>192</v>
      </c>
      <c r="J21" s="92" t="s">
        <v>191</v>
      </c>
      <c r="K21" s="92" t="s">
        <v>173</v>
      </c>
      <c r="L21" s="92" t="s">
        <v>173</v>
      </c>
      <c r="M21" s="92" t="s">
        <v>212</v>
      </c>
      <c r="N21" s="92"/>
      <c r="O21" s="93">
        <v>2.2000000000000001E-3</v>
      </c>
      <c r="P21" s="93"/>
      <c r="Q21" s="92"/>
      <c r="R21" s="92"/>
      <c r="S21" s="92" t="s">
        <v>23</v>
      </c>
      <c r="T21" s="92"/>
      <c r="U21" s="92"/>
      <c r="V21" s="92"/>
      <c r="W21" s="92"/>
      <c r="X21" s="92" t="s">
        <v>24</v>
      </c>
      <c r="Y21" s="92" t="s">
        <v>24</v>
      </c>
      <c r="Z21" s="92" t="s">
        <v>86</v>
      </c>
      <c r="AA21" s="92" t="s">
        <v>86</v>
      </c>
      <c r="AB21" s="6"/>
      <c r="AE21" s="4">
        <v>2.251497599999995E-2</v>
      </c>
      <c r="AH21" s="4">
        <v>2.251497599999995E-2</v>
      </c>
      <c r="AI21" s="4">
        <v>0</v>
      </c>
    </row>
    <row r="22" spans="2:35" ht="15" customHeight="1" x14ac:dyDescent="0.3">
      <c r="B22" s="118"/>
      <c r="C22" s="90" t="s">
        <v>252</v>
      </c>
      <c r="D22" s="90"/>
      <c r="E22" s="91"/>
      <c r="F22" s="92">
        <f t="shared" ref="F22:F26" si="8">G21+1+H21</f>
        <v>120300</v>
      </c>
      <c r="G22" s="92">
        <f t="shared" ref="G22:G26" si="9">F22+99</f>
        <v>120399</v>
      </c>
      <c r="H22" s="92">
        <v>0</v>
      </c>
      <c r="I22" s="92" t="s">
        <v>191</v>
      </c>
      <c r="J22" s="92" t="s">
        <v>191</v>
      </c>
      <c r="K22" s="92" t="s">
        <v>173</v>
      </c>
      <c r="L22" s="92" t="s">
        <v>173</v>
      </c>
      <c r="M22" s="92" t="s">
        <v>212</v>
      </c>
      <c r="N22" s="92"/>
      <c r="O22" s="93">
        <v>2.8E-3</v>
      </c>
      <c r="P22" s="93"/>
      <c r="Q22" s="92"/>
      <c r="R22" s="92"/>
      <c r="S22" s="92" t="s">
        <v>23</v>
      </c>
      <c r="T22" s="92"/>
      <c r="U22" s="92"/>
      <c r="V22" s="92"/>
      <c r="W22" s="92"/>
      <c r="X22" s="92" t="s">
        <v>24</v>
      </c>
      <c r="Y22" s="92" t="s">
        <v>24</v>
      </c>
      <c r="Z22" s="92" t="s">
        <v>86</v>
      </c>
      <c r="AA22" s="92" t="s">
        <v>86</v>
      </c>
      <c r="AB22" s="6"/>
      <c r="AE22" s="4">
        <v>0.13072298399999996</v>
      </c>
      <c r="AH22" s="4">
        <v>0.13072298399999996</v>
      </c>
      <c r="AI22" s="4">
        <v>0</v>
      </c>
    </row>
    <row r="23" spans="2:35" ht="15" customHeight="1" x14ac:dyDescent="0.3">
      <c r="B23" s="118"/>
      <c r="C23" s="90" t="s">
        <v>279</v>
      </c>
      <c r="D23" s="90"/>
      <c r="E23" s="91"/>
      <c r="F23" s="92">
        <f t="shared" si="8"/>
        <v>120400</v>
      </c>
      <c r="G23" s="92">
        <f t="shared" si="9"/>
        <v>120499</v>
      </c>
      <c r="H23" s="92">
        <v>0</v>
      </c>
      <c r="I23" s="92" t="s">
        <v>192</v>
      </c>
      <c r="J23" s="92" t="s">
        <v>191</v>
      </c>
      <c r="K23" s="92" t="s">
        <v>173</v>
      </c>
      <c r="L23" s="92" t="s">
        <v>173</v>
      </c>
      <c r="M23" s="92" t="s">
        <v>212</v>
      </c>
      <c r="N23" s="92"/>
      <c r="O23" s="93">
        <v>3.0000000000000001E-3</v>
      </c>
      <c r="P23" s="93"/>
      <c r="Q23" s="92"/>
      <c r="R23" s="92"/>
      <c r="S23" s="92" t="s">
        <v>23</v>
      </c>
      <c r="T23" s="92"/>
      <c r="U23" s="92"/>
      <c r="V23" s="92"/>
      <c r="W23" s="92"/>
      <c r="X23" s="92" t="s">
        <v>24</v>
      </c>
      <c r="Y23" s="92" t="s">
        <v>24</v>
      </c>
      <c r="Z23" s="92" t="s">
        <v>86</v>
      </c>
      <c r="AA23" s="92" t="s">
        <v>86</v>
      </c>
      <c r="AB23" s="6"/>
      <c r="AE23" s="4">
        <v>3.1488567749999925E-2</v>
      </c>
      <c r="AH23" s="4">
        <v>3.1488567749999925E-2</v>
      </c>
      <c r="AI23" s="4">
        <v>0</v>
      </c>
    </row>
    <row r="24" spans="2:35" ht="15" customHeight="1" x14ac:dyDescent="0.3">
      <c r="B24" s="118"/>
      <c r="C24" s="90" t="s">
        <v>273</v>
      </c>
      <c r="D24" s="90"/>
      <c r="E24" s="91"/>
      <c r="F24" s="92">
        <f t="shared" si="8"/>
        <v>120500</v>
      </c>
      <c r="G24" s="92">
        <f t="shared" si="9"/>
        <v>120599</v>
      </c>
      <c r="H24" s="92">
        <v>0</v>
      </c>
      <c r="I24" s="92" t="s">
        <v>191</v>
      </c>
      <c r="J24" s="92" t="s">
        <v>191</v>
      </c>
      <c r="K24" s="92" t="s">
        <v>173</v>
      </c>
      <c r="L24" s="92" t="s">
        <v>173</v>
      </c>
      <c r="M24" s="92" t="s">
        <v>212</v>
      </c>
      <c r="N24" s="92"/>
      <c r="O24" s="93">
        <v>5.2700000000000004E-3</v>
      </c>
      <c r="P24" s="93"/>
      <c r="Q24" s="92"/>
      <c r="R24" s="92"/>
      <c r="S24" s="92" t="s">
        <v>23</v>
      </c>
      <c r="T24" s="92"/>
      <c r="U24" s="92"/>
      <c r="V24" s="92"/>
      <c r="W24" s="92"/>
      <c r="X24" s="92" t="s">
        <v>24</v>
      </c>
      <c r="Y24" s="92" t="s">
        <v>24</v>
      </c>
      <c r="Z24" s="92" t="s">
        <v>86</v>
      </c>
      <c r="AA24" s="92" t="s">
        <v>86</v>
      </c>
      <c r="AB24" s="6"/>
      <c r="AE24" s="4">
        <v>1.9556836895609948E-2</v>
      </c>
      <c r="AH24" s="4">
        <v>1.9556836895609948E-2</v>
      </c>
      <c r="AI24" s="4">
        <v>0</v>
      </c>
    </row>
    <row r="25" spans="2:35" ht="15" customHeight="1" x14ac:dyDescent="0.3">
      <c r="B25" s="118"/>
      <c r="C25" s="90" t="s">
        <v>274</v>
      </c>
      <c r="D25" s="90"/>
      <c r="E25" s="91"/>
      <c r="F25" s="92">
        <f t="shared" si="8"/>
        <v>120600</v>
      </c>
      <c r="G25" s="92">
        <f t="shared" si="9"/>
        <v>120699</v>
      </c>
      <c r="H25" s="92">
        <v>0</v>
      </c>
      <c r="I25" s="92" t="s">
        <v>191</v>
      </c>
      <c r="J25" s="92" t="s">
        <v>192</v>
      </c>
      <c r="K25" s="92" t="s">
        <v>173</v>
      </c>
      <c r="L25" s="92" t="s">
        <v>173</v>
      </c>
      <c r="M25" s="92" t="s">
        <v>212</v>
      </c>
      <c r="N25" s="92"/>
      <c r="O25" s="93">
        <v>1.8E-3</v>
      </c>
      <c r="P25" s="93"/>
      <c r="Q25" s="92"/>
      <c r="R25" s="92"/>
      <c r="S25" s="92" t="s">
        <v>23</v>
      </c>
      <c r="T25" s="92"/>
      <c r="U25" s="92"/>
      <c r="V25" s="92"/>
      <c r="W25" s="92"/>
      <c r="X25" s="92" t="s">
        <v>24</v>
      </c>
      <c r="Y25" s="92" t="s">
        <v>24</v>
      </c>
      <c r="Z25" s="92" t="s">
        <v>86</v>
      </c>
      <c r="AA25" s="92" t="s">
        <v>86</v>
      </c>
      <c r="AB25" s="6"/>
      <c r="AE25" s="4">
        <v>0.11052806399999976</v>
      </c>
      <c r="AH25" s="4">
        <v>0.11052806399999976</v>
      </c>
      <c r="AI25" s="4">
        <v>0</v>
      </c>
    </row>
    <row r="26" spans="2:35" ht="15" customHeight="1" x14ac:dyDescent="0.3">
      <c r="B26" s="118"/>
      <c r="C26" s="90" t="s">
        <v>275</v>
      </c>
      <c r="D26" s="90"/>
      <c r="E26" s="91"/>
      <c r="F26" s="92">
        <f t="shared" si="8"/>
        <v>120700</v>
      </c>
      <c r="G26" s="92">
        <f t="shared" si="9"/>
        <v>120799</v>
      </c>
      <c r="H26" s="92">
        <v>0</v>
      </c>
      <c r="I26" s="92" t="s">
        <v>191</v>
      </c>
      <c r="J26" s="92" t="s">
        <v>191</v>
      </c>
      <c r="K26" s="92" t="s">
        <v>173</v>
      </c>
      <c r="L26" s="92" t="s">
        <v>173</v>
      </c>
      <c r="M26" s="92" t="s">
        <v>212</v>
      </c>
      <c r="N26" s="92"/>
      <c r="O26" s="93">
        <v>1.5E-3</v>
      </c>
      <c r="P26" s="93"/>
      <c r="Q26" s="92"/>
      <c r="R26" s="92"/>
      <c r="S26" s="92" t="s">
        <v>23</v>
      </c>
      <c r="T26" s="92"/>
      <c r="U26" s="92"/>
      <c r="V26" s="92"/>
      <c r="W26" s="92"/>
      <c r="X26" s="92" t="s">
        <v>24</v>
      </c>
      <c r="Y26" s="92" t="s">
        <v>24</v>
      </c>
      <c r="Z26" s="92" t="s">
        <v>86</v>
      </c>
      <c r="AA26" s="92" t="s">
        <v>86</v>
      </c>
      <c r="AB26" s="6"/>
      <c r="AE26" s="4">
        <v>2.8395997024499908E-2</v>
      </c>
      <c r="AH26" s="4">
        <v>2.8395997024499908E-2</v>
      </c>
      <c r="AI26" s="4">
        <v>0</v>
      </c>
    </row>
    <row r="27" spans="2:35" ht="15" customHeight="1" x14ac:dyDescent="0.3">
      <c r="B27" s="4"/>
      <c r="C27" s="90" t="s">
        <v>264</v>
      </c>
      <c r="D27" s="90"/>
      <c r="E27" s="91"/>
      <c r="F27" s="92">
        <f t="shared" ref="F27:F30" si="10">G26+1+H26</f>
        <v>120800</v>
      </c>
      <c r="G27" s="92">
        <f t="shared" ref="G27" si="11">F27+99</f>
        <v>120899</v>
      </c>
      <c r="H27" s="92">
        <v>0</v>
      </c>
      <c r="I27" s="92" t="s">
        <v>191</v>
      </c>
      <c r="J27" s="92" t="s">
        <v>191</v>
      </c>
      <c r="K27" s="92" t="s">
        <v>173</v>
      </c>
      <c r="L27" s="92" t="s">
        <v>173</v>
      </c>
      <c r="M27" s="92" t="s">
        <v>212</v>
      </c>
      <c r="N27" s="92"/>
      <c r="O27" s="93">
        <f>0.0015</f>
        <v>1.5E-3</v>
      </c>
      <c r="P27" s="93"/>
      <c r="Q27" s="92"/>
      <c r="R27" s="92"/>
      <c r="S27" s="92" t="s">
        <v>23</v>
      </c>
      <c r="T27" s="92"/>
      <c r="U27" s="92"/>
      <c r="V27" s="92"/>
      <c r="W27" s="92"/>
      <c r="X27" s="92" t="s">
        <v>24</v>
      </c>
      <c r="Y27" s="92" t="s">
        <v>24</v>
      </c>
      <c r="Z27" s="92" t="s">
        <v>86</v>
      </c>
      <c r="AA27" s="92" t="s">
        <v>86</v>
      </c>
      <c r="AB27" s="6"/>
      <c r="AE27" s="4">
        <v>4.0062795192483784E-2</v>
      </c>
      <c r="AH27" s="4">
        <v>4.0062795192483784E-2</v>
      </c>
      <c r="AI27" s="4">
        <v>0</v>
      </c>
    </row>
    <row r="28" spans="2:35" ht="15" customHeight="1" x14ac:dyDescent="0.3">
      <c r="B28" s="4"/>
      <c r="C28" s="90" t="s">
        <v>265</v>
      </c>
      <c r="D28" s="90"/>
      <c r="E28" s="91"/>
      <c r="F28" s="92">
        <f t="shared" si="10"/>
        <v>120900</v>
      </c>
      <c r="G28" s="92">
        <f>F28+49</f>
        <v>120949</v>
      </c>
      <c r="H28" s="92">
        <v>0</v>
      </c>
      <c r="I28" s="92" t="s">
        <v>192</v>
      </c>
      <c r="J28" s="92" t="s">
        <v>191</v>
      </c>
      <c r="K28" s="92" t="s">
        <v>173</v>
      </c>
      <c r="L28" s="92" t="s">
        <v>173</v>
      </c>
      <c r="M28" s="92" t="s">
        <v>212</v>
      </c>
      <c r="N28" s="92"/>
      <c r="O28" s="93">
        <v>5.4999999999999997E-3</v>
      </c>
      <c r="P28" s="93"/>
      <c r="Q28" s="92"/>
      <c r="R28" s="92"/>
      <c r="S28" s="92" t="s">
        <v>23</v>
      </c>
      <c r="T28" s="92"/>
      <c r="U28" s="92"/>
      <c r="V28" s="92"/>
      <c r="W28" s="92"/>
      <c r="X28" s="92" t="s">
        <v>24</v>
      </c>
      <c r="Y28" s="92" t="s">
        <v>24</v>
      </c>
      <c r="Z28" s="92" t="s">
        <v>86</v>
      </c>
      <c r="AA28" s="92" t="s">
        <v>86</v>
      </c>
      <c r="AB28" s="6"/>
      <c r="AE28" s="4">
        <v>1.9624245300000016E-2</v>
      </c>
      <c r="AH28" s="4">
        <v>1.9624245300000016E-2</v>
      </c>
      <c r="AI28" s="4">
        <v>0</v>
      </c>
    </row>
    <row r="29" spans="2:35" ht="15" customHeight="1" x14ac:dyDescent="0.3">
      <c r="B29" s="4"/>
      <c r="C29" s="90" t="s">
        <v>288</v>
      </c>
      <c r="D29" s="90"/>
      <c r="E29" s="91"/>
      <c r="F29" s="92">
        <f t="shared" si="10"/>
        <v>120950</v>
      </c>
      <c r="G29" s="92">
        <f>F29+49</f>
        <v>120999</v>
      </c>
      <c r="H29" s="92">
        <v>0</v>
      </c>
      <c r="I29" s="92" t="s">
        <v>192</v>
      </c>
      <c r="J29" s="92" t="s">
        <v>191</v>
      </c>
      <c r="K29" s="92" t="s">
        <v>173</v>
      </c>
      <c r="L29" s="92" t="s">
        <v>173</v>
      </c>
      <c r="M29" s="92" t="s">
        <v>212</v>
      </c>
      <c r="N29" s="92"/>
      <c r="O29" s="93">
        <v>1.9E-3</v>
      </c>
      <c r="P29" s="93"/>
      <c r="Q29" s="92"/>
      <c r="R29" s="92"/>
      <c r="S29" s="92" t="s">
        <v>23</v>
      </c>
      <c r="T29" s="92"/>
      <c r="U29" s="92"/>
      <c r="V29" s="92"/>
      <c r="W29" s="92"/>
      <c r="X29" s="92" t="s">
        <v>24</v>
      </c>
      <c r="Y29" s="92" t="s">
        <v>24</v>
      </c>
      <c r="Z29" s="92" t="s">
        <v>86</v>
      </c>
      <c r="AA29" s="92" t="s">
        <v>86</v>
      </c>
      <c r="AB29" s="6"/>
      <c r="AE29" s="4">
        <v>1.1462985000000009E-2</v>
      </c>
      <c r="AH29" s="4">
        <v>1.1462985000000009E-2</v>
      </c>
      <c r="AI29" s="4">
        <v>0</v>
      </c>
    </row>
    <row r="30" spans="2:35" ht="15" customHeight="1" x14ac:dyDescent="0.3">
      <c r="B30" s="4"/>
      <c r="C30" s="90" t="s">
        <v>292</v>
      </c>
      <c r="D30" s="90"/>
      <c r="E30" s="91"/>
      <c r="F30" s="92">
        <f t="shared" si="10"/>
        <v>121000</v>
      </c>
      <c r="G30" s="92">
        <f t="shared" ref="G30" si="12">F30+99</f>
        <v>121099</v>
      </c>
      <c r="H30" s="92">
        <v>0</v>
      </c>
      <c r="I30" s="92" t="s">
        <v>192</v>
      </c>
      <c r="J30" s="92" t="s">
        <v>191</v>
      </c>
      <c r="K30" s="92" t="s">
        <v>173</v>
      </c>
      <c r="L30" s="92" t="s">
        <v>173</v>
      </c>
      <c r="M30" s="92" t="s">
        <v>212</v>
      </c>
      <c r="N30" s="92"/>
      <c r="O30" s="93">
        <v>1.8E-3</v>
      </c>
      <c r="P30" s="93"/>
      <c r="Q30" s="92"/>
      <c r="R30" s="92"/>
      <c r="S30" s="92" t="s">
        <v>23</v>
      </c>
      <c r="T30" s="92"/>
      <c r="U30" s="92"/>
      <c r="V30" s="92"/>
      <c r="W30" s="92"/>
      <c r="X30" s="92" t="s">
        <v>24</v>
      </c>
      <c r="Y30" s="92" t="s">
        <v>24</v>
      </c>
      <c r="Z30" s="92" t="s">
        <v>86</v>
      </c>
      <c r="AA30" s="92" t="s">
        <v>86</v>
      </c>
      <c r="AB30" s="6"/>
      <c r="AE30" s="4">
        <v>1.8421343999999958E-2</v>
      </c>
      <c r="AH30" s="4">
        <v>1.8421343999999958E-2</v>
      </c>
      <c r="AI30" s="4">
        <v>0</v>
      </c>
    </row>
    <row r="31" spans="2:35" ht="15" customHeight="1" x14ac:dyDescent="0.3">
      <c r="B31" s="75" t="s">
        <v>242</v>
      </c>
      <c r="C31" s="6"/>
      <c r="D31" s="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D31" s="4">
        <v>0.55309629824357442</v>
      </c>
    </row>
    <row r="32" spans="2:35" ht="15" customHeight="1" x14ac:dyDescent="0.3">
      <c r="B32" s="118"/>
      <c r="C32" s="90" t="s">
        <v>253</v>
      </c>
      <c r="D32" s="90"/>
      <c r="E32" s="91">
        <v>130</v>
      </c>
      <c r="F32" s="92">
        <f>E32*1000</f>
        <v>130000</v>
      </c>
      <c r="G32" s="92">
        <f>F32+99</f>
        <v>130099</v>
      </c>
      <c r="H32" s="92">
        <v>0</v>
      </c>
      <c r="I32" s="92" t="s">
        <v>191</v>
      </c>
      <c r="J32" s="92" t="s">
        <v>191</v>
      </c>
      <c r="K32" s="92" t="s">
        <v>173</v>
      </c>
      <c r="L32" s="92" t="s">
        <v>173</v>
      </c>
      <c r="M32" s="92" t="s">
        <v>212</v>
      </c>
      <c r="N32" s="92"/>
      <c r="O32" s="93">
        <v>1.5E-3</v>
      </c>
      <c r="P32" s="93"/>
      <c r="Q32" s="92"/>
      <c r="R32" s="92"/>
      <c r="S32" s="92" t="s">
        <v>23</v>
      </c>
      <c r="T32" s="92"/>
      <c r="U32" s="92"/>
      <c r="V32" s="92"/>
      <c r="W32" s="92"/>
      <c r="X32" s="92" t="s">
        <v>24</v>
      </c>
      <c r="Y32" s="92" t="s">
        <v>24</v>
      </c>
      <c r="Z32" s="92" t="s">
        <v>86</v>
      </c>
      <c r="AA32" s="92" t="s">
        <v>86</v>
      </c>
      <c r="AB32" s="6"/>
      <c r="AE32" s="4">
        <v>0.10561346999999997</v>
      </c>
      <c r="AH32" s="4">
        <v>0.10561346999999997</v>
      </c>
      <c r="AI32" s="4">
        <v>0</v>
      </c>
    </row>
    <row r="33" spans="2:35" ht="15" customHeight="1" x14ac:dyDescent="0.3">
      <c r="B33" s="118"/>
      <c r="C33" s="90" t="s">
        <v>254</v>
      </c>
      <c r="D33" s="90"/>
      <c r="E33" s="91"/>
      <c r="F33" s="92">
        <f>G32+1+H32</f>
        <v>130100</v>
      </c>
      <c r="G33" s="92">
        <f>F33+99</f>
        <v>130199</v>
      </c>
      <c r="H33" s="92">
        <v>0</v>
      </c>
      <c r="I33" s="92" t="s">
        <v>192</v>
      </c>
      <c r="J33" s="92" t="s">
        <v>191</v>
      </c>
      <c r="K33" s="92" t="s">
        <v>173</v>
      </c>
      <c r="L33" s="92" t="s">
        <v>173</v>
      </c>
      <c r="M33" s="92" t="s">
        <v>212</v>
      </c>
      <c r="N33" s="92"/>
      <c r="O33" s="93">
        <v>2E-3</v>
      </c>
      <c r="P33" s="93"/>
      <c r="Q33" s="92"/>
      <c r="R33" s="92"/>
      <c r="S33" s="92" t="s">
        <v>23</v>
      </c>
      <c r="T33" s="92"/>
      <c r="U33" s="92"/>
      <c r="V33" s="92"/>
      <c r="W33" s="92"/>
      <c r="X33" s="92" t="s">
        <v>24</v>
      </c>
      <c r="Y33" s="92" t="s">
        <v>24</v>
      </c>
      <c r="Z33" s="92" t="s">
        <v>86</v>
      </c>
      <c r="AA33" s="92" t="s">
        <v>86</v>
      </c>
      <c r="AB33" s="6"/>
      <c r="AE33" s="4">
        <v>1.6164306141350872E-2</v>
      </c>
      <c r="AH33" s="4">
        <v>1.6164306141350872E-2</v>
      </c>
      <c r="AI33" s="4">
        <v>0</v>
      </c>
    </row>
    <row r="34" spans="2:35" ht="15" customHeight="1" x14ac:dyDescent="0.3">
      <c r="B34" s="118"/>
      <c r="C34" s="90" t="s">
        <v>255</v>
      </c>
      <c r="D34" s="90"/>
      <c r="E34" s="91"/>
      <c r="F34" s="92">
        <f>G33+1+H33</f>
        <v>130200</v>
      </c>
      <c r="G34" s="92">
        <f>F34+99</f>
        <v>130299</v>
      </c>
      <c r="H34" s="92">
        <v>0</v>
      </c>
      <c r="I34" s="92" t="s">
        <v>192</v>
      </c>
      <c r="J34" s="92" t="s">
        <v>191</v>
      </c>
      <c r="K34" s="92" t="s">
        <v>173</v>
      </c>
      <c r="L34" s="92" t="s">
        <v>173</v>
      </c>
      <c r="M34" s="92" t="s">
        <v>212</v>
      </c>
      <c r="N34" s="92"/>
      <c r="O34" s="93">
        <v>2.2000000000000001E-3</v>
      </c>
      <c r="P34" s="93"/>
      <c r="Q34" s="92"/>
      <c r="R34" s="92"/>
      <c r="S34" s="92" t="s">
        <v>23</v>
      </c>
      <c r="T34" s="92"/>
      <c r="U34" s="92"/>
      <c r="V34" s="92"/>
      <c r="W34" s="92"/>
      <c r="X34" s="92" t="s">
        <v>24</v>
      </c>
      <c r="Y34" s="92" t="s">
        <v>24</v>
      </c>
      <c r="Z34" s="92" t="s">
        <v>86</v>
      </c>
      <c r="AA34" s="92" t="s">
        <v>86</v>
      </c>
      <c r="AB34" s="6"/>
      <c r="AE34" s="4">
        <v>2.2514975999999999E-2</v>
      </c>
      <c r="AH34" s="4">
        <v>2.2514975999999999E-2</v>
      </c>
      <c r="AI34" s="4">
        <v>0</v>
      </c>
    </row>
    <row r="35" spans="2:35" ht="15" customHeight="1" x14ac:dyDescent="0.3">
      <c r="B35" s="118"/>
      <c r="C35" s="90" t="s">
        <v>256</v>
      </c>
      <c r="D35" s="90"/>
      <c r="E35" s="91"/>
      <c r="F35" s="92">
        <f>G34+1+H34</f>
        <v>130300</v>
      </c>
      <c r="G35" s="92">
        <f>F35+99</f>
        <v>130399</v>
      </c>
      <c r="H35" s="92">
        <v>0</v>
      </c>
      <c r="I35" s="92" t="s">
        <v>191</v>
      </c>
      <c r="J35" s="92" t="s">
        <v>191</v>
      </c>
      <c r="K35" s="92" t="s">
        <v>173</v>
      </c>
      <c r="L35" s="92" t="s">
        <v>173</v>
      </c>
      <c r="M35" s="92" t="s">
        <v>212</v>
      </c>
      <c r="N35" s="92"/>
      <c r="O35" s="93">
        <v>2.8E-3</v>
      </c>
      <c r="P35" s="93"/>
      <c r="Q35" s="92"/>
      <c r="R35" s="92"/>
      <c r="S35" s="92" t="s">
        <v>23</v>
      </c>
      <c r="T35" s="92"/>
      <c r="U35" s="92"/>
      <c r="V35" s="92"/>
      <c r="W35" s="92"/>
      <c r="X35" s="92" t="s">
        <v>24</v>
      </c>
      <c r="Y35" s="92" t="s">
        <v>24</v>
      </c>
      <c r="Z35" s="92" t="s">
        <v>86</v>
      </c>
      <c r="AA35" s="92" t="s">
        <v>86</v>
      </c>
      <c r="AB35" s="6"/>
      <c r="AE35" s="4">
        <v>0.13072298399999996</v>
      </c>
      <c r="AH35" s="4">
        <v>0.13072298399999996</v>
      </c>
      <c r="AI35" s="4">
        <v>0</v>
      </c>
    </row>
    <row r="36" spans="2:35" ht="15" customHeight="1" x14ac:dyDescent="0.3">
      <c r="B36" s="118"/>
      <c r="C36" s="90" t="s">
        <v>257</v>
      </c>
      <c r="D36" s="90"/>
      <c r="E36" s="91"/>
      <c r="F36" s="92">
        <f>G35+1+H35</f>
        <v>130400</v>
      </c>
      <c r="G36" s="92">
        <f t="shared" ref="G36" si="13">F36+99</f>
        <v>130499</v>
      </c>
      <c r="H36" s="92">
        <v>0</v>
      </c>
      <c r="I36" s="92" t="s">
        <v>192</v>
      </c>
      <c r="J36" s="92" t="s">
        <v>191</v>
      </c>
      <c r="K36" s="92" t="s">
        <v>173</v>
      </c>
      <c r="L36" s="92" t="s">
        <v>173</v>
      </c>
      <c r="M36" s="92" t="s">
        <v>212</v>
      </c>
      <c r="N36" s="92"/>
      <c r="O36" s="93">
        <v>3.0000000000000001E-3</v>
      </c>
      <c r="P36" s="93"/>
      <c r="Q36" s="92"/>
      <c r="R36" s="92"/>
      <c r="S36" s="92" t="s">
        <v>23</v>
      </c>
      <c r="T36" s="92"/>
      <c r="U36" s="92"/>
      <c r="V36" s="92"/>
      <c r="W36" s="92"/>
      <c r="X36" s="92" t="s">
        <v>24</v>
      </c>
      <c r="Y36" s="92" t="s">
        <v>24</v>
      </c>
      <c r="Z36" s="92" t="s">
        <v>86</v>
      </c>
      <c r="AA36" s="92" t="s">
        <v>86</v>
      </c>
      <c r="AB36" s="6"/>
      <c r="AE36" s="4">
        <v>3.1488568044181965E-2</v>
      </c>
      <c r="AH36" s="4">
        <v>3.1488568044181965E-2</v>
      </c>
      <c r="AI36" s="4">
        <v>0</v>
      </c>
    </row>
    <row r="37" spans="2:35" ht="15" customHeight="1" x14ac:dyDescent="0.3">
      <c r="B37" s="118"/>
      <c r="C37" s="90" t="s">
        <v>276</v>
      </c>
      <c r="D37" s="90"/>
      <c r="E37" s="91"/>
      <c r="F37" s="92">
        <f t="shared" ref="F37" si="14">G36+1+H36</f>
        <v>130500</v>
      </c>
      <c r="G37" s="92">
        <f t="shared" ref="G37" si="15">F37+99</f>
        <v>130599</v>
      </c>
      <c r="H37" s="92">
        <v>0</v>
      </c>
      <c r="I37" s="92" t="s">
        <v>191</v>
      </c>
      <c r="J37" s="92" t="s">
        <v>191</v>
      </c>
      <c r="K37" s="92" t="s">
        <v>173</v>
      </c>
      <c r="L37" s="92" t="s">
        <v>173</v>
      </c>
      <c r="M37" s="92" t="s">
        <v>212</v>
      </c>
      <c r="N37" s="92"/>
      <c r="O37" s="93">
        <v>5.2700000000000004E-3</v>
      </c>
      <c r="P37" s="93"/>
      <c r="Q37" s="92"/>
      <c r="R37" s="92"/>
      <c r="S37" s="92" t="s">
        <v>23</v>
      </c>
      <c r="T37" s="92"/>
      <c r="U37" s="92"/>
      <c r="V37" s="92"/>
      <c r="W37" s="92"/>
      <c r="X37" s="92" t="s">
        <v>24</v>
      </c>
      <c r="Y37" s="92" t="s">
        <v>24</v>
      </c>
      <c r="Z37" s="92" t="s">
        <v>86</v>
      </c>
      <c r="AA37" s="92" t="s">
        <v>86</v>
      </c>
      <c r="AB37" s="6"/>
      <c r="AE37" s="4">
        <v>1.9556837116900257E-2</v>
      </c>
      <c r="AH37" s="4">
        <v>1.9556837116900257E-2</v>
      </c>
      <c r="AI37" s="4">
        <v>0</v>
      </c>
    </row>
    <row r="38" spans="2:35" ht="15" customHeight="1" x14ac:dyDescent="0.3">
      <c r="B38" s="118"/>
      <c r="C38" s="90" t="s">
        <v>277</v>
      </c>
      <c r="D38" s="90"/>
      <c r="E38" s="91"/>
      <c r="F38" s="92">
        <f t="shared" ref="F38" si="16">G37+1+H37</f>
        <v>130600</v>
      </c>
      <c r="G38" s="92">
        <f t="shared" ref="G38" si="17">F38+99</f>
        <v>130699</v>
      </c>
      <c r="H38" s="92">
        <v>0</v>
      </c>
      <c r="I38" s="92" t="s">
        <v>191</v>
      </c>
      <c r="J38" s="92" t="s">
        <v>192</v>
      </c>
      <c r="K38" s="92" t="s">
        <v>173</v>
      </c>
      <c r="L38" s="92" t="s">
        <v>173</v>
      </c>
      <c r="M38" s="92" t="s">
        <v>212</v>
      </c>
      <c r="N38" s="92"/>
      <c r="O38" s="93">
        <v>1.8E-3</v>
      </c>
      <c r="P38" s="93"/>
      <c r="Q38" s="92"/>
      <c r="R38" s="92"/>
      <c r="S38" s="92" t="s">
        <v>23</v>
      </c>
      <c r="T38" s="92"/>
      <c r="U38" s="92"/>
      <c r="V38" s="92"/>
      <c r="W38" s="92"/>
      <c r="X38" s="92" t="s">
        <v>24</v>
      </c>
      <c r="Y38" s="92" t="s">
        <v>24</v>
      </c>
      <c r="Z38" s="92" t="s">
        <v>86</v>
      </c>
      <c r="AA38" s="92" t="s">
        <v>86</v>
      </c>
      <c r="AB38" s="6"/>
      <c r="AE38" s="4">
        <v>0.11052806400000009</v>
      </c>
      <c r="AH38" s="4">
        <v>0.11052806400000009</v>
      </c>
      <c r="AI38" s="4">
        <v>0</v>
      </c>
    </row>
    <row r="39" spans="2:35" ht="15" customHeight="1" x14ac:dyDescent="0.3">
      <c r="B39" s="118"/>
      <c r="C39" s="90" t="s">
        <v>278</v>
      </c>
      <c r="D39" s="90"/>
      <c r="E39" s="91"/>
      <c r="F39" s="92">
        <f t="shared" ref="F39:F41" si="18">G38+1+H38</f>
        <v>130700</v>
      </c>
      <c r="G39" s="92">
        <f t="shared" ref="G39:G40" si="19">F39+99</f>
        <v>130799</v>
      </c>
      <c r="H39" s="92">
        <v>0</v>
      </c>
      <c r="I39" s="92" t="s">
        <v>191</v>
      </c>
      <c r="J39" s="92" t="s">
        <v>191</v>
      </c>
      <c r="K39" s="92" t="s">
        <v>173</v>
      </c>
      <c r="L39" s="92" t="s">
        <v>173</v>
      </c>
      <c r="M39" s="92" t="s">
        <v>212</v>
      </c>
      <c r="N39" s="92"/>
      <c r="O39" s="93">
        <v>1.5E-3</v>
      </c>
      <c r="P39" s="93"/>
      <c r="Q39" s="92"/>
      <c r="R39" s="92"/>
      <c r="S39" s="92" t="s">
        <v>23</v>
      </c>
      <c r="T39" s="92"/>
      <c r="U39" s="92"/>
      <c r="V39" s="92"/>
      <c r="W39" s="92"/>
      <c r="X39" s="92" t="s">
        <v>24</v>
      </c>
      <c r="Y39" s="92" t="s">
        <v>24</v>
      </c>
      <c r="Z39" s="92" t="s">
        <v>86</v>
      </c>
      <c r="AA39" s="92" t="s">
        <v>86</v>
      </c>
      <c r="AB39" s="6"/>
      <c r="AE39" s="4">
        <v>2.8395997305315716E-2</v>
      </c>
      <c r="AH39" s="4">
        <v>2.8395997305315716E-2</v>
      </c>
      <c r="AI39" s="4">
        <v>0</v>
      </c>
    </row>
    <row r="40" spans="2:35" ht="15" customHeight="1" x14ac:dyDescent="0.3">
      <c r="B40" s="4"/>
      <c r="C40" s="90" t="s">
        <v>266</v>
      </c>
      <c r="D40" s="90"/>
      <c r="E40" s="91"/>
      <c r="F40" s="92">
        <f t="shared" si="18"/>
        <v>130800</v>
      </c>
      <c r="G40" s="92">
        <f t="shared" si="19"/>
        <v>130899</v>
      </c>
      <c r="H40" s="92">
        <v>0</v>
      </c>
      <c r="I40" s="92" t="s">
        <v>191</v>
      </c>
      <c r="J40" s="92" t="s">
        <v>191</v>
      </c>
      <c r="K40" s="92" t="s">
        <v>173</v>
      </c>
      <c r="L40" s="92" t="s">
        <v>173</v>
      </c>
      <c r="M40" s="92" t="s">
        <v>212</v>
      </c>
      <c r="N40" s="92"/>
      <c r="O40" s="93">
        <f>0.0015</f>
        <v>1.5E-3</v>
      </c>
      <c r="P40" s="93"/>
      <c r="Q40" s="92"/>
      <c r="R40" s="92"/>
      <c r="S40" s="92" t="s">
        <v>23</v>
      </c>
      <c r="T40" s="92"/>
      <c r="U40" s="92"/>
      <c r="V40" s="92"/>
      <c r="W40" s="92"/>
      <c r="X40" s="92" t="s">
        <v>24</v>
      </c>
      <c r="Y40" s="92" t="s">
        <v>24</v>
      </c>
      <c r="Z40" s="92" t="s">
        <v>86</v>
      </c>
      <c r="AA40" s="92" t="s">
        <v>86</v>
      </c>
      <c r="AB40" s="6"/>
      <c r="AE40" s="4">
        <v>4.0062276180022491E-2</v>
      </c>
      <c r="AH40" s="4">
        <v>4.0062276180022491E-2</v>
      </c>
      <c r="AI40" s="4">
        <v>0</v>
      </c>
    </row>
    <row r="41" spans="2:35" ht="15" customHeight="1" x14ac:dyDescent="0.3">
      <c r="B41" s="4"/>
      <c r="C41" s="90" t="s">
        <v>267</v>
      </c>
      <c r="D41" s="90"/>
      <c r="E41" s="91"/>
      <c r="F41" s="92">
        <f t="shared" si="18"/>
        <v>130900</v>
      </c>
      <c r="G41" s="92">
        <f>F41+49</f>
        <v>130949</v>
      </c>
      <c r="H41" s="92">
        <v>0</v>
      </c>
      <c r="I41" s="92" t="s">
        <v>192</v>
      </c>
      <c r="J41" s="92" t="s">
        <v>191</v>
      </c>
      <c r="K41" s="92" t="s">
        <v>173</v>
      </c>
      <c r="L41" s="92" t="s">
        <v>173</v>
      </c>
      <c r="M41" s="92" t="s">
        <v>212</v>
      </c>
      <c r="N41" s="92"/>
      <c r="O41" s="93">
        <v>5.4999999999999997E-3</v>
      </c>
      <c r="P41" s="93"/>
      <c r="Q41" s="92"/>
      <c r="R41" s="92"/>
      <c r="S41" s="92" t="s">
        <v>23</v>
      </c>
      <c r="T41" s="92"/>
      <c r="U41" s="92"/>
      <c r="V41" s="92"/>
      <c r="W41" s="92"/>
      <c r="X41" s="92" t="s">
        <v>24</v>
      </c>
      <c r="Y41" s="92" t="s">
        <v>24</v>
      </c>
      <c r="Z41" s="92" t="s">
        <v>86</v>
      </c>
      <c r="AA41" s="92" t="s">
        <v>86</v>
      </c>
      <c r="AB41" s="6"/>
      <c r="AE41" s="4">
        <v>1.8164490387288755E-2</v>
      </c>
      <c r="AH41" s="4">
        <v>1.8164490387288755E-2</v>
      </c>
      <c r="AI41" s="4">
        <v>0</v>
      </c>
    </row>
    <row r="42" spans="2:35" ht="15" customHeight="1" x14ac:dyDescent="0.3">
      <c r="B42" s="4"/>
      <c r="C42" s="90" t="s">
        <v>287</v>
      </c>
      <c r="D42" s="90"/>
      <c r="E42" s="91"/>
      <c r="F42" s="92">
        <f t="shared" ref="F42:F43" si="20">G41+1+H41</f>
        <v>130950</v>
      </c>
      <c r="G42" s="92">
        <f>F42+49</f>
        <v>130999</v>
      </c>
      <c r="H42" s="92">
        <v>0</v>
      </c>
      <c r="I42" s="92" t="s">
        <v>192</v>
      </c>
      <c r="J42" s="92" t="s">
        <v>191</v>
      </c>
      <c r="K42" s="92" t="s">
        <v>173</v>
      </c>
      <c r="L42" s="92" t="s">
        <v>173</v>
      </c>
      <c r="M42" s="92" t="s">
        <v>212</v>
      </c>
      <c r="N42" s="92"/>
      <c r="O42" s="93">
        <v>1.9E-3</v>
      </c>
      <c r="P42" s="93"/>
      <c r="Q42" s="92"/>
      <c r="R42" s="92"/>
      <c r="S42" s="92" t="s">
        <v>23</v>
      </c>
      <c r="T42" s="92"/>
      <c r="U42" s="92"/>
      <c r="V42" s="92"/>
      <c r="W42" s="92"/>
      <c r="X42" s="92" t="s">
        <v>24</v>
      </c>
      <c r="Y42" s="92" t="s">
        <v>24</v>
      </c>
      <c r="Z42" s="92" t="s">
        <v>86</v>
      </c>
      <c r="AA42" s="92" t="s">
        <v>86</v>
      </c>
      <c r="AB42" s="6"/>
      <c r="AE42" s="4">
        <v>1.1462985068514396E-2</v>
      </c>
      <c r="AH42" s="4">
        <v>1.1462985068514396E-2</v>
      </c>
      <c r="AI42" s="4">
        <v>0</v>
      </c>
    </row>
    <row r="43" spans="2:35" ht="15" customHeight="1" x14ac:dyDescent="0.3">
      <c r="B43" s="4"/>
      <c r="C43" s="90" t="s">
        <v>293</v>
      </c>
      <c r="D43" s="90"/>
      <c r="E43" s="91"/>
      <c r="F43" s="92">
        <f t="shared" si="20"/>
        <v>131000</v>
      </c>
      <c r="G43" s="92">
        <f t="shared" ref="G43" si="21">F43+99</f>
        <v>131099</v>
      </c>
      <c r="H43" s="92">
        <v>0</v>
      </c>
      <c r="I43" s="92" t="s">
        <v>192</v>
      </c>
      <c r="J43" s="92" t="s">
        <v>191</v>
      </c>
      <c r="K43" s="92" t="s">
        <v>173</v>
      </c>
      <c r="L43" s="92" t="s">
        <v>173</v>
      </c>
      <c r="M43" s="92" t="s">
        <v>212</v>
      </c>
      <c r="N43" s="92"/>
      <c r="O43" s="93">
        <v>1.8E-3</v>
      </c>
      <c r="P43" s="93"/>
      <c r="Q43" s="92"/>
      <c r="R43" s="92"/>
      <c r="S43" s="92" t="s">
        <v>23</v>
      </c>
      <c r="T43" s="92"/>
      <c r="U43" s="92"/>
      <c r="V43" s="92"/>
      <c r="W43" s="92"/>
      <c r="X43" s="92" t="s">
        <v>24</v>
      </c>
      <c r="Y43" s="92" t="s">
        <v>24</v>
      </c>
      <c r="Z43" s="92" t="s">
        <v>86</v>
      </c>
      <c r="AA43" s="92" t="s">
        <v>86</v>
      </c>
      <c r="AB43" s="6"/>
      <c r="AE43" s="4">
        <v>1.8421343999999999E-2</v>
      </c>
      <c r="AH43" s="4">
        <v>1.8421343999999999E-2</v>
      </c>
      <c r="AI43" s="4">
        <v>0</v>
      </c>
    </row>
    <row r="44" spans="2:35" ht="15" customHeight="1" x14ac:dyDescent="0.3">
      <c r="B44" s="75" t="s">
        <v>219</v>
      </c>
      <c r="C44" s="118"/>
      <c r="D44" s="118"/>
      <c r="E44" s="119"/>
      <c r="F44" s="120"/>
      <c r="G44" s="120"/>
      <c r="H44" s="120"/>
      <c r="I44" s="120"/>
      <c r="J44" s="120"/>
      <c r="K44" s="120"/>
      <c r="L44" s="120"/>
      <c r="M44" s="120"/>
      <c r="N44" s="120"/>
      <c r="O44" s="121"/>
      <c r="P44" s="121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6"/>
      <c r="AD44" s="4">
        <v>0.567623988570779</v>
      </c>
    </row>
    <row r="45" spans="2:35" ht="15" customHeight="1" x14ac:dyDescent="0.3">
      <c r="B45" s="4"/>
      <c r="C45" s="90" t="s">
        <v>240</v>
      </c>
      <c r="D45" s="90"/>
      <c r="E45" s="91">
        <v>140</v>
      </c>
      <c r="F45" s="92">
        <f>E45*1000</f>
        <v>140000</v>
      </c>
      <c r="G45" s="92">
        <f>F45+99</f>
        <v>140099</v>
      </c>
      <c r="H45" s="92">
        <v>0</v>
      </c>
      <c r="I45" s="92" t="s">
        <v>191</v>
      </c>
      <c r="J45" s="92" t="s">
        <v>191</v>
      </c>
      <c r="K45" s="92" t="s">
        <v>173</v>
      </c>
      <c r="L45" s="92" t="s">
        <v>173</v>
      </c>
      <c r="M45" s="92" t="s">
        <v>212</v>
      </c>
      <c r="N45" s="92"/>
      <c r="O45" s="93">
        <f>0.0025</f>
        <v>2.5000000000000001E-3</v>
      </c>
      <c r="P45" s="93"/>
      <c r="Q45" s="92"/>
      <c r="R45" s="92"/>
      <c r="S45" s="92" t="s">
        <v>23</v>
      </c>
      <c r="T45" s="92"/>
      <c r="U45" s="92"/>
      <c r="V45" s="92"/>
      <c r="W45" s="92"/>
      <c r="X45" s="92" t="s">
        <v>24</v>
      </c>
      <c r="Y45" s="92" t="s">
        <v>24</v>
      </c>
      <c r="Z45" s="92" t="s">
        <v>85</v>
      </c>
      <c r="AA45" s="92" t="s">
        <v>85</v>
      </c>
      <c r="AB45" s="6"/>
      <c r="AE45" s="4">
        <v>7.3641345747379808E-2</v>
      </c>
      <c r="AH45" s="4">
        <v>7.3641345747379808E-2</v>
      </c>
      <c r="AI45" s="4">
        <v>0</v>
      </c>
    </row>
    <row r="46" spans="2:35" ht="15" customHeight="1" x14ac:dyDescent="0.3">
      <c r="B46" s="4"/>
      <c r="C46" s="90" t="s">
        <v>239</v>
      </c>
      <c r="D46" s="90"/>
      <c r="E46" s="91"/>
      <c r="F46" s="92">
        <f>G45+1+H45</f>
        <v>140100</v>
      </c>
      <c r="G46" s="92">
        <f>F46+99</f>
        <v>140199</v>
      </c>
      <c r="H46" s="92">
        <v>0</v>
      </c>
      <c r="I46" s="92" t="s">
        <v>192</v>
      </c>
      <c r="J46" s="92" t="s">
        <v>191</v>
      </c>
      <c r="K46" s="92" t="s">
        <v>173</v>
      </c>
      <c r="L46" s="92" t="s">
        <v>173</v>
      </c>
      <c r="M46" s="92" t="s">
        <v>212</v>
      </c>
      <c r="N46" s="92"/>
      <c r="O46" s="93">
        <v>3.0000000000000001E-3</v>
      </c>
      <c r="P46" s="93"/>
      <c r="Q46" s="92"/>
      <c r="R46" s="92"/>
      <c r="S46" s="92" t="s">
        <v>23</v>
      </c>
      <c r="T46" s="92"/>
      <c r="U46" s="92"/>
      <c r="V46" s="92"/>
      <c r="W46" s="92"/>
      <c r="X46" s="92" t="s">
        <v>24</v>
      </c>
      <c r="Y46" s="92" t="s">
        <v>24</v>
      </c>
      <c r="Z46" s="92" t="s">
        <v>85</v>
      </c>
      <c r="AA46" s="92" t="s">
        <v>85</v>
      </c>
      <c r="AB46" s="6"/>
      <c r="AE46" s="4">
        <v>0.41785968745089924</v>
      </c>
      <c r="AH46" s="4">
        <v>0.41785968745089924</v>
      </c>
      <c r="AI46" s="4">
        <v>0</v>
      </c>
    </row>
    <row r="47" spans="2:35" ht="15" customHeight="1" x14ac:dyDescent="0.3">
      <c r="B47" s="4"/>
      <c r="C47" s="90" t="s">
        <v>268</v>
      </c>
      <c r="D47" s="90"/>
      <c r="E47" s="91"/>
      <c r="F47" s="92">
        <f>G46+1+H46</f>
        <v>140200</v>
      </c>
      <c r="G47" s="92">
        <f>F47+99</f>
        <v>140299</v>
      </c>
      <c r="H47" s="92">
        <v>0</v>
      </c>
      <c r="I47" s="92" t="s">
        <v>191</v>
      </c>
      <c r="J47" s="92" t="s">
        <v>191</v>
      </c>
      <c r="K47" s="92" t="s">
        <v>173</v>
      </c>
      <c r="L47" s="92" t="s">
        <v>173</v>
      </c>
      <c r="M47" s="92" t="s">
        <v>212</v>
      </c>
      <c r="N47" s="92"/>
      <c r="O47" s="93">
        <v>1.5E-3</v>
      </c>
      <c r="P47" s="93"/>
      <c r="Q47" s="92"/>
      <c r="R47" s="92"/>
      <c r="S47" s="92" t="s">
        <v>23</v>
      </c>
      <c r="T47" s="92"/>
      <c r="U47" s="92"/>
      <c r="V47" s="92"/>
      <c r="W47" s="92"/>
      <c r="X47" s="92" t="s">
        <v>24</v>
      </c>
      <c r="Y47" s="92" t="s">
        <v>24</v>
      </c>
      <c r="Z47" s="92" t="s">
        <v>85</v>
      </c>
      <c r="AA47" s="92" t="s">
        <v>85</v>
      </c>
      <c r="AB47" s="6"/>
      <c r="AE47" s="4">
        <v>7.6122955372499981E-2</v>
      </c>
      <c r="AH47" s="4">
        <v>7.6122955372499981E-2</v>
      </c>
      <c r="AI47" s="4">
        <v>0</v>
      </c>
    </row>
    <row r="48" spans="2:35" ht="15" customHeight="1" x14ac:dyDescent="0.3">
      <c r="B48" s="75" t="s">
        <v>238</v>
      </c>
      <c r="D48" s="75"/>
      <c r="E48" s="83">
        <v>150</v>
      </c>
      <c r="F48" s="73">
        <f>E48*1000</f>
        <v>150000</v>
      </c>
      <c r="G48" s="73">
        <f t="shared" ref="G48" si="22">F48+999</f>
        <v>150999</v>
      </c>
      <c r="H48" s="73">
        <v>0</v>
      </c>
      <c r="I48" s="73" t="s">
        <v>191</v>
      </c>
      <c r="J48" s="73" t="s">
        <v>192</v>
      </c>
      <c r="K48" s="73" t="s">
        <v>173</v>
      </c>
      <c r="L48" s="73" t="s">
        <v>173</v>
      </c>
      <c r="M48" s="73" t="s">
        <v>212</v>
      </c>
      <c r="N48" s="73"/>
      <c r="O48" s="79">
        <v>1.5E-3</v>
      </c>
      <c r="P48" s="79"/>
      <c r="Q48" s="73"/>
      <c r="R48" s="73"/>
      <c r="S48" s="73" t="s">
        <v>23</v>
      </c>
      <c r="T48" s="73"/>
      <c r="U48" s="73"/>
      <c r="V48" s="73"/>
      <c r="W48" s="73"/>
      <c r="X48" s="73" t="s">
        <v>24</v>
      </c>
      <c r="Y48" s="73" t="s">
        <v>24</v>
      </c>
      <c r="Z48" s="73" t="s">
        <v>102</v>
      </c>
      <c r="AA48" s="73" t="s">
        <v>102</v>
      </c>
      <c r="AD48" s="4">
        <v>0.23330485600832268</v>
      </c>
      <c r="AH48" s="4">
        <v>0.23330485600832268</v>
      </c>
      <c r="AI48" s="4">
        <v>0</v>
      </c>
    </row>
    <row r="49" spans="2:27" ht="15" customHeight="1" x14ac:dyDescent="0.3">
      <c r="B49" s="122"/>
      <c r="C49" s="118"/>
      <c r="D49" s="118"/>
      <c r="E49" s="119"/>
      <c r="F49" s="120"/>
      <c r="G49" s="120"/>
      <c r="H49" s="120"/>
      <c r="I49" s="120"/>
      <c r="J49" s="120"/>
      <c r="K49" s="120"/>
      <c r="L49" s="120"/>
      <c r="M49" s="120"/>
      <c r="N49" s="120"/>
      <c r="O49" s="121"/>
      <c r="P49" s="121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</row>
    <row r="53" spans="2:27" ht="15" customHeight="1" x14ac:dyDescent="0.3">
      <c r="C53" s="76"/>
      <c r="D53" s="76"/>
      <c r="E53" s="2"/>
      <c r="F53" s="2"/>
      <c r="G53" s="2"/>
      <c r="H53" s="2"/>
      <c r="I53" s="2"/>
      <c r="J53" s="2"/>
      <c r="K53" s="2"/>
      <c r="L53" s="2"/>
      <c r="M53" s="2"/>
      <c r="N53" s="2"/>
      <c r="O53" s="80"/>
      <c r="P53" s="80"/>
      <c r="Q53" s="2"/>
      <c r="R53" s="2"/>
      <c r="S53" s="5"/>
      <c r="T53" s="5"/>
      <c r="U53" s="5"/>
      <c r="V53" s="2"/>
      <c r="W53" s="2"/>
      <c r="X53" s="2"/>
      <c r="Y53" s="2"/>
      <c r="Z53" s="2"/>
      <c r="AA53" s="2"/>
    </row>
    <row r="54" spans="2:27" ht="15" customHeight="1" x14ac:dyDescent="0.3">
      <c r="C54" s="76"/>
      <c r="D54" s="76"/>
      <c r="E54" s="2"/>
      <c r="F54" s="2"/>
      <c r="G54" s="2"/>
      <c r="H54" s="2"/>
      <c r="I54" s="2"/>
      <c r="J54" s="2"/>
      <c r="K54" s="2"/>
      <c r="L54" s="2"/>
      <c r="M54" s="2"/>
      <c r="N54" s="2"/>
      <c r="O54" s="80"/>
      <c r="P54" s="80"/>
      <c r="Q54" s="2"/>
      <c r="R54" s="2"/>
      <c r="S54" s="5"/>
      <c r="T54" s="5"/>
      <c r="U54" s="5"/>
      <c r="V54" s="2"/>
      <c r="W54" s="2"/>
      <c r="X54" s="2"/>
      <c r="Y54" s="2"/>
      <c r="Z54" s="2"/>
      <c r="AA54" s="2"/>
    </row>
    <row r="55" spans="2:27" ht="15" customHeight="1" x14ac:dyDescent="0.3">
      <c r="C55" s="94"/>
      <c r="D55" s="76"/>
      <c r="E55" s="2"/>
      <c r="F55" s="2"/>
      <c r="G55" s="2"/>
      <c r="H55" s="2"/>
      <c r="I55" s="2"/>
      <c r="J55" s="2"/>
      <c r="K55" s="2"/>
      <c r="L55" s="2"/>
      <c r="M55" s="2"/>
      <c r="N55" s="2"/>
      <c r="O55" s="80"/>
      <c r="P55" s="80"/>
      <c r="Q55" s="2"/>
      <c r="R55" s="2"/>
      <c r="S55" s="5"/>
      <c r="T55" s="5"/>
      <c r="U55" s="5"/>
      <c r="V55" s="2"/>
      <c r="W55" s="2"/>
      <c r="X55" s="2"/>
      <c r="Y55" s="2"/>
      <c r="Z55" s="2"/>
      <c r="AA55" s="2"/>
    </row>
    <row r="56" spans="2:27" ht="15" customHeight="1" x14ac:dyDescent="0.3">
      <c r="C56" s="94"/>
      <c r="D56" s="76"/>
      <c r="E56" s="2"/>
      <c r="F56" s="2"/>
      <c r="G56" s="2"/>
      <c r="H56" s="2"/>
      <c r="I56" s="2"/>
      <c r="J56" s="2"/>
      <c r="K56" s="2"/>
      <c r="L56" s="2"/>
      <c r="M56" s="2"/>
      <c r="N56" s="2"/>
      <c r="O56" s="80"/>
      <c r="P56" s="80"/>
      <c r="Q56" s="2"/>
      <c r="R56" s="2"/>
      <c r="S56" s="5"/>
      <c r="T56" s="5"/>
      <c r="U56" s="5"/>
      <c r="V56" s="2"/>
      <c r="W56" s="2"/>
      <c r="X56" s="2"/>
      <c r="Y56" s="2"/>
      <c r="Z56" s="2"/>
      <c r="AA56" s="2"/>
    </row>
    <row r="57" spans="2:27" ht="15" customHeight="1" x14ac:dyDescent="0.3">
      <c r="C57" s="94"/>
    </row>
    <row r="58" spans="2:27" ht="15" customHeight="1" x14ac:dyDescent="0.3">
      <c r="C58" s="94"/>
      <c r="T58" s="4" t="s">
        <v>233</v>
      </c>
    </row>
    <row r="59" spans="2:27" ht="15" customHeight="1" x14ac:dyDescent="0.3">
      <c r="C59" s="94"/>
    </row>
    <row r="60" spans="2:27" ht="15" customHeight="1" x14ac:dyDescent="0.3">
      <c r="C60" s="94"/>
    </row>
    <row r="61" spans="2:27" ht="15" customHeight="1" x14ac:dyDescent="0.3">
      <c r="C61" s="94"/>
    </row>
  </sheetData>
  <phoneticPr fontId="23" type="noConversion"/>
  <dataValidations count="1">
    <dataValidation type="list" allowBlank="1" showInputMessage="1" showErrorMessage="1" sqref="T11:U17 T19:U30 T3:U9 T32:U49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I1:J1 I53:J1048576 I3:J9 I11:J17 I19:J30 I32:J49</xm:sqref>
        </x14:dataValidation>
        <x14:dataValidation type="list" allowBlank="1" showInputMessage="1" showErrorMessage="1" xr:uid="{00000000-0002-0000-0000-000002000000}">
          <x14:formula1>
            <xm:f>OPTICAL!$A$2:$A$32</xm:f>
          </x14:formula1>
          <xm:sqref>K1:L1 K53:L1048576 K3:L9 K11:L17 K19:L30 K32:L49</xm:sqref>
        </x14:dataValidation>
        <x14:dataValidation type="list" allowBlank="1" showInputMessage="1" showErrorMessage="1" xr:uid="{00000000-0002-0000-0000-000003000000}">
          <x14:formula1>
            <xm:f>BULK!$A$2:$A$28</xm:f>
          </x14:formula1>
          <xm:sqref>M1:N1 M53:N1048576 M3:N9 M11:N17 M19:N30 M32:N49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 S53:S1048576 S3:S9 S11:S17 S19:S30 S32:S49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X1:Y1 X53:Y1048576 X3:Y9 X11:Y17 X19:Y30 X32:Y49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Z1:AA1 Z53:AA1048576 Z3:AA9 Z11:AA17 Z19:AA30 Z32:AA49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1" sqref="B1"/>
    </sheetView>
  </sheetViews>
  <sheetFormatPr defaultColWidth="11.44140625" defaultRowHeight="15" customHeight="1" x14ac:dyDescent="0.25"/>
  <cols>
    <col min="1" max="1" width="15.33203125" style="16" bestFit="1" customWidth="1"/>
    <col min="2" max="2" width="18.6640625" style="13" bestFit="1" customWidth="1"/>
    <col min="3" max="3" width="24.88671875" style="13" bestFit="1" customWidth="1"/>
    <col min="4" max="4" width="32.88671875" style="13" bestFit="1" customWidth="1"/>
    <col min="5" max="5" width="11.44140625" style="11"/>
    <col min="6" max="6" width="94" style="11" bestFit="1" customWidth="1"/>
    <col min="7" max="16384" width="11.44140625" style="11"/>
  </cols>
  <sheetData>
    <row r="1" spans="1:6" ht="15" customHeight="1" x14ac:dyDescent="0.3">
      <c r="A1" s="9" t="s">
        <v>27</v>
      </c>
      <c r="B1" s="10" t="s">
        <v>28</v>
      </c>
      <c r="C1" s="10" t="s">
        <v>232</v>
      </c>
      <c r="D1" s="10" t="s">
        <v>29</v>
      </c>
      <c r="F1" s="10" t="s">
        <v>30</v>
      </c>
    </row>
    <row r="2" spans="1:6" ht="15" customHeight="1" x14ac:dyDescent="0.25">
      <c r="A2" s="68" t="s">
        <v>31</v>
      </c>
      <c r="B2" s="123">
        <v>2070</v>
      </c>
      <c r="C2" s="123">
        <v>1465</v>
      </c>
      <c r="D2" s="123">
        <v>210</v>
      </c>
      <c r="F2" s="12" t="s">
        <v>32</v>
      </c>
    </row>
    <row r="3" spans="1:6" ht="15" customHeight="1" x14ac:dyDescent="0.3">
      <c r="A3" s="68" t="s">
        <v>212</v>
      </c>
      <c r="B3" s="69">
        <v>2700</v>
      </c>
      <c r="C3" s="69">
        <v>896</v>
      </c>
      <c r="D3" s="69">
        <v>167</v>
      </c>
      <c r="F3" s="82" t="s">
        <v>211</v>
      </c>
    </row>
    <row r="4" spans="1:6" ht="15" customHeight="1" x14ac:dyDescent="0.25">
      <c r="A4" s="68" t="s">
        <v>33</v>
      </c>
      <c r="B4" s="69">
        <v>2700</v>
      </c>
      <c r="C4" s="69">
        <v>900</v>
      </c>
      <c r="D4" s="69">
        <v>200</v>
      </c>
      <c r="F4" s="12" t="s">
        <v>32</v>
      </c>
    </row>
    <row r="5" spans="1:6" ht="15" customHeight="1" x14ac:dyDescent="0.25">
      <c r="A5" s="68" t="s">
        <v>34</v>
      </c>
      <c r="B5" s="69">
        <v>2800</v>
      </c>
      <c r="C5" s="69">
        <v>960</v>
      </c>
      <c r="D5" s="69">
        <v>125</v>
      </c>
      <c r="F5" s="12" t="s">
        <v>32</v>
      </c>
    </row>
    <row r="6" spans="1:6" ht="15" customHeight="1" x14ac:dyDescent="0.25">
      <c r="A6" s="68" t="s">
        <v>195</v>
      </c>
      <c r="B6" s="69">
        <v>3000</v>
      </c>
      <c r="C6" s="69">
        <v>870</v>
      </c>
      <c r="D6" s="69">
        <v>140</v>
      </c>
      <c r="F6" s="12" t="s">
        <v>196</v>
      </c>
    </row>
    <row r="7" spans="1:6" ht="15" customHeight="1" x14ac:dyDescent="0.25">
      <c r="A7" s="68" t="s">
        <v>197</v>
      </c>
      <c r="B7" s="69">
        <v>2700</v>
      </c>
      <c r="C7" s="69">
        <v>896</v>
      </c>
      <c r="D7" s="69">
        <v>170</v>
      </c>
      <c r="F7" s="12" t="s">
        <v>198</v>
      </c>
    </row>
    <row r="8" spans="1:6" ht="15" customHeight="1" x14ac:dyDescent="0.25">
      <c r="A8" s="68" t="s">
        <v>35</v>
      </c>
      <c r="B8" s="69">
        <v>2540</v>
      </c>
      <c r="C8" s="69">
        <v>850</v>
      </c>
      <c r="D8" s="69">
        <v>135</v>
      </c>
      <c r="F8" s="12" t="s">
        <v>32</v>
      </c>
    </row>
    <row r="9" spans="1:6" ht="15" customHeight="1" x14ac:dyDescent="0.25">
      <c r="A9" s="68" t="s">
        <v>36</v>
      </c>
      <c r="B9" s="69">
        <v>2530</v>
      </c>
      <c r="C9" s="69">
        <v>850</v>
      </c>
      <c r="D9" s="69">
        <v>125</v>
      </c>
      <c r="F9" s="12" t="s">
        <v>37</v>
      </c>
    </row>
    <row r="10" spans="1:6" ht="15" customHeight="1" x14ac:dyDescent="0.25">
      <c r="A10" s="68" t="s">
        <v>41</v>
      </c>
      <c r="B10" s="69">
        <v>7700</v>
      </c>
      <c r="C10" s="69">
        <v>460</v>
      </c>
      <c r="D10" s="69">
        <v>24</v>
      </c>
      <c r="F10" s="12" t="s">
        <v>40</v>
      </c>
    </row>
    <row r="11" spans="1:6" ht="15" customHeight="1" x14ac:dyDescent="0.25">
      <c r="A11" s="68" t="s">
        <v>38</v>
      </c>
      <c r="B11" s="69">
        <v>7720</v>
      </c>
      <c r="C11" s="69">
        <v>430</v>
      </c>
      <c r="D11" s="69">
        <v>14</v>
      </c>
      <c r="F11" s="12" t="s">
        <v>32</v>
      </c>
    </row>
    <row r="12" spans="1:6" ht="15" customHeight="1" x14ac:dyDescent="0.25">
      <c r="A12" s="68" t="s">
        <v>39</v>
      </c>
      <c r="B12" s="69">
        <v>7700</v>
      </c>
      <c r="C12" s="69">
        <v>430</v>
      </c>
      <c r="D12" s="69">
        <v>15.9</v>
      </c>
      <c r="F12" s="12" t="s">
        <v>40</v>
      </c>
    </row>
    <row r="13" spans="1:6" ht="15" customHeight="1" x14ac:dyDescent="0.25">
      <c r="A13" s="68" t="s">
        <v>199</v>
      </c>
      <c r="B13" s="69">
        <v>7650</v>
      </c>
      <c r="C13" s="69">
        <v>450</v>
      </c>
      <c r="D13" s="69">
        <v>24.2</v>
      </c>
      <c r="F13" s="12" t="s">
        <v>200</v>
      </c>
    </row>
    <row r="14" spans="1:6" ht="15" customHeight="1" x14ac:dyDescent="0.25">
      <c r="A14" s="68" t="s">
        <v>42</v>
      </c>
      <c r="B14" s="69">
        <v>8000</v>
      </c>
      <c r="C14" s="69">
        <v>500</v>
      </c>
      <c r="D14" s="69">
        <v>16.2</v>
      </c>
      <c r="F14" s="12" t="s">
        <v>40</v>
      </c>
    </row>
    <row r="15" spans="1:6" ht="15" customHeight="1" x14ac:dyDescent="0.25">
      <c r="A15" s="68" t="s">
        <v>43</v>
      </c>
      <c r="B15" s="69">
        <v>1900</v>
      </c>
      <c r="C15" s="69">
        <v>600</v>
      </c>
      <c r="D15" s="69">
        <v>0.3</v>
      </c>
      <c r="F15" s="12" t="s">
        <v>40</v>
      </c>
    </row>
    <row r="16" spans="1:6" ht="15" customHeight="1" x14ac:dyDescent="0.25">
      <c r="A16" s="68" t="s">
        <v>44</v>
      </c>
      <c r="B16" s="69">
        <v>4430</v>
      </c>
      <c r="C16" s="69">
        <v>526.29999999999995</v>
      </c>
      <c r="D16" s="69">
        <v>6.7</v>
      </c>
      <c r="F16" s="12" t="s">
        <v>45</v>
      </c>
    </row>
    <row r="17" spans="1:6" ht="15" customHeight="1" x14ac:dyDescent="0.25">
      <c r="A17" s="68" t="s">
        <v>46</v>
      </c>
      <c r="B17" s="69">
        <v>8300</v>
      </c>
      <c r="C17" s="69">
        <v>420</v>
      </c>
      <c r="D17" s="69">
        <v>125</v>
      </c>
      <c r="F17" s="12" t="s">
        <v>47</v>
      </c>
    </row>
    <row r="18" spans="1:6" ht="15" customHeight="1" x14ac:dyDescent="0.3">
      <c r="A18" s="124" t="s">
        <v>280</v>
      </c>
      <c r="B18" s="125">
        <v>2230</v>
      </c>
      <c r="C18" s="125">
        <v>703</v>
      </c>
      <c r="D18" s="125">
        <v>1.4</v>
      </c>
      <c r="F18" s="12"/>
    </row>
    <row r="19" spans="1:6" ht="15" customHeight="1" x14ac:dyDescent="0.3">
      <c r="A19" s="124" t="s">
        <v>281</v>
      </c>
      <c r="B19" s="125"/>
      <c r="C19" s="125"/>
      <c r="D19" s="125"/>
      <c r="F19" s="12" t="s">
        <v>282</v>
      </c>
    </row>
    <row r="20" spans="1:6" ht="15" customHeight="1" x14ac:dyDescent="0.3">
      <c r="A20" s="124" t="s">
        <v>283</v>
      </c>
      <c r="B20" s="125">
        <v>5653</v>
      </c>
      <c r="C20" s="125">
        <v>505</v>
      </c>
      <c r="D20" s="125">
        <v>103.92</v>
      </c>
      <c r="F20" s="12" t="s">
        <v>282</v>
      </c>
    </row>
    <row r="21" spans="1:6" ht="15" customHeight="1" x14ac:dyDescent="0.3">
      <c r="A21" s="124" t="s">
        <v>284</v>
      </c>
      <c r="B21" s="125">
        <v>5653</v>
      </c>
      <c r="C21" s="125">
        <v>505</v>
      </c>
      <c r="D21" s="125">
        <v>103.92</v>
      </c>
      <c r="F21" s="12" t="s">
        <v>282</v>
      </c>
    </row>
    <row r="22" spans="1:6" ht="15" customHeight="1" x14ac:dyDescent="0.3">
      <c r="A22" s="124" t="s">
        <v>285</v>
      </c>
      <c r="B22" s="125"/>
      <c r="C22" s="125"/>
      <c r="D22" s="125"/>
      <c r="F22" s="12" t="s">
        <v>282</v>
      </c>
    </row>
    <row r="23" spans="1:6" ht="15" customHeight="1" x14ac:dyDescent="0.3">
      <c r="A23" s="124" t="s">
        <v>286</v>
      </c>
      <c r="B23" s="125"/>
      <c r="C23" s="125"/>
      <c r="D23" s="125"/>
      <c r="F23" s="12" t="s">
        <v>282</v>
      </c>
    </row>
    <row r="24" spans="1:6" ht="15" customHeight="1" x14ac:dyDescent="0.25">
      <c r="A24" s="12" t="s">
        <v>48</v>
      </c>
      <c r="B24" s="69">
        <v>1320</v>
      </c>
      <c r="C24" s="69">
        <v>2160</v>
      </c>
      <c r="D24" s="69">
        <v>0.25</v>
      </c>
      <c r="F24" s="12" t="s">
        <v>49</v>
      </c>
    </row>
    <row r="25" spans="1:6" ht="15" customHeight="1" x14ac:dyDescent="0.25">
      <c r="A25" s="68" t="s">
        <v>50</v>
      </c>
      <c r="B25" s="69">
        <v>1920</v>
      </c>
      <c r="C25" s="69">
        <v>1300</v>
      </c>
      <c r="D25" s="69">
        <v>0.3</v>
      </c>
      <c r="F25" s="12"/>
    </row>
    <row r="26" spans="1:6" ht="15" customHeight="1" x14ac:dyDescent="0.25">
      <c r="A26" s="68" t="s">
        <v>51</v>
      </c>
      <c r="B26" s="69">
        <v>8960</v>
      </c>
      <c r="C26" s="69">
        <v>385</v>
      </c>
      <c r="D26" s="69">
        <v>390</v>
      </c>
      <c r="F26" s="12"/>
    </row>
    <row r="27" spans="1:6" ht="15" customHeight="1" x14ac:dyDescent="0.25">
      <c r="A27" s="68" t="s">
        <v>52</v>
      </c>
      <c r="B27" s="69">
        <v>8940</v>
      </c>
      <c r="C27" s="69">
        <v>390</v>
      </c>
      <c r="D27" s="69">
        <v>401</v>
      </c>
      <c r="F27" s="12"/>
    </row>
    <row r="28" spans="1:6" ht="15" customHeight="1" x14ac:dyDescent="0.25">
      <c r="A28" s="68" t="s">
        <v>53</v>
      </c>
      <c r="B28" s="69">
        <v>1300</v>
      </c>
      <c r="C28" s="69">
        <v>1087</v>
      </c>
      <c r="D28" s="69">
        <v>0.2</v>
      </c>
      <c r="F28" s="12"/>
    </row>
    <row r="29" spans="1:6" ht="15" customHeight="1" x14ac:dyDescent="0.25">
      <c r="A29" s="68" t="s">
        <v>54</v>
      </c>
      <c r="B29" s="69">
        <v>2810</v>
      </c>
      <c r="C29" s="69">
        <v>960</v>
      </c>
      <c r="D29" s="69">
        <v>190</v>
      </c>
      <c r="F29" s="12" t="s">
        <v>55</v>
      </c>
    </row>
    <row r="30" spans="1:6" ht="15" customHeight="1" x14ac:dyDescent="0.25">
      <c r="A30" s="68" t="s">
        <v>56</v>
      </c>
      <c r="B30" s="69">
        <v>2000</v>
      </c>
      <c r="C30" s="69">
        <v>895</v>
      </c>
      <c r="D30" s="69">
        <v>1250</v>
      </c>
      <c r="F30" s="12" t="s">
        <v>55</v>
      </c>
    </row>
    <row r="31" spans="1:6" ht="15" customHeight="1" x14ac:dyDescent="0.25">
      <c r="A31" s="68" t="s">
        <v>220</v>
      </c>
      <c r="B31" s="69">
        <v>2510</v>
      </c>
      <c r="C31" s="69">
        <v>858</v>
      </c>
      <c r="D31" s="126">
        <v>1.1140000000000001</v>
      </c>
      <c r="F31" s="12" t="s">
        <v>221</v>
      </c>
    </row>
    <row r="32" spans="1:6" ht="15" customHeight="1" x14ac:dyDescent="0.25">
      <c r="A32" s="68" t="s">
        <v>222</v>
      </c>
      <c r="B32" s="69">
        <v>3370</v>
      </c>
      <c r="C32" s="69">
        <v>690</v>
      </c>
      <c r="D32" s="69">
        <v>0.96</v>
      </c>
      <c r="F32" s="12" t="s">
        <v>221</v>
      </c>
    </row>
    <row r="33" spans="1:6" ht="15" customHeight="1" x14ac:dyDescent="0.25">
      <c r="A33" s="68" t="s">
        <v>223</v>
      </c>
      <c r="B33" s="69">
        <v>3220</v>
      </c>
      <c r="C33" s="69">
        <v>710</v>
      </c>
      <c r="D33" s="69">
        <v>0.95</v>
      </c>
      <c r="F33" s="12" t="s">
        <v>221</v>
      </c>
    </row>
    <row r="34" spans="1:6" ht="15" customHeight="1" x14ac:dyDescent="0.25">
      <c r="A34" s="68" t="s">
        <v>216</v>
      </c>
      <c r="B34" s="69">
        <v>2301</v>
      </c>
      <c r="C34" s="69">
        <v>259</v>
      </c>
      <c r="D34" s="69">
        <v>124</v>
      </c>
      <c r="F34" s="12" t="s">
        <v>215</v>
      </c>
    </row>
    <row r="61" spans="1:4" ht="15" customHeight="1" x14ac:dyDescent="0.25">
      <c r="A61" s="14"/>
      <c r="B61" s="15"/>
      <c r="C61" s="15"/>
      <c r="D61" s="15"/>
    </row>
    <row r="62" spans="1:4" ht="15" customHeight="1" x14ac:dyDescent="0.25">
      <c r="A62" s="14"/>
      <c r="B62" s="15"/>
      <c r="C62" s="15"/>
      <c r="D62" s="15"/>
    </row>
  </sheetData>
  <hyperlinks>
    <hyperlink ref="F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5"/>
  <sheetViews>
    <sheetView zoomScale="85" zoomScaleNormal="85" workbookViewId="0">
      <selection activeCell="I1" sqref="I1"/>
    </sheetView>
  </sheetViews>
  <sheetFormatPr defaultColWidth="20.109375" defaultRowHeight="15" customHeight="1" x14ac:dyDescent="0.25"/>
  <cols>
    <col min="1" max="1" width="27.33203125" style="98" bestFit="1" customWidth="1"/>
    <col min="2" max="2" width="9.44140625" style="98" bestFit="1" customWidth="1"/>
    <col min="3" max="3" width="6.6640625" style="98" bestFit="1" customWidth="1"/>
    <col min="4" max="4" width="8.44140625" style="98" bestFit="1" customWidth="1"/>
    <col min="5" max="5" width="10.33203125" style="98" bestFit="1" customWidth="1"/>
    <col min="6" max="6" width="9.5546875" style="98" bestFit="1" customWidth="1"/>
    <col min="7" max="7" width="11.6640625" style="98" bestFit="1" customWidth="1"/>
    <col min="8" max="8" width="13.109375" style="98" customWidth="1"/>
    <col min="9" max="9" width="17.6640625" style="98" customWidth="1"/>
    <col min="10" max="10" width="4.5546875" style="104" customWidth="1"/>
    <col min="11" max="11" width="11.6640625" style="98" bestFit="1" customWidth="1"/>
    <col min="12" max="12" width="14.6640625" style="98" bestFit="1" customWidth="1"/>
    <col min="13" max="13" width="8.44140625" style="98" bestFit="1" customWidth="1"/>
    <col min="14" max="14" width="4.33203125" style="98" customWidth="1"/>
    <col min="15" max="15" width="81.6640625" style="98" bestFit="1" customWidth="1"/>
    <col min="16" max="16384" width="20.109375" style="98"/>
  </cols>
  <sheetData>
    <row r="1" spans="1:15" ht="15" customHeight="1" thickBot="1" x14ac:dyDescent="0.3">
      <c r="A1" s="60" t="s">
        <v>160</v>
      </c>
      <c r="B1" s="61" t="s">
        <v>161</v>
      </c>
      <c r="C1" s="58" t="s">
        <v>162</v>
      </c>
      <c r="D1" s="62" t="s">
        <v>163</v>
      </c>
      <c r="E1" s="63" t="s">
        <v>164</v>
      </c>
      <c r="F1" s="59" t="s">
        <v>165</v>
      </c>
      <c r="G1" s="64" t="s">
        <v>166</v>
      </c>
      <c r="H1" s="66" t="s">
        <v>167</v>
      </c>
      <c r="I1" s="65" t="s">
        <v>168</v>
      </c>
      <c r="J1" s="11"/>
      <c r="K1" s="95" t="s">
        <v>169</v>
      </c>
      <c r="L1" s="96" t="s">
        <v>170</v>
      </c>
      <c r="M1" s="97" t="s">
        <v>171</v>
      </c>
      <c r="O1" s="70" t="s">
        <v>30</v>
      </c>
    </row>
    <row r="2" spans="1:15" ht="15" customHeight="1" x14ac:dyDescent="0.3">
      <c r="A2" s="50" t="s">
        <v>172</v>
      </c>
      <c r="B2" s="41">
        <v>0.82</v>
      </c>
      <c r="C2" s="42">
        <f t="shared" ref="C2:C33" si="0">1-B2-D2-H2</f>
        <v>0.18000000000000005</v>
      </c>
      <c r="D2" s="43">
        <v>0</v>
      </c>
      <c r="E2" s="44">
        <v>0.93600000000000005</v>
      </c>
      <c r="F2" s="42">
        <f t="shared" ref="F2:F33" si="1">1-E2-G2-I2</f>
        <v>6.3999999999999946E-2</v>
      </c>
      <c r="G2" s="43">
        <v>0</v>
      </c>
      <c r="H2" s="99">
        <v>0</v>
      </c>
      <c r="I2" s="99">
        <v>0</v>
      </c>
      <c r="J2" s="11"/>
      <c r="K2" s="100">
        <f t="shared" ref="K2:K11" si="2">ROUND(SUM(1-$B2-$C2-$D2-$H2),12)</f>
        <v>0</v>
      </c>
      <c r="L2" s="100">
        <f t="shared" ref="L2:L33" si="3">ROUND(SUM(1-$E2-$F2-$G2-$I2),12)</f>
        <v>0</v>
      </c>
      <c r="M2" s="101">
        <f t="shared" ref="M2:M33" si="4">E2/B2</f>
        <v>1.1414634146341465</v>
      </c>
      <c r="O2" s="98" t="s">
        <v>201</v>
      </c>
    </row>
    <row r="3" spans="1:15" ht="15" customHeight="1" x14ac:dyDescent="0.3">
      <c r="A3" s="49" t="s">
        <v>213</v>
      </c>
      <c r="B3" s="45">
        <v>0.69</v>
      </c>
      <c r="C3" s="102">
        <v>0.31000000000000005</v>
      </c>
      <c r="D3" s="46">
        <v>0</v>
      </c>
      <c r="E3" s="47">
        <v>0.88</v>
      </c>
      <c r="F3" s="102">
        <f t="shared" si="1"/>
        <v>0.12</v>
      </c>
      <c r="G3" s="46">
        <v>0</v>
      </c>
      <c r="H3" s="103">
        <v>0</v>
      </c>
      <c r="I3" s="103">
        <v>0</v>
      </c>
      <c r="J3" s="11"/>
      <c r="K3" s="100">
        <f t="shared" si="2"/>
        <v>0</v>
      </c>
      <c r="L3" s="100">
        <f t="shared" si="3"/>
        <v>0</v>
      </c>
      <c r="M3" s="101">
        <f t="shared" si="4"/>
        <v>1.2753623188405798</v>
      </c>
      <c r="O3" s="98" t="s">
        <v>214</v>
      </c>
    </row>
    <row r="4" spans="1:15" ht="15" customHeight="1" x14ac:dyDescent="0.3">
      <c r="A4" s="49" t="s">
        <v>234</v>
      </c>
      <c r="B4" s="45">
        <v>0.6</v>
      </c>
      <c r="C4" s="102">
        <f t="shared" si="0"/>
        <v>0.4</v>
      </c>
      <c r="D4" s="46">
        <v>0</v>
      </c>
      <c r="E4" s="47">
        <v>0.88</v>
      </c>
      <c r="F4" s="102">
        <f t="shared" si="1"/>
        <v>0.12</v>
      </c>
      <c r="G4" s="46">
        <v>0</v>
      </c>
      <c r="H4" s="103">
        <v>0</v>
      </c>
      <c r="I4" s="103">
        <v>0</v>
      </c>
      <c r="J4" s="11"/>
      <c r="K4" s="100">
        <f t="shared" si="2"/>
        <v>0</v>
      </c>
      <c r="L4" s="100">
        <f t="shared" si="3"/>
        <v>0</v>
      </c>
      <c r="M4" s="101">
        <f t="shared" si="4"/>
        <v>1.4666666666666668</v>
      </c>
      <c r="O4" s="98" t="s">
        <v>235</v>
      </c>
    </row>
    <row r="5" spans="1:15" ht="15" customHeight="1" x14ac:dyDescent="0.3">
      <c r="A5" s="49" t="s">
        <v>173</v>
      </c>
      <c r="B5" s="45">
        <v>0.88</v>
      </c>
      <c r="C5" s="102">
        <f t="shared" si="0"/>
        <v>0.12</v>
      </c>
      <c r="D5" s="46">
        <v>0</v>
      </c>
      <c r="E5" s="47">
        <v>0.96</v>
      </c>
      <c r="F5" s="102">
        <f t="shared" si="1"/>
        <v>4.0000000000000036E-2</v>
      </c>
      <c r="G5" s="46">
        <v>0</v>
      </c>
      <c r="H5" s="48">
        <v>0</v>
      </c>
      <c r="I5" s="48">
        <v>0</v>
      </c>
      <c r="K5" s="100">
        <f t="shared" si="2"/>
        <v>0</v>
      </c>
      <c r="L5" s="100">
        <f t="shared" si="3"/>
        <v>0</v>
      </c>
      <c r="M5" s="101">
        <f t="shared" si="4"/>
        <v>1.0909090909090908</v>
      </c>
      <c r="O5" s="98" t="s">
        <v>202</v>
      </c>
    </row>
    <row r="6" spans="1:15" ht="15" customHeight="1" x14ac:dyDescent="0.3">
      <c r="A6" s="49" t="s">
        <v>174</v>
      </c>
      <c r="B6" s="45">
        <v>0.03</v>
      </c>
      <c r="C6" s="102">
        <f t="shared" si="0"/>
        <v>0.12</v>
      </c>
      <c r="D6" s="46">
        <v>0</v>
      </c>
      <c r="E6" s="47">
        <v>0.23</v>
      </c>
      <c r="F6" s="102">
        <f t="shared" si="1"/>
        <v>0.12</v>
      </c>
      <c r="G6" s="46">
        <v>0</v>
      </c>
      <c r="H6" s="103">
        <v>0.85</v>
      </c>
      <c r="I6" s="103">
        <v>0.65</v>
      </c>
      <c r="J6" s="11"/>
      <c r="K6" s="100">
        <f t="shared" si="2"/>
        <v>0</v>
      </c>
      <c r="L6" s="100">
        <f t="shared" si="3"/>
        <v>0</v>
      </c>
      <c r="M6" s="101">
        <f t="shared" si="4"/>
        <v>7.666666666666667</v>
      </c>
      <c r="O6" s="98" t="s">
        <v>203</v>
      </c>
    </row>
    <row r="7" spans="1:15" ht="15" customHeight="1" x14ac:dyDescent="0.3">
      <c r="A7" s="49" t="s">
        <v>175</v>
      </c>
      <c r="B7" s="45">
        <v>0.08</v>
      </c>
      <c r="C7" s="102">
        <f t="shared" si="0"/>
        <v>0.12</v>
      </c>
      <c r="D7" s="46">
        <v>0</v>
      </c>
      <c r="E7" s="47">
        <v>0.34</v>
      </c>
      <c r="F7" s="102">
        <f t="shared" si="1"/>
        <v>5.9999999999999942E-2</v>
      </c>
      <c r="G7" s="46">
        <v>0</v>
      </c>
      <c r="H7" s="103">
        <v>0.8</v>
      </c>
      <c r="I7" s="103">
        <v>0.6</v>
      </c>
      <c r="J7" s="11"/>
      <c r="K7" s="100">
        <f t="shared" si="2"/>
        <v>0</v>
      </c>
      <c r="L7" s="100">
        <f t="shared" si="3"/>
        <v>0</v>
      </c>
      <c r="M7" s="101">
        <f t="shared" si="4"/>
        <v>4.25</v>
      </c>
      <c r="O7" s="11" t="s">
        <v>204</v>
      </c>
    </row>
    <row r="8" spans="1:15" ht="15" customHeight="1" x14ac:dyDescent="0.3">
      <c r="A8" s="49" t="s">
        <v>176</v>
      </c>
      <c r="B8" s="45">
        <v>0.15</v>
      </c>
      <c r="C8" s="102">
        <f t="shared" si="0"/>
        <v>0.85</v>
      </c>
      <c r="D8" s="46">
        <v>0</v>
      </c>
      <c r="E8" s="47">
        <v>0.5</v>
      </c>
      <c r="F8" s="102">
        <f t="shared" si="1"/>
        <v>0.5</v>
      </c>
      <c r="G8" s="46">
        <v>0</v>
      </c>
      <c r="H8" s="103">
        <v>0</v>
      </c>
      <c r="I8" s="103">
        <v>0</v>
      </c>
      <c r="J8" s="11"/>
      <c r="K8" s="100">
        <f t="shared" si="2"/>
        <v>0</v>
      </c>
      <c r="L8" s="100">
        <f t="shared" si="3"/>
        <v>0</v>
      </c>
      <c r="M8" s="101">
        <f t="shared" si="4"/>
        <v>3.3333333333333335</v>
      </c>
      <c r="O8" s="71" t="s">
        <v>205</v>
      </c>
    </row>
    <row r="9" spans="1:15" ht="15" customHeight="1" x14ac:dyDescent="0.3">
      <c r="A9" s="49" t="s">
        <v>177</v>
      </c>
      <c r="B9" s="45">
        <v>3.5000000000000003E-2</v>
      </c>
      <c r="C9" s="102">
        <f t="shared" si="0"/>
        <v>0.14500000000000002</v>
      </c>
      <c r="D9" s="46">
        <v>0</v>
      </c>
      <c r="E9" s="47">
        <v>0.14000000000000001</v>
      </c>
      <c r="F9" s="102">
        <f t="shared" si="1"/>
        <v>0.13</v>
      </c>
      <c r="G9" s="46">
        <v>0</v>
      </c>
      <c r="H9" s="103">
        <v>0.82</v>
      </c>
      <c r="I9" s="103">
        <v>0.73</v>
      </c>
      <c r="K9" s="100">
        <f t="shared" si="2"/>
        <v>0</v>
      </c>
      <c r="L9" s="100">
        <f t="shared" si="3"/>
        <v>0</v>
      </c>
      <c r="M9" s="101">
        <f t="shared" si="4"/>
        <v>4</v>
      </c>
      <c r="O9" s="98" t="s">
        <v>206</v>
      </c>
    </row>
    <row r="10" spans="1:15" ht="15" customHeight="1" x14ac:dyDescent="0.3">
      <c r="A10" s="49" t="s">
        <v>178</v>
      </c>
      <c r="B10" s="45">
        <v>0.1</v>
      </c>
      <c r="C10" s="102">
        <f t="shared" si="0"/>
        <v>0.4</v>
      </c>
      <c r="D10" s="46">
        <v>0</v>
      </c>
      <c r="E10" s="47">
        <v>0.4</v>
      </c>
      <c r="F10" s="102">
        <f t="shared" si="1"/>
        <v>9.9999999999999978E-2</v>
      </c>
      <c r="G10" s="46">
        <v>0</v>
      </c>
      <c r="H10" s="103">
        <v>0.5</v>
      </c>
      <c r="I10" s="103">
        <v>0.5</v>
      </c>
      <c r="K10" s="100">
        <f t="shared" si="2"/>
        <v>0</v>
      </c>
      <c r="L10" s="100">
        <f t="shared" si="3"/>
        <v>0</v>
      </c>
      <c r="M10" s="101">
        <f t="shared" si="4"/>
        <v>4</v>
      </c>
      <c r="O10" s="71" t="s">
        <v>205</v>
      </c>
    </row>
    <row r="11" spans="1:15" ht="15" customHeight="1" x14ac:dyDescent="0.3">
      <c r="A11" s="49" t="s">
        <v>179</v>
      </c>
      <c r="B11" s="45">
        <v>0.21</v>
      </c>
      <c r="C11" s="102">
        <f t="shared" si="0"/>
        <v>0.79</v>
      </c>
      <c r="D11" s="46">
        <v>0</v>
      </c>
      <c r="E11" s="47">
        <v>0.7</v>
      </c>
      <c r="F11" s="102">
        <f t="shared" si="1"/>
        <v>0.30000000000000004</v>
      </c>
      <c r="G11" s="46">
        <v>0</v>
      </c>
      <c r="H11" s="103">
        <v>0</v>
      </c>
      <c r="I11" s="103">
        <v>0</v>
      </c>
      <c r="K11" s="100">
        <f t="shared" si="2"/>
        <v>0</v>
      </c>
      <c r="L11" s="100">
        <f t="shared" si="3"/>
        <v>0</v>
      </c>
      <c r="M11" s="101">
        <f>E11/B11</f>
        <v>3.333333333333333</v>
      </c>
      <c r="O11" s="71" t="s">
        <v>207</v>
      </c>
    </row>
    <row r="12" spans="1:15" ht="15" customHeight="1" x14ac:dyDescent="0.3">
      <c r="A12" s="49" t="s">
        <v>180</v>
      </c>
      <c r="B12" s="45">
        <v>0.54</v>
      </c>
      <c r="C12" s="102">
        <f t="shared" si="0"/>
        <v>0.45999999999999996</v>
      </c>
      <c r="D12" s="46">
        <v>0</v>
      </c>
      <c r="E12" s="47">
        <v>0.68</v>
      </c>
      <c r="F12" s="102">
        <f t="shared" si="1"/>
        <v>0.31999999999999995</v>
      </c>
      <c r="G12" s="46">
        <v>0</v>
      </c>
      <c r="H12" s="103">
        <v>0</v>
      </c>
      <c r="I12" s="103">
        <v>0</v>
      </c>
      <c r="K12" s="100">
        <f t="shared" ref="K12:K33" si="5">ROUND(SUM(1-$B12-$C12-$D12-$H12),12)</f>
        <v>0</v>
      </c>
      <c r="L12" s="100">
        <f t="shared" si="3"/>
        <v>0</v>
      </c>
      <c r="M12" s="101">
        <f t="shared" si="4"/>
        <v>1.2592592592592593</v>
      </c>
      <c r="O12" s="11" t="s">
        <v>204</v>
      </c>
    </row>
    <row r="13" spans="1:15" ht="15" customHeight="1" x14ac:dyDescent="0.3">
      <c r="A13" s="49" t="s">
        <v>181</v>
      </c>
      <c r="B13" s="45">
        <v>0.9</v>
      </c>
      <c r="C13" s="102">
        <f t="shared" si="0"/>
        <v>9.9999999999999978E-2</v>
      </c>
      <c r="D13" s="46">
        <v>0</v>
      </c>
      <c r="E13" s="47">
        <v>0.9</v>
      </c>
      <c r="F13" s="102">
        <f t="shared" si="1"/>
        <v>9.9999999999999978E-2</v>
      </c>
      <c r="G13" s="46">
        <v>0</v>
      </c>
      <c r="H13" s="103">
        <v>0</v>
      </c>
      <c r="I13" s="103">
        <v>0</v>
      </c>
      <c r="K13" s="100">
        <f t="shared" si="5"/>
        <v>0</v>
      </c>
      <c r="L13" s="100">
        <f t="shared" si="3"/>
        <v>0</v>
      </c>
      <c r="M13" s="101">
        <f t="shared" si="4"/>
        <v>1</v>
      </c>
      <c r="O13" s="71" t="s">
        <v>208</v>
      </c>
    </row>
    <row r="14" spans="1:15" ht="15" customHeight="1" x14ac:dyDescent="0.3">
      <c r="A14" s="49" t="s">
        <v>182</v>
      </c>
      <c r="B14" s="45">
        <v>0.8</v>
      </c>
      <c r="C14" s="102">
        <f t="shared" si="0"/>
        <v>0.19999999999999996</v>
      </c>
      <c r="D14" s="46">
        <v>0</v>
      </c>
      <c r="E14" s="47">
        <v>0.27</v>
      </c>
      <c r="F14" s="102">
        <f t="shared" si="1"/>
        <v>0.73</v>
      </c>
      <c r="G14" s="46">
        <v>0</v>
      </c>
      <c r="H14" s="103">
        <v>0</v>
      </c>
      <c r="I14" s="103">
        <v>0</v>
      </c>
      <c r="K14" s="100">
        <f>ROUND(SUM(1-$B14-$C14-$D14-$H14),12)</f>
        <v>0</v>
      </c>
      <c r="L14" s="100">
        <f>ROUND(SUM(1-$E14-$F14-$G14-$I14),12)</f>
        <v>0</v>
      </c>
      <c r="M14" s="101">
        <f>E14/B14</f>
        <v>0.33750000000000002</v>
      </c>
      <c r="O14" s="11" t="s">
        <v>209</v>
      </c>
    </row>
    <row r="15" spans="1:15" ht="15" customHeight="1" thickBot="1" x14ac:dyDescent="0.35">
      <c r="A15" s="49" t="s">
        <v>183</v>
      </c>
      <c r="B15" s="45">
        <v>0.05</v>
      </c>
      <c r="C15" s="102">
        <f t="shared" si="0"/>
        <v>0.95</v>
      </c>
      <c r="D15" s="46">
        <v>0</v>
      </c>
      <c r="E15" s="47">
        <v>0.15</v>
      </c>
      <c r="F15" s="102">
        <f t="shared" si="1"/>
        <v>0.85</v>
      </c>
      <c r="G15" s="46">
        <v>0</v>
      </c>
      <c r="H15" s="103">
        <v>0</v>
      </c>
      <c r="I15" s="103">
        <v>0</v>
      </c>
      <c r="K15" s="100">
        <f t="shared" ref="K15" si="6">ROUND(SUM(1-$B15-$C15-$D15-$H15),12)</f>
        <v>0</v>
      </c>
      <c r="L15" s="100">
        <f t="shared" ref="L15" si="7">ROUND(SUM(1-$E15-$F15-$G15-$I15),12)</f>
        <v>0</v>
      </c>
      <c r="M15" s="101">
        <f t="shared" ref="M15:M17" si="8">E15/B15</f>
        <v>2.9999999999999996</v>
      </c>
      <c r="O15" s="98" t="s">
        <v>55</v>
      </c>
    </row>
    <row r="16" spans="1:15" ht="15" customHeight="1" x14ac:dyDescent="0.3">
      <c r="A16" s="50" t="s">
        <v>224</v>
      </c>
      <c r="B16" s="41">
        <v>0.01</v>
      </c>
      <c r="C16" s="42">
        <f t="shared" si="0"/>
        <v>8.9999999999999969E-2</v>
      </c>
      <c r="D16" s="43">
        <v>0.9</v>
      </c>
      <c r="E16" s="44">
        <v>0.01</v>
      </c>
      <c r="F16" s="42">
        <f t="shared" si="1"/>
        <v>8.9999999999999969E-2</v>
      </c>
      <c r="G16" s="43">
        <v>0.9</v>
      </c>
      <c r="H16" s="99">
        <v>0</v>
      </c>
      <c r="I16" s="99">
        <v>0</v>
      </c>
      <c r="K16" s="100">
        <f t="shared" si="5"/>
        <v>0</v>
      </c>
      <c r="L16" s="100">
        <f t="shared" si="3"/>
        <v>0</v>
      </c>
      <c r="M16" s="101">
        <f t="shared" si="8"/>
        <v>1</v>
      </c>
      <c r="O16" s="11" t="s">
        <v>215</v>
      </c>
    </row>
    <row r="17" spans="1:15" ht="15" customHeight="1" x14ac:dyDescent="0.3">
      <c r="A17" s="49" t="s">
        <v>225</v>
      </c>
      <c r="B17" s="45">
        <v>0.01</v>
      </c>
      <c r="C17" s="102">
        <f t="shared" si="0"/>
        <v>8.9999999999999969E-2</v>
      </c>
      <c r="D17" s="46">
        <v>0.9</v>
      </c>
      <c r="E17" s="47">
        <v>0.01</v>
      </c>
      <c r="F17" s="102">
        <f t="shared" si="1"/>
        <v>8.9999999999999969E-2</v>
      </c>
      <c r="G17" s="46">
        <v>0.9</v>
      </c>
      <c r="H17" s="103">
        <v>0</v>
      </c>
      <c r="I17" s="103">
        <v>0</v>
      </c>
      <c r="K17" s="100">
        <f t="shared" si="5"/>
        <v>0</v>
      </c>
      <c r="L17" s="100">
        <f t="shared" si="3"/>
        <v>0</v>
      </c>
      <c r="M17" s="101">
        <f t="shared" si="8"/>
        <v>1</v>
      </c>
      <c r="O17" s="11" t="s">
        <v>215</v>
      </c>
    </row>
    <row r="18" spans="1:15" ht="15" customHeight="1" x14ac:dyDescent="0.3">
      <c r="A18" s="49" t="s">
        <v>226</v>
      </c>
      <c r="B18" s="45">
        <v>0.01</v>
      </c>
      <c r="C18" s="102">
        <f t="shared" si="0"/>
        <v>8.9999999999999969E-2</v>
      </c>
      <c r="D18" s="46">
        <v>0.9</v>
      </c>
      <c r="E18" s="47">
        <v>0.01</v>
      </c>
      <c r="F18" s="102">
        <f t="shared" si="1"/>
        <v>8.9999999999999969E-2</v>
      </c>
      <c r="G18" s="46">
        <v>0.9</v>
      </c>
      <c r="H18" s="103">
        <v>0</v>
      </c>
      <c r="I18" s="103">
        <v>0</v>
      </c>
      <c r="K18" s="100">
        <f t="shared" si="5"/>
        <v>0</v>
      </c>
      <c r="L18" s="100">
        <f t="shared" si="3"/>
        <v>0</v>
      </c>
      <c r="M18" s="101">
        <f t="shared" si="4"/>
        <v>1</v>
      </c>
      <c r="O18" s="11" t="s">
        <v>215</v>
      </c>
    </row>
    <row r="19" spans="1:15" ht="15" customHeight="1" x14ac:dyDescent="0.3">
      <c r="A19" s="49" t="s">
        <v>227</v>
      </c>
      <c r="B19" s="45">
        <v>0.01</v>
      </c>
      <c r="C19" s="102">
        <f t="shared" si="0"/>
        <v>8.9999999999999969E-2</v>
      </c>
      <c r="D19" s="46">
        <v>0.9</v>
      </c>
      <c r="E19" s="47">
        <v>0.01</v>
      </c>
      <c r="F19" s="102">
        <f t="shared" si="1"/>
        <v>8.9999999999999969E-2</v>
      </c>
      <c r="G19" s="46">
        <v>0.9</v>
      </c>
      <c r="H19" s="103">
        <v>0</v>
      </c>
      <c r="I19" s="103">
        <v>0</v>
      </c>
      <c r="K19" s="100">
        <f t="shared" si="5"/>
        <v>0</v>
      </c>
      <c r="L19" s="100">
        <f t="shared" si="3"/>
        <v>0</v>
      </c>
      <c r="M19" s="101">
        <f t="shared" si="4"/>
        <v>1</v>
      </c>
      <c r="O19" s="11" t="s">
        <v>215</v>
      </c>
    </row>
    <row r="20" spans="1:15" ht="15" customHeight="1" x14ac:dyDescent="0.3">
      <c r="A20" s="49" t="s">
        <v>228</v>
      </c>
      <c r="B20" s="45">
        <v>0.01</v>
      </c>
      <c r="C20" s="102">
        <f t="shared" si="0"/>
        <v>8.9999999999999969E-2</v>
      </c>
      <c r="D20" s="46">
        <v>0.9</v>
      </c>
      <c r="E20" s="47">
        <v>0.01</v>
      </c>
      <c r="F20" s="102">
        <f t="shared" si="1"/>
        <v>8.9999999999999969E-2</v>
      </c>
      <c r="G20" s="46">
        <v>0.9</v>
      </c>
      <c r="H20" s="103">
        <v>0</v>
      </c>
      <c r="I20" s="103">
        <v>0</v>
      </c>
      <c r="K20" s="100">
        <f t="shared" si="5"/>
        <v>0</v>
      </c>
      <c r="L20" s="100">
        <f t="shared" si="3"/>
        <v>0</v>
      </c>
      <c r="M20" s="101">
        <f t="shared" si="4"/>
        <v>1</v>
      </c>
      <c r="O20" s="11" t="s">
        <v>215</v>
      </c>
    </row>
    <row r="21" spans="1:15" ht="15" customHeight="1" x14ac:dyDescent="0.3">
      <c r="A21" s="49" t="s">
        <v>229</v>
      </c>
      <c r="B21" s="45">
        <v>0.01</v>
      </c>
      <c r="C21" s="102">
        <f t="shared" si="0"/>
        <v>8.9999999999999969E-2</v>
      </c>
      <c r="D21" s="46">
        <v>0.9</v>
      </c>
      <c r="E21" s="47">
        <v>0.01</v>
      </c>
      <c r="F21" s="102">
        <f t="shared" si="1"/>
        <v>8.9999999999999969E-2</v>
      </c>
      <c r="G21" s="46">
        <v>0.9</v>
      </c>
      <c r="H21" s="103">
        <v>0</v>
      </c>
      <c r="I21" s="103">
        <v>0</v>
      </c>
      <c r="K21" s="100">
        <f t="shared" si="5"/>
        <v>0</v>
      </c>
      <c r="L21" s="100">
        <f t="shared" si="3"/>
        <v>0</v>
      </c>
      <c r="M21" s="101">
        <f t="shared" si="4"/>
        <v>1</v>
      </c>
      <c r="O21" s="11" t="s">
        <v>215</v>
      </c>
    </row>
    <row r="22" spans="1:15" ht="15" customHeight="1" x14ac:dyDescent="0.3">
      <c r="A22" s="49" t="s">
        <v>230</v>
      </c>
      <c r="B22" s="45">
        <v>0.01</v>
      </c>
      <c r="C22" s="102">
        <f t="shared" si="0"/>
        <v>8.9999999999999969E-2</v>
      </c>
      <c r="D22" s="46">
        <v>0.9</v>
      </c>
      <c r="E22" s="47">
        <v>0.01</v>
      </c>
      <c r="F22" s="102">
        <f t="shared" si="1"/>
        <v>8.9999999999999969E-2</v>
      </c>
      <c r="G22" s="46">
        <v>0.9</v>
      </c>
      <c r="H22" s="103">
        <v>0</v>
      </c>
      <c r="I22" s="103">
        <v>0</v>
      </c>
      <c r="K22" s="100">
        <f t="shared" si="5"/>
        <v>0</v>
      </c>
      <c r="L22" s="100">
        <f t="shared" si="3"/>
        <v>0</v>
      </c>
      <c r="M22" s="101">
        <f t="shared" si="4"/>
        <v>1</v>
      </c>
      <c r="O22" s="11" t="s">
        <v>215</v>
      </c>
    </row>
    <row r="23" spans="1:15" ht="15" customHeight="1" x14ac:dyDescent="0.3">
      <c r="A23" s="49" t="s">
        <v>217</v>
      </c>
      <c r="B23" s="45">
        <v>0.01</v>
      </c>
      <c r="C23" s="102">
        <v>8.9999999999999969E-2</v>
      </c>
      <c r="D23" s="46">
        <v>0.9</v>
      </c>
      <c r="E23" s="47">
        <v>0.01</v>
      </c>
      <c r="F23" s="102">
        <v>8.9999999999999969E-2</v>
      </c>
      <c r="G23" s="46">
        <v>0.9</v>
      </c>
      <c r="H23" s="103">
        <v>0</v>
      </c>
      <c r="I23" s="103">
        <v>0</v>
      </c>
      <c r="K23" s="100">
        <v>0</v>
      </c>
      <c r="L23" s="100">
        <v>0</v>
      </c>
      <c r="M23" s="101">
        <v>1</v>
      </c>
      <c r="O23" s="11" t="s">
        <v>215</v>
      </c>
    </row>
    <row r="24" spans="1:15" ht="15" customHeight="1" thickBot="1" x14ac:dyDescent="0.35">
      <c r="A24" s="49" t="s">
        <v>231</v>
      </c>
      <c r="B24" s="45">
        <v>0.01</v>
      </c>
      <c r="C24" s="102">
        <f t="shared" si="0"/>
        <v>8.9999999999999969E-2</v>
      </c>
      <c r="D24" s="46">
        <v>0.9</v>
      </c>
      <c r="E24" s="47">
        <v>0.01</v>
      </c>
      <c r="F24" s="102">
        <f t="shared" si="1"/>
        <v>8.9999999999999969E-2</v>
      </c>
      <c r="G24" s="46">
        <v>0.9</v>
      </c>
      <c r="H24" s="103">
        <v>0</v>
      </c>
      <c r="I24" s="103">
        <v>0</v>
      </c>
      <c r="K24" s="100">
        <f t="shared" si="5"/>
        <v>0</v>
      </c>
      <c r="L24" s="100">
        <f t="shared" si="3"/>
        <v>0</v>
      </c>
      <c r="M24" s="101">
        <f t="shared" si="4"/>
        <v>1</v>
      </c>
      <c r="O24" s="11" t="s">
        <v>215</v>
      </c>
    </row>
    <row r="25" spans="1:15" ht="15" customHeight="1" thickBot="1" x14ac:dyDescent="0.35">
      <c r="A25" s="84" t="s">
        <v>218</v>
      </c>
      <c r="B25" s="85">
        <v>0.88</v>
      </c>
      <c r="C25" s="86">
        <f t="shared" si="0"/>
        <v>0.12</v>
      </c>
      <c r="D25" s="87">
        <v>0</v>
      </c>
      <c r="E25" s="88">
        <v>0.96</v>
      </c>
      <c r="F25" s="86">
        <f t="shared" si="1"/>
        <v>4.0000000000000036E-2</v>
      </c>
      <c r="G25" s="87">
        <v>0</v>
      </c>
      <c r="H25" s="89">
        <v>0</v>
      </c>
      <c r="I25" s="89">
        <v>0</v>
      </c>
      <c r="K25" s="100">
        <f t="shared" si="5"/>
        <v>0</v>
      </c>
      <c r="L25" s="100">
        <f t="shared" si="3"/>
        <v>0</v>
      </c>
      <c r="M25" s="101">
        <f t="shared" si="4"/>
        <v>1.0909090909090908</v>
      </c>
      <c r="O25" s="11" t="s">
        <v>215</v>
      </c>
    </row>
    <row r="26" spans="1:15" ht="15" customHeight="1" x14ac:dyDescent="0.3">
      <c r="A26" s="50" t="s">
        <v>184</v>
      </c>
      <c r="B26" s="41">
        <v>0.03</v>
      </c>
      <c r="C26" s="42">
        <f t="shared" si="0"/>
        <v>0.97</v>
      </c>
      <c r="D26" s="43">
        <v>0</v>
      </c>
      <c r="E26" s="44">
        <v>0.3</v>
      </c>
      <c r="F26" s="42">
        <f t="shared" si="1"/>
        <v>0.7</v>
      </c>
      <c r="G26" s="43">
        <v>0</v>
      </c>
      <c r="H26" s="99">
        <v>0</v>
      </c>
      <c r="I26" s="99">
        <v>0</v>
      </c>
      <c r="K26" s="100">
        <f t="shared" si="5"/>
        <v>0</v>
      </c>
      <c r="L26" s="100">
        <f t="shared" si="3"/>
        <v>0</v>
      </c>
      <c r="M26" s="101">
        <f t="shared" si="4"/>
        <v>10</v>
      </c>
      <c r="O26" s="72" t="s">
        <v>210</v>
      </c>
    </row>
    <row r="27" spans="1:15" ht="15" customHeight="1" x14ac:dyDescent="0.3">
      <c r="A27" s="49" t="s">
        <v>185</v>
      </c>
      <c r="B27" s="45">
        <v>0.03</v>
      </c>
      <c r="C27" s="102">
        <f t="shared" si="0"/>
        <v>0.12</v>
      </c>
      <c r="D27" s="46">
        <v>0</v>
      </c>
      <c r="E27" s="47">
        <v>0.23</v>
      </c>
      <c r="F27" s="102">
        <f t="shared" si="1"/>
        <v>0.12</v>
      </c>
      <c r="G27" s="46">
        <v>0</v>
      </c>
      <c r="H27" s="103">
        <v>0.85</v>
      </c>
      <c r="I27" s="103">
        <v>0.65</v>
      </c>
      <c r="K27" s="100">
        <f t="shared" si="5"/>
        <v>0</v>
      </c>
      <c r="L27" s="100">
        <f t="shared" si="3"/>
        <v>0</v>
      </c>
      <c r="M27" s="101">
        <f t="shared" si="4"/>
        <v>7.666666666666667</v>
      </c>
      <c r="O27" s="72"/>
    </row>
    <row r="28" spans="1:15" ht="15" customHeight="1" x14ac:dyDescent="0.3">
      <c r="A28" s="49" t="s">
        <v>236</v>
      </c>
      <c r="B28" s="45">
        <v>0.05</v>
      </c>
      <c r="C28" s="102">
        <f t="shared" si="0"/>
        <v>9.9999999999999978E-2</v>
      </c>
      <c r="D28" s="46">
        <v>0</v>
      </c>
      <c r="E28" s="47">
        <v>0.23</v>
      </c>
      <c r="F28" s="102">
        <f t="shared" si="1"/>
        <v>0.12</v>
      </c>
      <c r="G28" s="46">
        <v>0</v>
      </c>
      <c r="H28" s="103">
        <v>0.85</v>
      </c>
      <c r="I28" s="103">
        <v>0.65</v>
      </c>
      <c r="K28" s="100">
        <f t="shared" si="5"/>
        <v>0</v>
      </c>
      <c r="L28" s="100">
        <f t="shared" si="3"/>
        <v>0</v>
      </c>
      <c r="M28" s="101">
        <f t="shared" si="4"/>
        <v>4.5999999999999996</v>
      </c>
      <c r="O28" s="11" t="s">
        <v>237</v>
      </c>
    </row>
    <row r="29" spans="1:15" ht="15" customHeight="1" x14ac:dyDescent="0.3">
      <c r="A29" s="49" t="s">
        <v>186</v>
      </c>
      <c r="B29" s="45">
        <v>0.03</v>
      </c>
      <c r="C29" s="102">
        <f t="shared" si="0"/>
        <v>0.12</v>
      </c>
      <c r="D29" s="46">
        <v>0</v>
      </c>
      <c r="E29" s="47">
        <v>0.23</v>
      </c>
      <c r="F29" s="102">
        <f t="shared" si="1"/>
        <v>0.12</v>
      </c>
      <c r="G29" s="46">
        <v>0</v>
      </c>
      <c r="H29" s="103">
        <v>0.85</v>
      </c>
      <c r="I29" s="103">
        <v>0.65</v>
      </c>
      <c r="K29" s="100">
        <f t="shared" si="5"/>
        <v>0</v>
      </c>
      <c r="L29" s="100">
        <f t="shared" si="3"/>
        <v>0</v>
      </c>
      <c r="M29" s="101">
        <f t="shared" si="4"/>
        <v>7.666666666666667</v>
      </c>
      <c r="O29" s="72"/>
    </row>
    <row r="30" spans="1:15" ht="15" customHeight="1" x14ac:dyDescent="0.3">
      <c r="A30" s="49" t="s">
        <v>187</v>
      </c>
      <c r="B30" s="45">
        <v>0.9</v>
      </c>
      <c r="C30" s="102">
        <f t="shared" si="0"/>
        <v>9.9999999999999978E-2</v>
      </c>
      <c r="D30" s="46">
        <v>0</v>
      </c>
      <c r="E30" s="47">
        <v>0.8</v>
      </c>
      <c r="F30" s="102">
        <f t="shared" si="1"/>
        <v>0.19999999999999996</v>
      </c>
      <c r="G30" s="46">
        <v>0</v>
      </c>
      <c r="H30" s="103">
        <v>0</v>
      </c>
      <c r="I30" s="103">
        <v>0</v>
      </c>
      <c r="K30" s="100">
        <f t="shared" si="5"/>
        <v>0</v>
      </c>
      <c r="L30" s="100">
        <f t="shared" si="3"/>
        <v>0</v>
      </c>
      <c r="M30" s="101">
        <f t="shared" si="4"/>
        <v>0.88888888888888895</v>
      </c>
      <c r="O30" s="72"/>
    </row>
    <row r="31" spans="1:15" ht="15" customHeight="1" x14ac:dyDescent="0.3">
      <c r="A31" s="49" t="s">
        <v>188</v>
      </c>
      <c r="B31" s="45">
        <v>0.17</v>
      </c>
      <c r="C31" s="102">
        <f t="shared" si="0"/>
        <v>0.83</v>
      </c>
      <c r="D31" s="46">
        <v>0</v>
      </c>
      <c r="E31" s="47">
        <v>0.5</v>
      </c>
      <c r="F31" s="102">
        <f t="shared" si="1"/>
        <v>0.5</v>
      </c>
      <c r="G31" s="46">
        <v>0</v>
      </c>
      <c r="H31" s="103">
        <v>0</v>
      </c>
      <c r="I31" s="103">
        <v>0</v>
      </c>
      <c r="K31" s="100">
        <f t="shared" si="5"/>
        <v>0</v>
      </c>
      <c r="L31" s="100">
        <f t="shared" si="3"/>
        <v>0</v>
      </c>
      <c r="M31" s="101">
        <f t="shared" si="4"/>
        <v>2.9411764705882351</v>
      </c>
      <c r="O31" s="72"/>
    </row>
    <row r="32" spans="1:15" ht="15" customHeight="1" x14ac:dyDescent="0.3">
      <c r="A32" s="49" t="s">
        <v>189</v>
      </c>
      <c r="B32" s="45">
        <v>0.1</v>
      </c>
      <c r="C32" s="102">
        <f t="shared" si="0"/>
        <v>0.9</v>
      </c>
      <c r="D32" s="46">
        <v>0</v>
      </c>
      <c r="E32" s="47">
        <v>0.4</v>
      </c>
      <c r="F32" s="102">
        <f t="shared" si="1"/>
        <v>0.6</v>
      </c>
      <c r="G32" s="46">
        <v>0</v>
      </c>
      <c r="H32" s="103">
        <v>0</v>
      </c>
      <c r="I32" s="103">
        <v>0</v>
      </c>
      <c r="J32" s="11"/>
      <c r="K32" s="100">
        <f t="shared" si="5"/>
        <v>0</v>
      </c>
      <c r="L32" s="100">
        <f t="shared" si="3"/>
        <v>0</v>
      </c>
      <c r="M32" s="101">
        <f t="shared" si="4"/>
        <v>4</v>
      </c>
      <c r="O32" s="105"/>
    </row>
    <row r="33" spans="1:15" ht="15" customHeight="1" thickBot="1" x14ac:dyDescent="0.35">
      <c r="A33" s="51" t="s">
        <v>190</v>
      </c>
      <c r="B33" s="52">
        <v>0.05</v>
      </c>
      <c r="C33" s="53">
        <f t="shared" si="0"/>
        <v>0.95</v>
      </c>
      <c r="D33" s="54">
        <v>0</v>
      </c>
      <c r="E33" s="55">
        <v>0.16</v>
      </c>
      <c r="F33" s="53">
        <f t="shared" si="1"/>
        <v>0.84</v>
      </c>
      <c r="G33" s="54">
        <v>0</v>
      </c>
      <c r="H33" s="106">
        <v>0</v>
      </c>
      <c r="I33" s="106">
        <v>0</v>
      </c>
      <c r="J33" s="11"/>
      <c r="K33" s="100">
        <f t="shared" si="5"/>
        <v>0</v>
      </c>
      <c r="L33" s="100">
        <f t="shared" si="3"/>
        <v>0</v>
      </c>
      <c r="M33" s="101">
        <f t="shared" si="4"/>
        <v>3.1999999999999997</v>
      </c>
      <c r="O33" s="105"/>
    </row>
    <row r="34" spans="1:15" ht="15" customHeight="1" x14ac:dyDescent="0.25">
      <c r="A34" s="107"/>
      <c r="B34" s="108"/>
      <c r="C34" s="101"/>
      <c r="D34" s="100"/>
      <c r="E34" s="101"/>
      <c r="F34" s="101"/>
      <c r="G34" s="100"/>
      <c r="H34" s="101"/>
      <c r="I34" s="101"/>
      <c r="J34" s="11"/>
    </row>
    <row r="35" spans="1:15" ht="15" customHeight="1" x14ac:dyDescent="0.25">
      <c r="A35" s="107"/>
      <c r="B35" s="108"/>
      <c r="C35" s="101"/>
      <c r="D35" s="100"/>
      <c r="E35" s="101"/>
      <c r="F35" s="101"/>
      <c r="G35" s="100"/>
      <c r="H35" s="101"/>
      <c r="I35" s="101"/>
      <c r="J35" s="11"/>
    </row>
    <row r="36" spans="1:15" ht="15" customHeight="1" x14ac:dyDescent="0.25">
      <c r="A36" s="107"/>
      <c r="B36" s="100"/>
      <c r="C36" s="100"/>
      <c r="D36" s="100"/>
      <c r="E36" s="101"/>
      <c r="F36" s="100"/>
      <c r="G36" s="100"/>
      <c r="H36" s="100"/>
      <c r="I36" s="100"/>
    </row>
    <row r="37" spans="1:15" ht="15" customHeight="1" x14ac:dyDescent="0.25">
      <c r="A37" s="107"/>
      <c r="B37" s="108"/>
      <c r="C37" s="101"/>
      <c r="D37" s="100"/>
      <c r="E37" s="101"/>
      <c r="F37" s="101"/>
      <c r="G37" s="100"/>
      <c r="H37" s="101"/>
      <c r="I37" s="101"/>
      <c r="J37" s="11"/>
    </row>
    <row r="38" spans="1:15" ht="15" customHeight="1" x14ac:dyDescent="0.25">
      <c r="A38" s="107"/>
      <c r="B38" s="108"/>
      <c r="C38" s="101"/>
      <c r="D38" s="100"/>
      <c r="E38" s="101"/>
      <c r="F38" s="101"/>
      <c r="G38" s="100"/>
      <c r="H38" s="101"/>
      <c r="I38" s="101"/>
      <c r="J38" s="11"/>
    </row>
    <row r="39" spans="1:15" ht="15" customHeight="1" x14ac:dyDescent="0.25">
      <c r="A39" s="107"/>
      <c r="B39" s="108"/>
      <c r="C39" s="101"/>
      <c r="D39" s="100"/>
      <c r="E39" s="101"/>
      <c r="F39" s="101"/>
      <c r="G39" s="100"/>
      <c r="H39" s="101"/>
      <c r="I39" s="101"/>
      <c r="J39" s="11"/>
    </row>
    <row r="40" spans="1:15" ht="15" customHeight="1" x14ac:dyDescent="0.25">
      <c r="A40" s="107"/>
      <c r="B40" s="108"/>
      <c r="C40" s="101"/>
      <c r="D40" s="100"/>
      <c r="E40" s="101"/>
      <c r="F40" s="101"/>
      <c r="G40" s="100"/>
      <c r="H40" s="101"/>
      <c r="I40" s="101"/>
      <c r="J40" s="11"/>
    </row>
    <row r="41" spans="1:15" ht="15" customHeight="1" x14ac:dyDescent="0.25">
      <c r="A41" s="107"/>
      <c r="B41" s="108"/>
      <c r="C41" s="101"/>
      <c r="D41" s="100"/>
      <c r="E41" s="101"/>
      <c r="F41" s="101"/>
      <c r="G41" s="100"/>
      <c r="H41" s="101"/>
      <c r="I41" s="101"/>
      <c r="J41" s="11"/>
    </row>
    <row r="42" spans="1:15" ht="15" customHeight="1" x14ac:dyDescent="0.25">
      <c r="A42" s="107"/>
      <c r="B42" s="108"/>
      <c r="C42" s="101"/>
      <c r="D42" s="100"/>
      <c r="E42" s="101"/>
      <c r="F42" s="101"/>
      <c r="G42" s="100"/>
      <c r="H42" s="101"/>
      <c r="I42" s="101"/>
      <c r="J42" s="11"/>
    </row>
    <row r="43" spans="1:15" ht="15" customHeight="1" x14ac:dyDescent="0.25">
      <c r="A43" s="107"/>
      <c r="B43" s="108"/>
      <c r="C43" s="101"/>
      <c r="D43" s="100"/>
      <c r="E43" s="101"/>
      <c r="F43" s="101"/>
      <c r="G43" s="100"/>
      <c r="H43" s="101"/>
      <c r="I43" s="101"/>
      <c r="J43" s="11"/>
    </row>
    <row r="44" spans="1:15" ht="15" customHeight="1" x14ac:dyDescent="0.25">
      <c r="A44" s="107"/>
      <c r="B44" s="108"/>
      <c r="C44" s="101"/>
      <c r="D44" s="100"/>
      <c r="E44" s="101"/>
      <c r="F44" s="101"/>
      <c r="G44" s="100"/>
      <c r="H44" s="101"/>
      <c r="I44" s="101"/>
      <c r="J44" s="11"/>
    </row>
    <row r="45" spans="1:15" ht="15" customHeight="1" x14ac:dyDescent="0.25">
      <c r="A45" s="107"/>
      <c r="B45" s="108"/>
      <c r="C45" s="101"/>
      <c r="D45" s="100"/>
      <c r="E45" s="101"/>
      <c r="F45" s="101"/>
      <c r="G45" s="100"/>
      <c r="H45" s="101"/>
      <c r="I45" s="101"/>
      <c r="J45" s="11"/>
    </row>
    <row r="46" spans="1:15" ht="15" customHeight="1" x14ac:dyDescent="0.25">
      <c r="A46" s="107"/>
      <c r="B46" s="108"/>
      <c r="C46" s="101"/>
      <c r="D46" s="100"/>
      <c r="E46" s="101"/>
      <c r="F46" s="101"/>
      <c r="G46" s="100"/>
      <c r="H46" s="101"/>
      <c r="I46" s="101"/>
      <c r="J46" s="11"/>
    </row>
    <row r="47" spans="1:15" ht="15" customHeight="1" x14ac:dyDescent="0.25">
      <c r="A47" s="107"/>
      <c r="B47" s="108"/>
      <c r="C47" s="101"/>
      <c r="D47" s="100"/>
      <c r="E47" s="101"/>
      <c r="F47" s="101"/>
      <c r="G47" s="100"/>
      <c r="H47" s="101"/>
      <c r="I47" s="101"/>
      <c r="J47" s="11"/>
    </row>
    <row r="48" spans="1:15" ht="15" customHeight="1" x14ac:dyDescent="0.25">
      <c r="A48" s="107"/>
      <c r="B48" s="108"/>
      <c r="C48" s="101"/>
      <c r="D48" s="100"/>
      <c r="E48" s="101"/>
      <c r="F48" s="101"/>
      <c r="G48" s="100"/>
      <c r="H48" s="101"/>
      <c r="I48" s="101"/>
      <c r="J48" s="11"/>
    </row>
    <row r="49" spans="1:10" ht="15" customHeight="1" x14ac:dyDescent="0.25">
      <c r="A49" s="107"/>
      <c r="B49" s="108"/>
      <c r="C49" s="101"/>
      <c r="D49" s="100"/>
      <c r="E49" s="101"/>
      <c r="F49" s="101"/>
      <c r="G49" s="100"/>
      <c r="H49" s="101"/>
      <c r="I49" s="101"/>
      <c r="J49" s="11"/>
    </row>
    <row r="50" spans="1:10" ht="15" customHeight="1" x14ac:dyDescent="0.25">
      <c r="A50" s="107"/>
      <c r="B50" s="108"/>
      <c r="C50" s="101"/>
      <c r="D50" s="100"/>
      <c r="E50" s="101"/>
      <c r="F50" s="101"/>
      <c r="G50" s="100"/>
      <c r="H50" s="101"/>
      <c r="I50" s="101"/>
      <c r="J50" s="11"/>
    </row>
    <row r="51" spans="1:10" ht="15" customHeight="1" x14ac:dyDescent="0.25">
      <c r="A51" s="107"/>
      <c r="B51" s="108"/>
      <c r="C51" s="101"/>
      <c r="D51" s="100"/>
      <c r="E51" s="101"/>
      <c r="F51" s="101"/>
      <c r="G51" s="100"/>
      <c r="H51" s="101"/>
      <c r="I51" s="101"/>
      <c r="J51" s="11"/>
    </row>
    <row r="52" spans="1:10" ht="15" customHeight="1" x14ac:dyDescent="0.25">
      <c r="A52" s="107"/>
      <c r="B52" s="108"/>
      <c r="C52" s="101"/>
      <c r="D52" s="100"/>
      <c r="E52" s="101"/>
      <c r="F52" s="101"/>
      <c r="G52" s="100"/>
      <c r="H52" s="101"/>
      <c r="I52" s="101"/>
      <c r="J52" s="11"/>
    </row>
    <row r="53" spans="1:10" ht="15" customHeight="1" x14ac:dyDescent="0.25">
      <c r="A53" s="107"/>
      <c r="B53" s="108"/>
      <c r="C53" s="101"/>
      <c r="D53" s="100"/>
      <c r="E53" s="101"/>
      <c r="F53" s="101"/>
      <c r="G53" s="100"/>
      <c r="H53" s="101"/>
      <c r="I53" s="101"/>
      <c r="J53" s="11"/>
    </row>
    <row r="54" spans="1:10" ht="15" customHeight="1" x14ac:dyDescent="0.25">
      <c r="A54" s="107"/>
      <c r="B54" s="108"/>
      <c r="C54" s="101"/>
      <c r="D54" s="100"/>
      <c r="E54" s="101"/>
      <c r="F54" s="101"/>
      <c r="G54" s="100"/>
      <c r="H54" s="101"/>
      <c r="I54" s="101"/>
      <c r="J54" s="11"/>
    </row>
    <row r="55" spans="1:10" ht="15" customHeight="1" x14ac:dyDescent="0.25">
      <c r="A55" s="107"/>
      <c r="B55" s="108"/>
      <c r="C55" s="101"/>
      <c r="D55" s="100"/>
      <c r="E55" s="101"/>
      <c r="F55" s="101"/>
      <c r="G55" s="100"/>
      <c r="H55" s="101"/>
      <c r="I55" s="101"/>
      <c r="J55" s="11"/>
    </row>
    <row r="56" spans="1:10" ht="15" customHeight="1" x14ac:dyDescent="0.25">
      <c r="A56" s="107"/>
      <c r="B56" s="108"/>
      <c r="C56" s="101"/>
      <c r="D56" s="100"/>
      <c r="E56" s="101"/>
      <c r="F56" s="101"/>
      <c r="G56" s="100"/>
      <c r="H56" s="101"/>
      <c r="I56" s="101"/>
      <c r="J56" s="11"/>
    </row>
    <row r="57" spans="1:10" ht="15" customHeight="1" x14ac:dyDescent="0.25">
      <c r="A57" s="107"/>
      <c r="B57" s="108"/>
      <c r="C57" s="101"/>
      <c r="D57" s="100"/>
      <c r="E57" s="101"/>
      <c r="F57" s="101"/>
      <c r="G57" s="100"/>
      <c r="H57" s="101"/>
      <c r="I57" s="101"/>
      <c r="J57" s="11"/>
    </row>
    <row r="58" spans="1:10" ht="15" customHeight="1" x14ac:dyDescent="0.25">
      <c r="A58" s="107"/>
      <c r="B58" s="108"/>
      <c r="C58" s="101"/>
      <c r="D58" s="100"/>
      <c r="E58" s="101"/>
      <c r="F58" s="101"/>
      <c r="G58" s="100"/>
      <c r="H58" s="101"/>
      <c r="I58" s="101"/>
      <c r="J58" s="11"/>
    </row>
    <row r="59" spans="1:10" ht="15" customHeight="1" x14ac:dyDescent="0.25">
      <c r="A59" s="107"/>
      <c r="B59" s="108"/>
      <c r="C59" s="101"/>
      <c r="D59" s="100"/>
      <c r="E59" s="101"/>
      <c r="F59" s="101"/>
      <c r="G59" s="100"/>
      <c r="H59" s="101"/>
      <c r="I59" s="101"/>
      <c r="J59" s="11"/>
    </row>
    <row r="60" spans="1:10" ht="15" customHeight="1" x14ac:dyDescent="0.25">
      <c r="A60" s="107"/>
      <c r="B60" s="108"/>
      <c r="C60" s="101"/>
      <c r="D60" s="100"/>
      <c r="E60" s="101"/>
      <c r="F60" s="101"/>
      <c r="G60" s="100"/>
      <c r="H60" s="101"/>
      <c r="I60" s="101"/>
      <c r="J60" s="11"/>
    </row>
    <row r="61" spans="1:10" ht="15" customHeight="1" x14ac:dyDescent="0.25">
      <c r="A61" s="107"/>
      <c r="B61" s="101"/>
      <c r="C61" s="100"/>
      <c r="D61" s="100"/>
      <c r="E61" s="101"/>
      <c r="F61" s="100"/>
      <c r="G61" s="100"/>
      <c r="H61" s="101"/>
      <c r="I61" s="101"/>
    </row>
    <row r="62" spans="1:10" ht="15" customHeight="1" x14ac:dyDescent="0.25">
      <c r="A62" s="107"/>
      <c r="B62" s="101"/>
      <c r="C62" s="101"/>
      <c r="D62" s="100"/>
      <c r="E62" s="101"/>
      <c r="F62" s="101"/>
      <c r="G62" s="100"/>
      <c r="H62" s="100"/>
      <c r="I62" s="100"/>
      <c r="J62" s="11"/>
    </row>
    <row r="63" spans="1:10" ht="15" customHeight="1" x14ac:dyDescent="0.25">
      <c r="A63" s="107"/>
      <c r="B63" s="101"/>
      <c r="C63" s="101"/>
      <c r="D63" s="100"/>
      <c r="E63" s="101"/>
      <c r="F63" s="101"/>
      <c r="G63" s="100"/>
      <c r="H63" s="100"/>
      <c r="I63" s="100"/>
      <c r="J63" s="11"/>
    </row>
    <row r="64" spans="1:10" ht="15" customHeight="1" x14ac:dyDescent="0.25">
      <c r="A64" s="107"/>
      <c r="B64" s="108"/>
      <c r="C64" s="101"/>
      <c r="D64" s="100"/>
      <c r="E64" s="101"/>
      <c r="F64" s="101"/>
      <c r="G64" s="100"/>
      <c r="H64" s="100"/>
      <c r="I64" s="100"/>
      <c r="J64" s="11"/>
    </row>
    <row r="65" spans="1:10" ht="15" customHeight="1" x14ac:dyDescent="0.25">
      <c r="A65" s="107"/>
      <c r="B65" s="108"/>
      <c r="C65" s="101"/>
      <c r="D65" s="100"/>
      <c r="E65" s="101"/>
      <c r="F65" s="101"/>
      <c r="G65" s="100"/>
      <c r="H65" s="100"/>
      <c r="I65" s="100"/>
      <c r="J65" s="11"/>
    </row>
    <row r="66" spans="1:10" ht="15" customHeight="1" x14ac:dyDescent="0.25">
      <c r="A66" s="107"/>
      <c r="B66" s="108"/>
      <c r="C66" s="101"/>
      <c r="D66" s="100"/>
      <c r="E66" s="101"/>
      <c r="F66" s="101"/>
      <c r="G66" s="100"/>
      <c r="H66" s="100"/>
      <c r="I66" s="100"/>
      <c r="J66" s="11"/>
    </row>
    <row r="67" spans="1:10" ht="15" customHeight="1" x14ac:dyDescent="0.25">
      <c r="A67" s="107"/>
      <c r="B67" s="108"/>
      <c r="C67" s="101"/>
      <c r="D67" s="100"/>
      <c r="E67" s="101"/>
      <c r="F67" s="101"/>
      <c r="G67" s="100"/>
      <c r="H67" s="100"/>
      <c r="I67" s="100"/>
      <c r="J67" s="11"/>
    </row>
    <row r="68" spans="1:10" ht="15" customHeight="1" x14ac:dyDescent="0.25">
      <c r="A68" s="107"/>
      <c r="B68" s="108"/>
      <c r="C68" s="101"/>
      <c r="D68" s="100"/>
      <c r="E68" s="101"/>
      <c r="F68" s="101"/>
      <c r="G68" s="100"/>
      <c r="H68" s="100"/>
      <c r="I68" s="100"/>
      <c r="J68" s="11"/>
    </row>
    <row r="69" spans="1:10" ht="15" customHeight="1" x14ac:dyDescent="0.25">
      <c r="A69" s="107"/>
      <c r="B69" s="108"/>
      <c r="C69" s="101"/>
      <c r="D69" s="100"/>
      <c r="E69" s="101"/>
      <c r="F69" s="101"/>
      <c r="G69" s="100"/>
      <c r="H69" s="100"/>
      <c r="I69" s="100"/>
      <c r="J69" s="11"/>
    </row>
    <row r="70" spans="1:10" ht="15" customHeight="1" x14ac:dyDescent="0.25">
      <c r="A70" s="107"/>
      <c r="B70" s="108"/>
      <c r="C70" s="101"/>
      <c r="D70" s="100"/>
      <c r="E70" s="101"/>
      <c r="F70" s="101"/>
      <c r="G70" s="100"/>
      <c r="H70" s="100"/>
      <c r="I70" s="100"/>
      <c r="J70" s="11"/>
    </row>
    <row r="71" spans="1:10" ht="15" customHeight="1" x14ac:dyDescent="0.25">
      <c r="A71" s="107"/>
      <c r="B71" s="108"/>
      <c r="C71" s="101"/>
      <c r="D71" s="100"/>
      <c r="E71" s="101"/>
      <c r="F71" s="101"/>
      <c r="G71" s="100"/>
      <c r="H71" s="100"/>
      <c r="I71" s="100"/>
      <c r="J71" s="11"/>
    </row>
    <row r="72" spans="1:10" ht="15" customHeight="1" x14ac:dyDescent="0.25">
      <c r="A72" s="109"/>
      <c r="B72" s="110"/>
      <c r="C72" s="110"/>
      <c r="D72" s="111"/>
      <c r="E72" s="112"/>
      <c r="F72" s="110"/>
      <c r="G72" s="111"/>
      <c r="H72" s="111"/>
      <c r="I72" s="111"/>
      <c r="J72" s="113"/>
    </row>
    <row r="73" spans="1:10" ht="15" customHeight="1" x14ac:dyDescent="0.25">
      <c r="A73" s="114"/>
      <c r="B73" s="100"/>
      <c r="C73" s="100"/>
      <c r="D73" s="100"/>
      <c r="E73" s="100"/>
      <c r="F73" s="100"/>
      <c r="G73" s="100"/>
      <c r="H73" s="100"/>
      <c r="I73" s="100"/>
      <c r="J73" s="102"/>
    </row>
    <row r="74" spans="1:10" ht="15" customHeight="1" x14ac:dyDescent="0.25">
      <c r="B74" s="100"/>
      <c r="C74" s="100"/>
      <c r="D74" s="100"/>
      <c r="E74" s="100"/>
      <c r="F74" s="100"/>
      <c r="G74" s="100"/>
      <c r="H74" s="100"/>
      <c r="I74" s="100"/>
      <c r="J74" s="102"/>
    </row>
    <row r="75" spans="1:10" ht="15" customHeight="1" x14ac:dyDescent="0.25">
      <c r="B75" s="100"/>
      <c r="C75" s="100"/>
      <c r="D75" s="100"/>
      <c r="E75" s="100"/>
      <c r="F75" s="100"/>
      <c r="G75" s="100"/>
      <c r="H75" s="100"/>
      <c r="I75" s="100"/>
      <c r="J75" s="102"/>
    </row>
    <row r="76" spans="1:10" ht="15" customHeight="1" x14ac:dyDescent="0.25">
      <c r="B76" s="100"/>
      <c r="C76" s="100"/>
      <c r="D76" s="100"/>
      <c r="E76" s="100"/>
      <c r="F76" s="100"/>
      <c r="G76" s="100"/>
      <c r="H76" s="100"/>
      <c r="I76" s="100"/>
      <c r="J76" s="102"/>
    </row>
    <row r="77" spans="1:10" ht="15" customHeight="1" x14ac:dyDescent="0.25">
      <c r="B77" s="100"/>
      <c r="C77" s="100"/>
      <c r="D77" s="100"/>
      <c r="E77" s="100"/>
      <c r="F77" s="100"/>
      <c r="G77" s="100"/>
      <c r="H77" s="100"/>
      <c r="I77" s="100"/>
      <c r="J77" s="102"/>
    </row>
    <row r="78" spans="1:10" ht="15" customHeight="1" x14ac:dyDescent="0.25">
      <c r="B78" s="100"/>
      <c r="C78" s="100"/>
      <c r="D78" s="100"/>
      <c r="E78" s="100"/>
      <c r="F78" s="100"/>
      <c r="G78" s="100"/>
      <c r="H78" s="100"/>
      <c r="I78" s="100"/>
      <c r="J78" s="102"/>
    </row>
    <row r="79" spans="1:10" ht="15" customHeight="1" x14ac:dyDescent="0.25">
      <c r="B79" s="100"/>
      <c r="C79" s="100"/>
      <c r="D79" s="100"/>
      <c r="E79" s="100"/>
      <c r="F79" s="100"/>
      <c r="G79" s="100"/>
      <c r="H79" s="100"/>
      <c r="I79" s="100"/>
      <c r="J79" s="102"/>
    </row>
    <row r="80" spans="1:10" ht="15" customHeight="1" x14ac:dyDescent="0.25">
      <c r="B80" s="100"/>
      <c r="C80" s="100"/>
      <c r="D80" s="100"/>
      <c r="E80" s="100"/>
      <c r="F80" s="100"/>
      <c r="G80" s="100"/>
      <c r="H80" s="100"/>
      <c r="I80" s="100"/>
      <c r="J80" s="102"/>
    </row>
    <row r="81" spans="1:10" ht="15" customHeight="1" x14ac:dyDescent="0.25">
      <c r="B81" s="100"/>
      <c r="C81" s="100"/>
      <c r="D81" s="100"/>
      <c r="E81" s="100"/>
      <c r="F81" s="100"/>
      <c r="G81" s="100"/>
      <c r="H81" s="100"/>
      <c r="I81" s="100"/>
      <c r="J81" s="102"/>
    </row>
    <row r="82" spans="1:10" ht="15" customHeight="1" x14ac:dyDescent="0.25">
      <c r="B82" s="101"/>
      <c r="C82" s="101"/>
      <c r="D82" s="100"/>
      <c r="E82" s="101"/>
      <c r="F82" s="101"/>
      <c r="G82" s="100"/>
      <c r="H82" s="100"/>
      <c r="I82" s="100"/>
      <c r="J82" s="11"/>
    </row>
    <row r="83" spans="1:10" ht="15" customHeight="1" x14ac:dyDescent="0.25">
      <c r="A83" s="107"/>
      <c r="B83" s="108"/>
      <c r="C83" s="101"/>
      <c r="D83" s="100"/>
      <c r="E83" s="101"/>
      <c r="F83" s="101"/>
      <c r="G83" s="100"/>
      <c r="H83" s="101"/>
      <c r="I83" s="101"/>
      <c r="J83" s="11"/>
    </row>
    <row r="84" spans="1:10" ht="15" customHeight="1" x14ac:dyDescent="0.25">
      <c r="A84" s="107"/>
      <c r="B84" s="108"/>
      <c r="C84" s="101"/>
      <c r="D84" s="100"/>
      <c r="E84" s="101"/>
      <c r="F84" s="101"/>
      <c r="G84" s="100"/>
      <c r="H84" s="101"/>
      <c r="I84" s="101"/>
      <c r="J84" s="11"/>
    </row>
    <row r="85" spans="1:10" ht="15" customHeight="1" x14ac:dyDescent="0.25">
      <c r="B85" s="108"/>
      <c r="C85" s="101"/>
      <c r="D85" s="108"/>
      <c r="E85" s="101"/>
      <c r="F85" s="101"/>
      <c r="G85" s="101"/>
      <c r="H85" s="101"/>
      <c r="I85" s="101"/>
      <c r="J85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tabSelected="1" workbookViewId="0">
      <selection activeCell="B2" sqref="B2"/>
    </sheetView>
  </sheetViews>
  <sheetFormatPr defaultColWidth="11.44140625" defaultRowHeight="15.6" x14ac:dyDescent="0.3"/>
  <cols>
    <col min="1" max="1" width="11.44140625" style="19"/>
    <col min="2" max="2" width="8.33203125" style="40" customWidth="1"/>
    <col min="3" max="3" width="17.6640625" style="28" customWidth="1"/>
    <col min="4" max="4" width="17.5546875" style="40" bestFit="1" customWidth="1"/>
    <col min="5" max="6" width="10.5546875" style="40" customWidth="1"/>
    <col min="7" max="7" width="6.109375" style="40" bestFit="1" customWidth="1"/>
    <col min="8" max="8" width="6.6640625" style="40" bestFit="1" customWidth="1"/>
    <col min="9" max="9" width="6.6640625" customWidth="1"/>
    <col min="10" max="10" width="21.44140625" style="39" customWidth="1"/>
    <col min="11" max="11" width="32.33203125" style="19" bestFit="1" customWidth="1"/>
    <col min="12" max="16" width="11.44140625" style="19"/>
    <col min="17" max="17" width="11.33203125" style="19" customWidth="1"/>
    <col min="18" max="18" width="27.33203125" style="19" customWidth="1"/>
    <col min="19" max="19" width="25.33203125" style="19" customWidth="1"/>
    <col min="20" max="20" width="18.5546875" style="19" customWidth="1"/>
    <col min="21" max="21" width="19.5546875" style="19" bestFit="1" customWidth="1"/>
    <col min="22" max="16384" width="11.44140625" style="19"/>
  </cols>
  <sheetData>
    <row r="1" spans="1:21" ht="65.25" customHeight="1" x14ac:dyDescent="0.3">
      <c r="A1" s="33" t="s">
        <v>60</v>
      </c>
      <c r="B1" s="33" t="s">
        <v>152</v>
      </c>
      <c r="C1" s="33" t="s">
        <v>153</v>
      </c>
      <c r="D1" s="33" t="s">
        <v>154</v>
      </c>
      <c r="E1" s="33" t="s">
        <v>155</v>
      </c>
      <c r="F1" s="33" t="s">
        <v>156</v>
      </c>
      <c r="G1" s="34" t="s">
        <v>157</v>
      </c>
      <c r="H1" s="34" t="s">
        <v>158</v>
      </c>
      <c r="J1" s="33" t="s">
        <v>159</v>
      </c>
      <c r="S1" s="35"/>
      <c r="T1" s="35"/>
      <c r="U1" s="35"/>
    </row>
    <row r="2" spans="1:21" x14ac:dyDescent="0.3">
      <c r="A2" s="21" t="s">
        <v>76</v>
      </c>
      <c r="B2" s="2">
        <v>999999</v>
      </c>
      <c r="C2" s="21"/>
      <c r="D2" s="21"/>
      <c r="E2" s="36"/>
      <c r="F2" s="36"/>
      <c r="G2" s="36"/>
      <c r="H2" s="36"/>
      <c r="J2" s="37">
        <f t="shared" ref="J2:J24" si="0">E2*F2</f>
        <v>0</v>
      </c>
      <c r="K2"/>
      <c r="U2" s="38"/>
    </row>
    <row r="3" spans="1:21" x14ac:dyDescent="0.3">
      <c r="A3" s="21"/>
      <c r="B3" s="2"/>
      <c r="C3" s="21"/>
      <c r="D3" s="21"/>
      <c r="E3" s="36"/>
      <c r="F3" s="36"/>
      <c r="G3" s="36"/>
      <c r="H3" s="36"/>
      <c r="J3" s="37">
        <f t="shared" si="0"/>
        <v>0</v>
      </c>
      <c r="K3"/>
      <c r="S3" s="35"/>
      <c r="T3" s="35"/>
      <c r="U3" s="38"/>
    </row>
    <row r="4" spans="1:21" x14ac:dyDescent="0.3">
      <c r="A4" s="21"/>
      <c r="B4" s="2"/>
      <c r="C4" s="21"/>
      <c r="D4" s="21"/>
      <c r="E4" s="36"/>
      <c r="F4" s="36"/>
      <c r="G4" s="36"/>
      <c r="H4" s="36"/>
      <c r="J4" s="37">
        <f t="shared" si="0"/>
        <v>0</v>
      </c>
      <c r="K4"/>
      <c r="S4" s="35"/>
      <c r="T4" s="35"/>
      <c r="U4" s="38"/>
    </row>
    <row r="5" spans="1:21" x14ac:dyDescent="0.3">
      <c r="A5" s="21"/>
      <c r="B5" s="2"/>
      <c r="C5" s="21"/>
      <c r="D5" s="21"/>
      <c r="E5" s="36"/>
      <c r="F5" s="36"/>
      <c r="G5" s="36"/>
      <c r="H5" s="36"/>
      <c r="J5" s="37">
        <f t="shared" si="0"/>
        <v>0</v>
      </c>
      <c r="K5"/>
      <c r="S5" s="35"/>
      <c r="T5" s="35"/>
      <c r="U5" s="38"/>
    </row>
    <row r="6" spans="1:21" x14ac:dyDescent="0.3">
      <c r="A6" s="21"/>
      <c r="B6" s="2"/>
      <c r="C6" s="21"/>
      <c r="D6" s="21"/>
      <c r="E6" s="36"/>
      <c r="F6" s="36"/>
      <c r="G6" s="36"/>
      <c r="H6" s="36"/>
      <c r="J6" s="37">
        <f t="shared" si="0"/>
        <v>0</v>
      </c>
      <c r="K6"/>
      <c r="S6" s="35"/>
      <c r="T6" s="35"/>
      <c r="U6" s="38"/>
    </row>
    <row r="7" spans="1:21" x14ac:dyDescent="0.3">
      <c r="A7" s="21"/>
      <c r="B7" s="2"/>
      <c r="C7" s="21"/>
      <c r="D7" s="21"/>
      <c r="E7" s="36"/>
      <c r="F7" s="36"/>
      <c r="G7" s="36"/>
      <c r="H7" s="36"/>
      <c r="J7" s="37">
        <f t="shared" si="0"/>
        <v>0</v>
      </c>
      <c r="K7"/>
      <c r="U7" s="38"/>
    </row>
    <row r="8" spans="1:21" x14ac:dyDescent="0.3">
      <c r="A8" s="21"/>
      <c r="B8" s="2"/>
      <c r="C8" s="21"/>
      <c r="D8" s="21"/>
      <c r="E8" s="36"/>
      <c r="F8" s="36"/>
      <c r="G8" s="36"/>
      <c r="H8" s="36"/>
      <c r="J8" s="37">
        <f t="shared" si="0"/>
        <v>0</v>
      </c>
      <c r="K8"/>
      <c r="U8" s="38"/>
    </row>
    <row r="9" spans="1:21" x14ac:dyDescent="0.3">
      <c r="A9" s="21"/>
      <c r="B9" s="2"/>
      <c r="C9" s="21"/>
      <c r="D9" s="21"/>
      <c r="E9" s="36"/>
      <c r="F9" s="36"/>
      <c r="G9" s="36"/>
      <c r="H9" s="36"/>
      <c r="J9" s="37">
        <f t="shared" si="0"/>
        <v>0</v>
      </c>
      <c r="K9"/>
      <c r="U9" s="38"/>
    </row>
    <row r="10" spans="1:21" x14ac:dyDescent="0.3">
      <c r="A10" s="21"/>
      <c r="B10" s="2"/>
      <c r="C10" s="21"/>
      <c r="D10" s="21"/>
      <c r="E10" s="36"/>
      <c r="F10" s="36"/>
      <c r="G10" s="36"/>
      <c r="H10" s="36"/>
      <c r="J10" s="37">
        <f t="shared" si="0"/>
        <v>0</v>
      </c>
      <c r="K10"/>
      <c r="U10" s="38"/>
    </row>
    <row r="11" spans="1:21" x14ac:dyDescent="0.3">
      <c r="A11" s="21"/>
      <c r="B11" s="2"/>
      <c r="C11" s="21"/>
      <c r="D11" s="21"/>
      <c r="E11" s="36"/>
      <c r="F11" s="36"/>
      <c r="G11" s="36"/>
      <c r="H11" s="36"/>
      <c r="J11" s="37">
        <f t="shared" si="0"/>
        <v>0</v>
      </c>
      <c r="K11"/>
    </row>
    <row r="12" spans="1:21" x14ac:dyDescent="0.3">
      <c r="A12" s="21"/>
      <c r="B12" s="2"/>
      <c r="C12" s="21"/>
      <c r="D12" s="21"/>
      <c r="E12" s="36"/>
      <c r="F12" s="36"/>
      <c r="G12" s="36"/>
      <c r="H12" s="36"/>
      <c r="J12" s="37">
        <f t="shared" si="0"/>
        <v>0</v>
      </c>
      <c r="K12"/>
    </row>
    <row r="13" spans="1:21" x14ac:dyDescent="0.3">
      <c r="A13" s="21"/>
      <c r="B13" s="2"/>
      <c r="C13" s="21"/>
      <c r="D13" s="21"/>
      <c r="E13" s="36"/>
      <c r="F13" s="36"/>
      <c r="G13" s="36"/>
      <c r="H13" s="36"/>
      <c r="J13" s="37">
        <f t="shared" si="0"/>
        <v>0</v>
      </c>
      <c r="K13"/>
    </row>
    <row r="14" spans="1:21" x14ac:dyDescent="0.3">
      <c r="A14" s="21"/>
      <c r="B14" s="2"/>
      <c r="C14" s="21"/>
      <c r="D14" s="21"/>
      <c r="E14" s="36"/>
      <c r="F14" s="36"/>
      <c r="G14" s="36"/>
      <c r="H14" s="36"/>
      <c r="J14" s="37">
        <f t="shared" si="0"/>
        <v>0</v>
      </c>
      <c r="K14"/>
    </row>
    <row r="15" spans="1:21" x14ac:dyDescent="0.3">
      <c r="A15" s="21"/>
      <c r="B15" s="2"/>
      <c r="C15" s="21"/>
      <c r="D15" s="21"/>
      <c r="E15" s="36"/>
      <c r="F15" s="36"/>
      <c r="G15" s="36"/>
      <c r="H15" s="36"/>
      <c r="J15" s="37">
        <f t="shared" si="0"/>
        <v>0</v>
      </c>
      <c r="K15"/>
    </row>
    <row r="16" spans="1:21" x14ac:dyDescent="0.3">
      <c r="A16" s="21"/>
      <c r="B16" s="2"/>
      <c r="C16" s="21"/>
      <c r="D16" s="21"/>
      <c r="E16" s="36"/>
      <c r="F16" s="36"/>
      <c r="G16" s="36"/>
      <c r="H16" s="36"/>
      <c r="J16" s="37">
        <f t="shared" si="0"/>
        <v>0</v>
      </c>
      <c r="K16"/>
    </row>
    <row r="17" spans="1:11" x14ac:dyDescent="0.3">
      <c r="A17" s="21"/>
      <c r="B17" s="2"/>
      <c r="C17" s="21"/>
      <c r="D17" s="21"/>
      <c r="E17" s="36"/>
      <c r="F17" s="36"/>
      <c r="G17" s="36"/>
      <c r="H17" s="36"/>
      <c r="J17" s="37">
        <f t="shared" si="0"/>
        <v>0</v>
      </c>
      <c r="K17"/>
    </row>
    <row r="18" spans="1:11" x14ac:dyDescent="0.3">
      <c r="A18" s="21"/>
      <c r="B18" s="2"/>
      <c r="C18" s="21"/>
      <c r="D18" s="21"/>
      <c r="E18" s="36"/>
      <c r="F18" s="36"/>
      <c r="G18" s="36"/>
      <c r="H18" s="36"/>
      <c r="J18" s="37">
        <f t="shared" si="0"/>
        <v>0</v>
      </c>
    </row>
    <row r="19" spans="1:11" x14ac:dyDescent="0.3">
      <c r="A19" s="21"/>
      <c r="B19" s="2"/>
      <c r="C19" s="21"/>
      <c r="D19" s="21"/>
      <c r="E19" s="36"/>
      <c r="F19" s="36"/>
      <c r="G19" s="36"/>
      <c r="H19" s="36"/>
      <c r="J19" s="37">
        <f t="shared" si="0"/>
        <v>0</v>
      </c>
    </row>
    <row r="20" spans="1:11" x14ac:dyDescent="0.3">
      <c r="A20" s="21"/>
      <c r="B20" s="2"/>
      <c r="C20" s="21"/>
      <c r="D20" s="21"/>
      <c r="E20" s="36"/>
      <c r="F20" s="36"/>
      <c r="G20" s="36"/>
      <c r="H20" s="36"/>
      <c r="J20" s="37">
        <f t="shared" si="0"/>
        <v>0</v>
      </c>
    </row>
    <row r="21" spans="1:11" x14ac:dyDescent="0.3">
      <c r="A21" s="21"/>
      <c r="B21" s="2"/>
      <c r="C21" s="21"/>
      <c r="D21" s="21"/>
      <c r="E21" s="36"/>
      <c r="F21" s="36"/>
      <c r="G21" s="36"/>
      <c r="H21" s="36"/>
      <c r="J21" s="37">
        <f t="shared" si="0"/>
        <v>0</v>
      </c>
    </row>
    <row r="22" spans="1:11" x14ac:dyDescent="0.3">
      <c r="A22" s="21"/>
      <c r="B22" s="2"/>
      <c r="C22" s="21"/>
      <c r="D22" s="21"/>
      <c r="E22" s="36"/>
      <c r="F22" s="36"/>
      <c r="G22" s="36"/>
      <c r="H22" s="36"/>
      <c r="J22" s="37">
        <f t="shared" si="0"/>
        <v>0</v>
      </c>
    </row>
    <row r="23" spans="1:11" x14ac:dyDescent="0.3">
      <c r="A23" s="21"/>
      <c r="B23" s="2"/>
      <c r="C23" s="21"/>
      <c r="D23" s="21"/>
      <c r="E23" s="36"/>
      <c r="F23" s="36"/>
      <c r="G23" s="36"/>
      <c r="H23" s="36"/>
      <c r="J23" s="37">
        <f t="shared" si="0"/>
        <v>0</v>
      </c>
    </row>
    <row r="24" spans="1:11" x14ac:dyDescent="0.3">
      <c r="A24" s="21"/>
      <c r="B24" s="2"/>
      <c r="C24" s="21"/>
      <c r="D24" s="21"/>
      <c r="E24" s="36"/>
      <c r="F24" s="36"/>
      <c r="G24" s="36"/>
      <c r="H24" s="36"/>
      <c r="J24" s="37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zoomScale="70" zoomScaleNormal="70" workbookViewId="0">
      <selection activeCell="A2" sqref="A2:C5"/>
    </sheetView>
  </sheetViews>
  <sheetFormatPr defaultColWidth="11.44140625" defaultRowHeight="15" customHeight="1" x14ac:dyDescent="0.25"/>
  <cols>
    <col min="1" max="1" width="19.44140625" style="19" bestFit="1" customWidth="1"/>
    <col min="2" max="3" width="19.44140625" style="19" customWidth="1"/>
    <col min="4" max="4" width="13.109375" style="19" bestFit="1" customWidth="1"/>
    <col min="5" max="5" width="16.88671875" style="19" customWidth="1"/>
    <col min="6" max="6" width="18.6640625" style="19" customWidth="1"/>
    <col min="7" max="7" width="21.88671875" style="19" customWidth="1"/>
    <col min="8" max="16384" width="11.44140625" style="19"/>
  </cols>
  <sheetData>
    <row r="1" spans="1:8" ht="15" customHeight="1" x14ac:dyDescent="0.3">
      <c r="A1" s="56" t="s">
        <v>107</v>
      </c>
      <c r="B1" s="56" t="s">
        <v>108</v>
      </c>
      <c r="C1" s="56" t="s">
        <v>109</v>
      </c>
      <c r="D1" s="18"/>
      <c r="E1" s="127" t="s">
        <v>110</v>
      </c>
      <c r="F1" s="128"/>
      <c r="G1" s="129"/>
    </row>
    <row r="2" spans="1:8" ht="15" customHeight="1" x14ac:dyDescent="0.3">
      <c r="A2" s="77"/>
      <c r="B2" s="116"/>
      <c r="C2" s="116"/>
      <c r="D2"/>
      <c r="E2" s="22" t="s">
        <v>111</v>
      </c>
      <c r="F2" s="23"/>
      <c r="G2" s="24"/>
    </row>
    <row r="3" spans="1:8" ht="15" customHeight="1" x14ac:dyDescent="0.3">
      <c r="B3" s="115"/>
      <c r="C3" s="115"/>
      <c r="D3"/>
      <c r="E3" s="25" t="s">
        <v>112</v>
      </c>
      <c r="F3" s="26"/>
      <c r="G3" s="27"/>
    </row>
    <row r="4" spans="1:8" ht="15" customHeight="1" x14ac:dyDescent="0.25">
      <c r="A4" s="20"/>
      <c r="B4" s="115"/>
      <c r="C4" s="115"/>
      <c r="D4" s="28"/>
    </row>
    <row r="5" spans="1:8" ht="15" customHeight="1" x14ac:dyDescent="0.3">
      <c r="A5" s="20"/>
      <c r="B5" s="115"/>
      <c r="C5" s="115"/>
      <c r="D5" s="28"/>
      <c r="E5" s="57" t="s">
        <v>107</v>
      </c>
      <c r="F5" s="57" t="s">
        <v>108</v>
      </c>
      <c r="G5" s="57" t="s">
        <v>109</v>
      </c>
    </row>
    <row r="6" spans="1:8" ht="15" customHeight="1" x14ac:dyDescent="0.25">
      <c r="A6" s="20"/>
      <c r="B6" s="117"/>
      <c r="C6" s="115"/>
      <c r="E6" s="29" t="s">
        <v>113</v>
      </c>
      <c r="F6" s="29" t="s">
        <v>114</v>
      </c>
      <c r="G6" s="29" t="s">
        <v>115</v>
      </c>
    </row>
    <row r="7" spans="1:8" ht="15" customHeight="1" x14ac:dyDescent="0.25">
      <c r="A7" s="20"/>
      <c r="B7" s="115"/>
      <c r="C7" s="115"/>
      <c r="E7" s="29" t="s">
        <v>116</v>
      </c>
      <c r="F7" s="29" t="s">
        <v>117</v>
      </c>
      <c r="G7" s="29" t="s">
        <v>118</v>
      </c>
    </row>
    <row r="8" spans="1:8" ht="15" customHeight="1" x14ac:dyDescent="0.25">
      <c r="A8" s="20"/>
      <c r="B8" s="115"/>
      <c r="C8" s="115"/>
      <c r="D8" s="30"/>
      <c r="E8" s="29" t="s">
        <v>119</v>
      </c>
      <c r="F8" s="29" t="s">
        <v>120</v>
      </c>
      <c r="G8" s="29" t="s">
        <v>121</v>
      </c>
    </row>
    <row r="9" spans="1:8" ht="15" customHeight="1" x14ac:dyDescent="0.25">
      <c r="A9" s="20"/>
      <c r="B9" s="115"/>
      <c r="C9" s="115"/>
      <c r="E9" s="29" t="s">
        <v>122</v>
      </c>
      <c r="F9" s="29" t="s">
        <v>123</v>
      </c>
      <c r="G9" s="29" t="s">
        <v>124</v>
      </c>
    </row>
    <row r="10" spans="1:8" ht="15" customHeight="1" x14ac:dyDescent="0.25">
      <c r="A10" s="20"/>
      <c r="B10" s="115"/>
      <c r="C10" s="115"/>
      <c r="E10" s="29" t="s">
        <v>125</v>
      </c>
      <c r="F10" s="29" t="s">
        <v>126</v>
      </c>
      <c r="G10" s="29" t="s">
        <v>127</v>
      </c>
    </row>
    <row r="11" spans="1:8" ht="15" customHeight="1" x14ac:dyDescent="0.25">
      <c r="A11" s="20"/>
      <c r="B11" s="115"/>
      <c r="C11" s="115"/>
      <c r="E11" s="29" t="s">
        <v>128</v>
      </c>
      <c r="F11" s="29" t="s">
        <v>129</v>
      </c>
      <c r="G11" s="29" t="s">
        <v>130</v>
      </c>
    </row>
    <row r="12" spans="1:8" ht="15" customHeight="1" x14ac:dyDescent="0.25">
      <c r="A12" s="20"/>
      <c r="B12" s="115"/>
      <c r="C12" s="115"/>
      <c r="E12" s="29" t="s">
        <v>131</v>
      </c>
      <c r="F12" s="29" t="s">
        <v>132</v>
      </c>
      <c r="G12" s="29" t="s">
        <v>133</v>
      </c>
    </row>
    <row r="13" spans="1:8" ht="15" customHeight="1" x14ac:dyDescent="0.25">
      <c r="A13" s="20"/>
      <c r="B13" s="115"/>
      <c r="C13" s="115"/>
      <c r="E13" s="29" t="s">
        <v>134</v>
      </c>
      <c r="F13" s="29" t="s">
        <v>135</v>
      </c>
      <c r="G13" s="29" t="s">
        <v>136</v>
      </c>
    </row>
    <row r="14" spans="1:8" ht="15" customHeight="1" x14ac:dyDescent="0.25">
      <c r="A14" s="20"/>
      <c r="B14" s="115"/>
      <c r="C14" s="115"/>
      <c r="E14" s="29" t="s">
        <v>137</v>
      </c>
      <c r="F14" s="29" t="s">
        <v>138</v>
      </c>
      <c r="G14" s="29" t="s">
        <v>139</v>
      </c>
    </row>
    <row r="15" spans="1:8" ht="15" customHeight="1" x14ac:dyDescent="0.25">
      <c r="A15" s="20"/>
      <c r="B15" s="115"/>
      <c r="C15" s="115"/>
      <c r="D15" s="31"/>
      <c r="E15" s="29" t="s">
        <v>140</v>
      </c>
      <c r="F15" s="29" t="s">
        <v>141</v>
      </c>
      <c r="G15" s="29" t="s">
        <v>133</v>
      </c>
    </row>
    <row r="16" spans="1:8" ht="15" customHeight="1" x14ac:dyDescent="0.25">
      <c r="A16" s="21"/>
      <c r="B16" s="115"/>
      <c r="C16" s="115"/>
      <c r="D16" s="31"/>
      <c r="E16" s="29" t="s">
        <v>142</v>
      </c>
      <c r="F16" s="29" t="s">
        <v>143</v>
      </c>
      <c r="G16" s="29" t="s">
        <v>144</v>
      </c>
      <c r="H16" s="32"/>
    </row>
    <row r="17" spans="1:8" ht="15" customHeight="1" x14ac:dyDescent="0.25">
      <c r="A17" s="21"/>
      <c r="B17" s="115"/>
      <c r="C17" s="115"/>
      <c r="E17" s="29" t="s">
        <v>145</v>
      </c>
      <c r="F17" s="29" t="s">
        <v>146</v>
      </c>
      <c r="G17" s="29" t="s">
        <v>147</v>
      </c>
      <c r="H17" s="32"/>
    </row>
    <row r="18" spans="1:8" ht="15" customHeight="1" x14ac:dyDescent="0.25">
      <c r="A18" s="21"/>
      <c r="B18" s="115"/>
      <c r="C18" s="115"/>
      <c r="E18" s="29" t="s">
        <v>148</v>
      </c>
      <c r="F18" s="29" t="s">
        <v>149</v>
      </c>
      <c r="G18" s="29" t="s">
        <v>150</v>
      </c>
      <c r="H18" s="32"/>
    </row>
    <row r="19" spans="1:8" ht="15" customHeight="1" x14ac:dyDescent="0.25">
      <c r="A19" s="21"/>
      <c r="B19" s="115"/>
      <c r="C19" s="115"/>
      <c r="H19" s="32"/>
    </row>
    <row r="20" spans="1:8" ht="15" customHeight="1" x14ac:dyDescent="0.25">
      <c r="A20" s="21"/>
      <c r="B20" s="115"/>
      <c r="C20" s="115"/>
      <c r="H20" s="32"/>
    </row>
    <row r="21" spans="1:8" ht="15" customHeight="1" x14ac:dyDescent="0.3">
      <c r="A21" s="21"/>
      <c r="B21" s="115"/>
      <c r="C21" s="115"/>
      <c r="F21" s="77"/>
      <c r="G21" s="4"/>
    </row>
    <row r="22" spans="1:8" ht="15" customHeight="1" x14ac:dyDescent="0.25">
      <c r="A22" s="21"/>
      <c r="B22" s="115"/>
      <c r="C22" s="115"/>
      <c r="E22" s="28"/>
      <c r="F22" s="28"/>
      <c r="G22" s="28"/>
      <c r="H22" s="32"/>
    </row>
    <row r="23" spans="1:8" ht="15" customHeight="1" x14ac:dyDescent="0.25">
      <c r="A23" s="21"/>
      <c r="B23" s="115"/>
      <c r="C23" s="115"/>
      <c r="E23" s="28"/>
      <c r="F23" s="28"/>
      <c r="G23" s="28"/>
      <c r="H23" s="32"/>
    </row>
    <row r="24" spans="1:8" ht="15" customHeight="1" x14ac:dyDescent="0.25">
      <c r="A24" s="21"/>
      <c r="B24" s="115"/>
      <c r="C24" s="115"/>
      <c r="E24" s="28"/>
      <c r="F24" s="28"/>
      <c r="G24" s="28"/>
      <c r="H24" s="32"/>
    </row>
    <row r="25" spans="1:8" ht="15" customHeight="1" x14ac:dyDescent="0.25">
      <c r="A25" s="21"/>
      <c r="B25" s="115"/>
      <c r="C25" s="115"/>
      <c r="E25" s="28"/>
      <c r="F25" s="28"/>
      <c r="G25" s="28"/>
      <c r="H25" s="32"/>
    </row>
    <row r="26" spans="1:8" ht="15" customHeight="1" x14ac:dyDescent="0.25">
      <c r="A26" s="21"/>
      <c r="B26" s="115"/>
      <c r="C26" s="115"/>
      <c r="E26" s="28"/>
      <c r="F26" s="28"/>
      <c r="G26" s="28"/>
      <c r="H26" s="32"/>
    </row>
    <row r="27" spans="1:8" ht="15" customHeight="1" x14ac:dyDescent="0.25">
      <c r="A27" s="21"/>
      <c r="B27" s="115"/>
      <c r="C27" s="115"/>
      <c r="E27" s="28"/>
      <c r="F27" s="28"/>
      <c r="G27" s="28"/>
      <c r="H27" s="32"/>
    </row>
    <row r="28" spans="1:8" ht="15" customHeight="1" x14ac:dyDescent="0.25">
      <c r="A28" s="21"/>
      <c r="B28" s="115"/>
      <c r="C28" s="115"/>
      <c r="E28" s="28"/>
      <c r="F28" s="28"/>
      <c r="G28" s="28"/>
      <c r="H28" s="32"/>
    </row>
    <row r="29" spans="1:8" ht="15" customHeight="1" x14ac:dyDescent="0.25">
      <c r="A29" s="21"/>
      <c r="B29" s="115"/>
      <c r="C29" s="115"/>
      <c r="E29" s="28"/>
      <c r="F29" s="28"/>
      <c r="G29" s="28"/>
      <c r="H29" s="32"/>
    </row>
    <row r="30" spans="1:8" ht="15" customHeight="1" x14ac:dyDescent="0.25">
      <c r="A30" s="21"/>
      <c r="B30" s="115"/>
      <c r="C30" s="115"/>
      <c r="E30" s="28"/>
      <c r="F30" s="28"/>
      <c r="G30" s="28"/>
      <c r="H30" s="32"/>
    </row>
    <row r="31" spans="1:8" ht="15" customHeight="1" x14ac:dyDescent="0.25">
      <c r="A31" s="21"/>
      <c r="B31" s="115"/>
      <c r="C31" s="115"/>
      <c r="E31" s="28"/>
      <c r="F31" s="28"/>
      <c r="G31" s="28"/>
      <c r="H31" s="32"/>
    </row>
    <row r="32" spans="1:8" ht="15" customHeight="1" x14ac:dyDescent="0.25">
      <c r="A32" s="21"/>
      <c r="B32" s="115"/>
      <c r="C32" s="115"/>
      <c r="E32" s="28"/>
      <c r="F32" s="28"/>
      <c r="G32" s="28"/>
      <c r="H32" s="32"/>
    </row>
    <row r="33" spans="5:8" ht="15" customHeight="1" x14ac:dyDescent="0.25">
      <c r="E33" s="28"/>
      <c r="F33" s="28"/>
      <c r="G33" s="28"/>
      <c r="H33" s="32"/>
    </row>
    <row r="34" spans="5:8" ht="15" customHeight="1" x14ac:dyDescent="0.25">
      <c r="E34" s="28"/>
      <c r="F34" s="28"/>
      <c r="G34" s="28"/>
      <c r="H34" s="32"/>
    </row>
    <row r="35" spans="5:8" ht="15" customHeight="1" x14ac:dyDescent="0.25">
      <c r="E35" s="28"/>
      <c r="F35" s="28"/>
      <c r="G35" s="28"/>
      <c r="H35" s="32"/>
    </row>
    <row r="36" spans="5:8" ht="15" customHeight="1" x14ac:dyDescent="0.25">
      <c r="H36" s="32"/>
    </row>
    <row r="37" spans="5:8" ht="15" customHeight="1" x14ac:dyDescent="0.25">
      <c r="E37" s="32"/>
      <c r="F37" s="32"/>
      <c r="G37" s="32"/>
      <c r="H37" s="32"/>
    </row>
    <row r="38" spans="5:8" ht="15" customHeight="1" x14ac:dyDescent="0.25">
      <c r="E38" s="32"/>
      <c r="F38" s="32"/>
      <c r="G38" s="32"/>
      <c r="H38" s="32"/>
    </row>
    <row r="39" spans="5:8" ht="15" customHeight="1" x14ac:dyDescent="0.25">
      <c r="E39" s="32"/>
      <c r="F39" s="32"/>
      <c r="G39" s="32"/>
      <c r="H39" s="32"/>
    </row>
    <row r="40" spans="5:8" ht="15" customHeight="1" x14ac:dyDescent="0.25">
      <c r="E40" s="32"/>
      <c r="F40" s="32"/>
      <c r="G40" s="32"/>
      <c r="H40" s="32"/>
    </row>
    <row r="41" spans="5:8" ht="15" customHeight="1" x14ac:dyDescent="0.25">
      <c r="E41" s="32"/>
      <c r="F41" s="32"/>
      <c r="G41" s="32"/>
      <c r="H41" s="32"/>
    </row>
    <row r="42" spans="5:8" ht="15" customHeight="1" x14ac:dyDescent="0.25">
      <c r="E42" s="32"/>
      <c r="F42" s="32"/>
      <c r="G42" s="32"/>
      <c r="H42" s="32"/>
    </row>
    <row r="43" spans="5:8" ht="15" customHeight="1" x14ac:dyDescent="0.25">
      <c r="E43" s="32"/>
      <c r="F43" s="32"/>
      <c r="G43" s="32"/>
      <c r="H43" s="32"/>
    </row>
    <row r="44" spans="5:8" ht="15" customHeight="1" x14ac:dyDescent="0.25">
      <c r="E44" s="32"/>
      <c r="F44" s="32"/>
      <c r="G44" s="32"/>
      <c r="H44" s="32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15" sqref="E15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7" t="s">
        <v>57</v>
      </c>
      <c r="B1" s="17" t="s">
        <v>63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2023-08-31T14:47:37Z</dcterms:modified>
</cp:coreProperties>
</file>