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365" documentId="8_{1C435AF8-A74F-4E94-BBF5-72A75A3D08EF}" xr6:coauthVersionLast="47" xr6:coauthVersionMax="47" xr10:uidLastSave="{B862F27B-2F64-4E07-B459-219A845D2E1B}"/>
  <bookViews>
    <workbookView xWindow="28680" yWindow="-120" windowWidth="29040" windowHeight="16440" activeTab="1" xr2:uid="{00000000-000D-0000-FFFF-FFFF00000000}"/>
  </bookViews>
  <sheets>
    <sheet name="Valkyrie Stage-I" sheetId="1" r:id="rId1"/>
    <sheet name="Fastener List" sheetId="8" r:id="rId2"/>
  </sheets>
  <definedNames>
    <definedName name="_xlnm._FilterDatabase" localSheetId="1" hidden="1">'Fastener List'!$A$7:$K$51</definedName>
    <definedName name="_xlnm._FilterDatabase" localSheetId="0" hidden="1">'Valkyrie Stage-I'!$A$7:$K$58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4" i="1" l="1"/>
  <c r="G47" i="8"/>
  <c r="G46" i="8"/>
  <c r="G25" i="8"/>
  <c r="G54" i="1"/>
  <c r="I54" i="1" s="1"/>
  <c r="G53" i="1"/>
  <c r="I53" i="1" s="1"/>
  <c r="E23" i="8"/>
  <c r="G23" i="8" s="1"/>
  <c r="E22" i="8"/>
  <c r="G22" i="8" s="1"/>
  <c r="E50" i="8"/>
  <c r="G50" i="8" s="1"/>
  <c r="E8" i="8"/>
  <c r="G8" i="8" s="1"/>
  <c r="E35" i="8"/>
  <c r="G35" i="8" s="1"/>
  <c r="E11" i="8"/>
  <c r="G11" i="8" s="1"/>
  <c r="G12" i="8"/>
  <c r="G44" i="8"/>
  <c r="G40" i="8"/>
  <c r="G38" i="8"/>
  <c r="G37" i="8"/>
  <c r="G36" i="8"/>
  <c r="G34" i="8"/>
  <c r="G33" i="8"/>
  <c r="G32" i="8"/>
  <c r="G31" i="8"/>
  <c r="G30" i="8"/>
  <c r="G29" i="8"/>
  <c r="G28" i="8"/>
  <c r="G27" i="8"/>
  <c r="G26" i="8"/>
  <c r="G24" i="8"/>
  <c r="G19" i="8"/>
  <c r="G17" i="8"/>
  <c r="G16" i="8"/>
  <c r="G14" i="8"/>
  <c r="G10" i="8"/>
  <c r="G9" i="8"/>
  <c r="I20" i="1"/>
  <c r="I37" i="1"/>
  <c r="I18" i="1"/>
  <c r="I56" i="1"/>
  <c r="I34" i="1"/>
  <c r="I36" i="1"/>
  <c r="I55" i="1"/>
  <c r="G52" i="1"/>
  <c r="I52" i="1" s="1"/>
  <c r="I51" i="1"/>
  <c r="I50" i="1"/>
  <c r="I49" i="1"/>
  <c r="I48" i="1"/>
  <c r="I47" i="1"/>
  <c r="I46" i="1"/>
  <c r="I45" i="1"/>
  <c r="I17" i="1"/>
  <c r="I16" i="1"/>
  <c r="I15" i="1"/>
  <c r="I44" i="1"/>
  <c r="I43" i="1"/>
  <c r="I42" i="1"/>
  <c r="I41" i="1"/>
  <c r="I40" i="1"/>
  <c r="I39" i="1"/>
  <c r="I38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G51" i="8" l="1"/>
  <c r="I57" i="1" s="1"/>
  <c r="I58" i="1" s="1"/>
  <c r="I6" i="1" s="1"/>
  <c r="G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6855C535-5896-4E20-B657-531D910799F7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Stage I is no watercooling and only passive heating for chamber. Read the Releasenote</t>
        </r>
      </text>
    </comment>
    <comment ref="F7" authorId="1" shapeId="0" xr:uid="{00000000-0006-0000-0000-000001000000}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G7" authorId="1" shapeId="0" xr:uid="{00000000-0006-0000-0000-000002000000}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H7" authorId="1" shapeId="0" xr:uid="{00000000-0006-0000-0000-000003000000}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  <comment ref="E8" authorId="1" shapeId="0" xr:uid="{00000000-0006-0000-0000-000004000000}">
      <text>
        <r>
          <rPr>
            <sz val="11"/>
            <color theme="1"/>
            <rFont val="Calibri"/>
          </rPr>
          <t>NB! ASK FOR PRECISION CUT TO THESE SIZES!</t>
        </r>
      </text>
    </comment>
    <comment ref="J18" authorId="0" shapeId="0" xr:uid="{B4E9D9E5-3AB0-4E10-AA68-1A064859F102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 shapeId="0" xr:uid="{C0C2ED24-C03E-4F52-96F4-0C8F7427CDB5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130C temp limit</t>
        </r>
      </text>
    </comment>
    <comment ref="L28" authorId="0" shapeId="0" xr:uid="{AECD0478-11D5-450E-9BFF-EC30AF4BED18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5" authorId="0" shapeId="0" xr:uid="{25AA0129-6A08-448A-ADCA-B3DC564D3D53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Choose sujited fuse temp for your system</t>
        </r>
      </text>
    </comment>
    <comment ref="J43" authorId="1" shapeId="0" xr:uid="{00000000-0006-0000-0000-00000D000000}">
      <text>
        <r>
          <rPr>
            <sz val="11"/>
            <color theme="1"/>
            <rFont val="Calibri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44D0B947-52F7-4B2C-9A1B-EBD24C79E937}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E7" authorId="0" shapeId="0" xr:uid="{2F1196B6-19E7-41AD-AA41-F15DEDAFD50C}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F7" authorId="0" shapeId="0" xr:uid="{3E2D7A6A-1FCD-4AA1-801D-A9DE6159BB3A}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<sst xmlns="http://schemas.openxmlformats.org/spreadsheetml/2006/main" count="495" uniqueCount="287">
  <si>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</si>
  <si>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</si>
  <si>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</si>
  <si>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</si>
  <si>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</si>
  <si>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</si>
  <si>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</si>
  <si>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</si>
  <si>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</si>
  <si>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</si>
  <si>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</si>
  <si>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</si>
  <si>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</si>
  <si>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</si>
  <si>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</si>
  <si>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</si>
  <si>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</si>
  <si>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</si>
  <si>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</si>
  <si>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</si>
  <si>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</si>
  <si>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</si>
  <si>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</si>
  <si>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</si>
  <si>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</si>
  <si>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</si>
  <si>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</si>
  <si>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</si>
  <si>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</si>
  <si>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</si>
  <si>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</si>
  <si>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</si>
  <si>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</si>
  <si>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</si>
  <si>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</si>
  <si>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</si>
  <si>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</si>
  <si>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</si>
  <si>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</si>
  <si>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</si>
  <si>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</si>
  <si>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</si>
  <si>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</si>
  <si>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</si>
  <si>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</si>
  <si>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</si>
  <si>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</si>
  <si>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</si>
  <si>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</si>
  <si>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</si>
  <si>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</si>
  <si>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</si>
  <si>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</si>
  <si>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</si>
  <si>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</si>
  <si>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</si>
  <si>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</si>
  <si>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</si>
  <si>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</si>
  <si>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</si>
  <si>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</si>
  <si>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</si>
  <si>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</si>
  <si>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</si>
  <si>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</si>
  <si>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</si>
  <si>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</si>
  <si>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</si>
  <si>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</si>
  <si>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</si>
  <si>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</si>
  <si>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</si>
  <si>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</si>
  <si>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</si>
  <si>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</si>
  <si>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</si>
  <si>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</si>
  <si>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</si>
  <si>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</si>
  <si>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</si>
  <si>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</si>
  <si>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</si>
  <si>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</si>
  <si>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</si>
  <si>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</si>
  <si>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</si>
  <si>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</si>
  <si>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</si>
  <si>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</si>
  <si>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</si>
  <si>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</si>
  <si>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</si>
  <si>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</si>
  <si>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</si>
  <si>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</si>
  <si>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</si>
  <si>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</si>
  <si>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</si>
  <si>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</si>
  <si>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</si>
  <si>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</si>
  <si>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</si>
  <si>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</si>
  <si>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</si>
  <si>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</si>
  <si>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</si>
  <si>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</si>
  <si>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</si>
  <si>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</si>
  <si>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</si>
  <si>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</si>
  <si>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</si>
  <si>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</si>
  <si>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</si>
  <si>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</si>
  <si>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</si>
  <si>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</si>
  <si>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</si>
  <si>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</si>
  <si>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</si>
  <si>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</si>
  <si>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</si>
  <si>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</si>
  <si>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</si>
  <si>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</si>
  <si>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</si>
  <si>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</si>
  <si>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</si>
  <si>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</si>
  <si>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</si>
  <si>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</si>
  <si>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</si>
  <si>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</si>
  <si>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</si>
  <si>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</si>
  <si>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</si>
  <si>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</si>
  <si>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</si>
  <si>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</si>
  <si>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</si>
  <si>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</si>
  <si>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</si>
  <si>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</si>
  <si>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</si>
  <si>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</si>
  <si>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</si>
  <si>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</si>
  <si>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</si>
  <si>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</si>
  <si>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</si>
  <si>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</si>
  <si>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</si>
  <si>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</si>
  <si>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</si>
  <si>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</si>
  <si>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</si>
  <si>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</si>
  <si>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</si>
  <si>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</si>
  <si>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</si>
  <si>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</si>
  <si>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</si>
  <si>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</si>
  <si>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</si>
  <si>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</si>
  <si>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</si>
  <si>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</si>
  <si>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</si>
  <si>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</si>
  <si>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</si>
  <si>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</si>
  <si>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</si>
  <si>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</si>
  <si>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</si>
  <si>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</si>
  <si>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</si>
  <si>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</si>
  <si>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</si>
  <si>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</si>
  <si>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</si>
  <si>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</si>
  <si>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</si>
  <si>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Arduino Nano</t>
  </si>
  <si>
    <t>1x Arduino Nano</t>
  </si>
  <si>
    <t>DIYMore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</si>
  <si>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</si>
  <si>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</si>
  <si>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</si>
  <si>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</si>
  <si>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</si>
  <si>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</si>
  <si>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</si>
  <si>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</si>
  <si>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</si>
  <si>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</si>
  <si>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</si>
  <si>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</si>
  <si>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</si>
  <si>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</si>
  <si>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</si>
  <si>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</si>
  <si>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dht22</t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</si>
  <si>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</si>
  <si>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</si>
  <si>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</si>
  <si>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</si>
  <si>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</si>
  <si>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</si>
  <si>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</si>
  <si>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</si>
  <si>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</si>
  <si>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</si>
  <si>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</si>
  <si>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</si>
  <si>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</si>
  <si>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</si>
  <si>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</si>
  <si>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</si>
  <si>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</si>
  <si>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</si>
  <si>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</si>
  <si>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</si>
  <si>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</si>
  <si>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</si>
  <si>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</si>
  <si>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</si>
  <si>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</si>
  <si>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</si>
  <si>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</si>
  <si>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</si>
  <si>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</si>
  <si>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</si>
  <si>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</si>
  <si>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</si>
  <si>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</si>
  <si>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</si>
  <si>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</si>
  <si>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</si>
  <si>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</si>
  <si>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</si>
  <si>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</si>
  <si>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</si>
  <si>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</si>
  <si>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</si>
  <si>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</si>
  <si>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NB! WORK IN PROGRESS - STAGE I Release Candidate</t>
  </si>
  <si>
    <t>Project Valkyrie - Stage-I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</si>
  <si>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</si>
  <si>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</si>
  <si>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</si>
  <si>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</si>
  <si>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</si>
  <si>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</si>
  <si>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</si>
  <si>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</si>
  <si>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</si>
  <si>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</si>
  <si>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</si>
  <si>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</si>
  <si>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>See separate sheet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</si>
  <si>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</si>
  <si>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</si>
  <si>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</si>
  <si>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</si>
  <si>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</si>
  <si>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</si>
  <si>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</si>
  <si>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</si>
  <si>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</si>
  <si>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</si>
  <si>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M3x08 FH CS</t>
  </si>
  <si>
    <t>M3x10 SH</t>
  </si>
  <si>
    <t>M3x20</t>
  </si>
  <si>
    <t>M3x25</t>
  </si>
  <si>
    <t>M3x03 Set/Grub Screw</t>
  </si>
  <si>
    <t>M4 D5 L40 Shoulder Screw</t>
  </si>
  <si>
    <t>M4 Nut Locknut</t>
  </si>
  <si>
    <t>M5x30 BH</t>
  </si>
  <si>
    <t>M5x50 HEX DIN 933 ISO 4017</t>
  </si>
  <si>
    <t>M5x45 HEX DIN 933</t>
  </si>
  <si>
    <t>M5x55 HEX DIN 931</t>
  </si>
  <si>
    <t>M8x380 Silver Steel Rod - Door Link</t>
  </si>
  <si>
    <t>Ø20 10Kg Neodiunium Magnet</t>
  </si>
  <si>
    <t>Ø20 Washer Magnet Catch</t>
  </si>
  <si>
    <t>Corner Plate 90deg</t>
  </si>
  <si>
    <t>1x 5pcs 2020 5 holes</t>
  </si>
  <si>
    <t>RRF ONLY- 1x Humidity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</si>
</sst>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74" formatCode="[$$-409]#,##0"/>
  </numFmts>
  <fonts count="24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theme="1"/>
      <name val="Serif"/>
    </font>
    <font>
      <u/>
      <sz val="11"/>
      <color theme="10"/>
      <name val="Calibri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7" fontId="0" fillId="0" borderId="6" xfId="0" applyNumberFormat="1" applyFont="1" applyFill="1" applyBorder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164" fontId="1" fillId="0" borderId="10" xfId="0" applyNumberFormat="1" applyFont="1" applyFill="1" applyBorder="1"/>
    <xf numFmtId="0" fontId="9" fillId="0" borderId="4" xfId="0" applyFont="1" applyBorder="1"/>
    <xf numFmtId="0" fontId="9" fillId="0" borderId="0" xfId="0" applyFont="1"/>
    <xf numFmtId="0" fontId="0" fillId="0" borderId="0" xfId="0"/>
    <xf numFmtId="0" fontId="18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20" fillId="0" borderId="6" xfId="0" applyFont="1" applyFill="1" applyBorder="1" applyAlignment="1">
      <alignment horizontal="right"/>
    </xf>
    <xf numFmtId="166" fontId="9" fillId="0" borderId="11" xfId="0" applyNumberFormat="1" applyFont="1" applyFill="1" applyBorder="1" applyAlignment="1">
      <alignment horizontal="left"/>
    </xf>
    <xf numFmtId="165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5" fontId="12" fillId="0" borderId="10" xfId="0" applyNumberFormat="1" applyFont="1" applyBorder="1" applyAlignment="1">
      <alignment horizontal="right"/>
    </xf>
    <xf numFmtId="165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8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0" fontId="1" fillId="0" borderId="9" xfId="0" applyFont="1" applyFill="1" applyBorder="1"/>
    <xf numFmtId="164" fontId="10" fillId="0" borderId="11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5" fontId="12" fillId="0" borderId="13" xfId="0" applyNumberFormat="1" applyFont="1" applyBorder="1" applyAlignment="1">
      <alignment horizontal="right"/>
    </xf>
    <xf numFmtId="168" fontId="11" fillId="0" borderId="14" xfId="0" applyNumberFormat="1" applyFont="1" applyBorder="1"/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16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6" fontId="9" fillId="0" borderId="19" xfId="0" applyNumberFormat="1" applyFont="1" applyFill="1" applyBorder="1" applyAlignment="1">
      <alignment horizontal="left"/>
    </xf>
    <xf numFmtId="165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22" fillId="0" borderId="0" xfId="1" applyFont="1" applyFill="1" applyBorder="1" applyAlignment="1">
      <alignment horizontal="right"/>
    </xf>
    <xf numFmtId="165" fontId="12" fillId="0" borderId="14" xfId="0" applyNumberFormat="1" applyFont="1" applyBorder="1"/>
    <xf numFmtId="165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9" fillId="0" borderId="0" xfId="0" applyFont="1" applyBorder="1" applyAlignment="1">
      <alignment horizontal="right" vertical="center" wrapText="1"/>
    </xf>
    <xf numFmtId="165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6" fillId="0" borderId="6" xfId="1" applyFill="1" applyBorder="1" applyAlignment="1">
      <alignment horizontal="right"/>
    </xf>
    <xf numFmtId="174" fontId="0" fillId="0" borderId="18" xfId="0" applyNumberFormat="1" applyFont="1" applyFill="1" applyBorder="1"/>
  </cellXfs>
  <cellStyles count="2">
    <cellStyle name="Hyperlink" xfId="1" builtinId="8"/>
    <cellStyle name="Normal" xfId="0" builtinId="0"/>
  </cellStyles>
  <dxfs count="3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52462</xdr:rowOff>
    </xdr:from>
    <xdr:ext cx="1845469" cy="103807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462"/>
          <a:ext cx="1845469" cy="103807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926902"/>
    <xdr:pic>
      <xdr:nvPicPr>
        <xdr:cNvPr id="2" name="image1.png">
          <a:extLst>
            <a:ext uri="{FF2B5EF4-FFF2-40B4-BE49-F238E27FC236}">
              <a16:creationId xmlns:a16="http://schemas.microsoft.com/office/drawing/2014/main" id="{31246AD7-9377-49AB-A564-3AA8A41BC8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647825" cy="926902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L57" totalsRowShown="0" headerRowDxfId="30" dataDxfId="28" headerRowBorderDxfId="29" tableBorderDxfId="27">
  <autoFilter ref="A7:L57" xr:uid="{00000000-000C-0000-FFFF-FFFF00000000}"/>
  <tableColumns count="12">
    <tableColumn id="1" xr3:uid="{00000000-0010-0000-0000-000001000000}" name="System" dataDxfId="26"/>
    <tableColumn id="2" xr3:uid="{00000000-0010-0000-0000-000002000000}" name="Category" dataDxfId="25"/>
    <tableColumn id="3" xr3:uid="{00000000-0010-0000-0000-000003000000}" name="Part Type" dataDxfId="24"/>
    <tableColumn id="4" xr3:uid="{00000000-0010-0000-0000-000004000000}" name="Description" dataDxfId="23"/>
    <tableColumn id="5" xr3:uid="{00000000-0010-0000-0000-000005000000}" name="Cut Length mm" dataDxfId="22"/>
    <tableColumn id="7" xr3:uid="{00000000-0010-0000-0000-000007000000}" name="BOM Quantity" dataDxfId="21"/>
    <tableColumn id="8" xr3:uid="{00000000-0010-0000-0000-000008000000}" name="Pack Price $" dataDxfId="20"/>
    <tableColumn id="9" xr3:uid="{00000000-0010-0000-0000-000009000000}" name="Pack Order Quantity" dataDxfId="19"/>
    <tableColumn id="10" xr3:uid="{00000000-0010-0000-0000-00000A000000}" name="Line Price $" dataDxfId="18"/>
    <tableColumn id="11" xr3:uid="{00000000-0010-0000-0000-00000B000000}" name="Order Parts Link" dataDxfId="17"/>
    <tableColumn id="12" xr3:uid="{00000000-0010-0000-0000-00000C000000}" name="Supplier" dataDxfId="16"/>
    <tableColumn id="15" xr3:uid="{00000000-0010-0000-0000-00000F000000}" name="Option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A70DC8-5656-44D6-9B78-AAECA636E92E}" name="Table13" displayName="Table13" ref="A7:K50" totalsRowShown="0" headerRowDxfId="14" dataDxfId="12" headerRowBorderDxfId="13" tableBorderDxfId="11">
  <autoFilter ref="A7:K50" xr:uid="{00000000-0009-0000-0100-000001000000}"/>
  <sortState xmlns:xlrd2="http://schemas.microsoft.com/office/spreadsheetml/2017/richdata2" ref="A8:K50">
    <sortCondition ref="B8:B50"/>
  </sortState>
  <tableColumns count="11">
    <tableColumn id="3" xr3:uid="{E6B3FE31-06FE-4559-AFD1-6480AEE58E3D}" name="Part Type" dataDxfId="10"/>
    <tableColumn id="4" xr3:uid="{017D0C76-576B-4419-8133-F5AECB0D063B}" name="Description" dataDxfId="9"/>
    <tableColumn id="5" xr3:uid="{20F261E1-7019-4B90-A2A7-D66052A36813}" name="Cut Length mm" dataDxfId="8"/>
    <tableColumn id="7" xr3:uid="{2969BB98-98F0-4DA6-A9F9-9D2BBFCE9C0D}" name="BOM Quantity" dataDxfId="7"/>
    <tableColumn id="8" xr3:uid="{5C41A248-DEA0-4743-8186-69A534C38BE3}" name="Pack Price $" dataDxfId="6"/>
    <tableColumn id="9" xr3:uid="{FA7C8EB6-421B-4B43-99B0-7BB4A693F52F}" name="Pack Order Quantity" dataDxfId="5"/>
    <tableColumn id="10" xr3:uid="{CE4214B6-AA50-4E11-9033-088E3FF24797}" name="Line Price $" dataDxfId="4"/>
    <tableColumn id="11" xr3:uid="{481803C1-D22E-4927-98EE-5F3208952A3D}" name="Order Parts Link" dataDxfId="3"/>
    <tableColumn id="12" xr3:uid="{563879AC-2A49-401D-AE43-1BE6B802D09B}" name="Supplier" dataDxfId="2"/>
    <tableColumn id="13" xr3:uid="{A0702039-5A64-40A6-A0D6-091578C7EAFB}" name="DIN" dataDxfId="1"/>
    <tableColumn id="14" xr3:uid="{12008123-F63C-4604-B89E-2991D02D7264}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CLUdT" TargetMode="External"/><Relationship Id="rId18" Type="http://schemas.openxmlformats.org/officeDocument/2006/relationships/hyperlink" Target="https://s.click.aliexpress.com/e/_ABtzv6" TargetMode="External"/><Relationship Id="rId26" Type="http://schemas.openxmlformats.org/officeDocument/2006/relationships/hyperlink" Target="https://s.click.aliexpress.com/e/_9xbArf" TargetMode="External"/><Relationship Id="rId39" Type="http://schemas.openxmlformats.org/officeDocument/2006/relationships/hyperlink" Target="https://s.click.aliexpress.com/e/_AqN7dv" TargetMode="External"/><Relationship Id="rId21" Type="http://schemas.openxmlformats.org/officeDocument/2006/relationships/hyperlink" Target="https://s.click.aliexpress.com/e/_A6Q066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hyperlink" Target="https://s.click.aliexpress.com/e/_ADhhGV" TargetMode="External"/><Relationship Id="rId50" Type="http://schemas.openxmlformats.org/officeDocument/2006/relationships/hyperlink" Target="https://makersupplies.dk/da/3d-udskrivning/3d-printere-og-kits/3d-printere-og-kits-3d-printersaet-valkyrie-frame-kit-misumi-t-slot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DlQsLtz" TargetMode="External"/><Relationship Id="rId29" Type="http://schemas.openxmlformats.org/officeDocument/2006/relationships/hyperlink" Target="https://s.click.aliexpress.com/e/_AnV881" TargetMode="External"/><Relationship Id="rId11" Type="http://schemas.openxmlformats.org/officeDocument/2006/relationships/hyperlink" Target="https://s.click.aliexpress.com/e/_AX4lXw" TargetMode="External"/><Relationship Id="rId24" Type="http://schemas.openxmlformats.org/officeDocument/2006/relationships/hyperlink" Target="https://s.click.aliexpress.com/e/_9gB9LL" TargetMode="External"/><Relationship Id="rId32" Type="http://schemas.openxmlformats.org/officeDocument/2006/relationships/hyperlink" Target="https://s.click.aliexpress.com/e/_DCq8m63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kingspan.com/gb/en-gb/products/insulation-boards/insulation-boards/therma" TargetMode="External"/><Relationship Id="rId53" Type="http://schemas.openxmlformats.org/officeDocument/2006/relationships/hyperlink" Target="https://s.click.aliexpress.com/e/_DdJj4Ej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19" Type="http://schemas.openxmlformats.org/officeDocument/2006/relationships/hyperlink" Target="https://s.click.aliexpress.com/e/_9gG5gi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DFJ8Ee7" TargetMode="External"/><Relationship Id="rId14" Type="http://schemas.openxmlformats.org/officeDocument/2006/relationships/hyperlink" Target="https://s.click.aliexpress.com/e/_97LgT3" TargetMode="External"/><Relationship Id="rId22" Type="http://schemas.openxmlformats.org/officeDocument/2006/relationships/hyperlink" Target="https://s.click.aliexpress.com/e/_9xvamN" TargetMode="External"/><Relationship Id="rId27" Type="http://schemas.openxmlformats.org/officeDocument/2006/relationships/hyperlink" Target="https://www.aliexpress.com/item/1005003758412972.html" TargetMode="External"/><Relationship Id="rId30" Type="http://schemas.openxmlformats.org/officeDocument/2006/relationships/hyperlink" Target="https://s.click.aliexpress.com/e/_APFI3d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A6fsH6" TargetMode="External"/><Relationship Id="rId48" Type="http://schemas.openxmlformats.org/officeDocument/2006/relationships/hyperlink" Target="https://s.click.aliexpress.com/e/_9JVfyZ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s.click.aliexpress.com/e/_AZ42Hh" TargetMode="External"/><Relationship Id="rId51" Type="http://schemas.openxmlformats.org/officeDocument/2006/relationships/hyperlink" Target="https://s.click.aliexpress.com/e/_9x3OSP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oRWc1" TargetMode="External"/><Relationship Id="rId17" Type="http://schemas.openxmlformats.org/officeDocument/2006/relationships/hyperlink" Target="https://www.bondtech.se/product/lgx-lite-extruder-no-motor/" TargetMode="External"/><Relationship Id="rId25" Type="http://schemas.openxmlformats.org/officeDocument/2006/relationships/hyperlink" Target="https://s.click.aliexpress.com/e/_9gb4OH" TargetMode="External"/><Relationship Id="rId33" Type="http://schemas.openxmlformats.org/officeDocument/2006/relationships/hyperlink" Target="https://s.click.aliexpress.com/e/_AWE3wb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hyperlink" Target="https://www.curbellplastics.com/Research-Solutions/Materials/Aluminum-Composite-Material-(ACM)" TargetMode="External"/><Relationship Id="rId20" Type="http://schemas.openxmlformats.org/officeDocument/2006/relationships/hyperlink" Target="https://s.click.aliexpress.com/e/_9gG5gi" TargetMode="External"/><Relationship Id="rId41" Type="http://schemas.openxmlformats.org/officeDocument/2006/relationships/hyperlink" Target="https://s.click.aliexpress.com/e/_AnfRXB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nVtSN" TargetMode="External"/><Relationship Id="rId23" Type="http://schemas.openxmlformats.org/officeDocument/2006/relationships/hyperlink" Target="https://s.click.aliexpress.com/e/_ALKIWP" TargetMode="External"/><Relationship Id="rId28" Type="http://schemas.openxmlformats.org/officeDocument/2006/relationships/hyperlink" Target="https://www.aliexpress.com/item/32885492280.html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s.click.aliexpress.com/e/_9v6vDi" TargetMode="External"/><Relationship Id="rId31" Type="http://schemas.openxmlformats.org/officeDocument/2006/relationships/hyperlink" Target="https://s.click.aliexpress.com/e/_AedGYx" TargetMode="External"/><Relationship Id="rId44" Type="http://schemas.openxmlformats.org/officeDocument/2006/relationships/hyperlink" Target="https://s.click.aliexpress.com/e/_AeVYOF" TargetMode="External"/><Relationship Id="rId52" Type="http://schemas.openxmlformats.org/officeDocument/2006/relationships/hyperlink" Target="https://s.click.aliexpress.com/e/_Abdgs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" Type="http://schemas.openxmlformats.org/officeDocument/2006/relationships/hyperlink" Target="https://s.click.aliexpress.com/e/_A3cUtH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0" Type="http://schemas.openxmlformats.org/officeDocument/2006/relationships/hyperlink" Target="https://s.click.aliexpress.com/e/_980mef" TargetMode="External"/><Relationship Id="rId29" Type="http://schemas.openxmlformats.org/officeDocument/2006/relationships/hyperlink" Target="https://s.click.aliexpress.com/e/_A4BJbz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comments" Target="../comments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table" Target="../tables/table2.xml"/><Relationship Id="rId8" Type="http://schemas.openxmlformats.org/officeDocument/2006/relationships/hyperlink" Target="https://s.click.aliexpress.com/e/_AtAf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8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0.28515625" customWidth="1"/>
    <col min="2" max="2" width="13.42578125" customWidth="1"/>
    <col min="3" max="3" width="24" bestFit="1" customWidth="1"/>
    <col min="4" max="4" width="35.7109375" bestFit="1" customWidth="1"/>
    <col min="5" max="5" width="12" customWidth="1"/>
    <col min="6" max="6" width="13" customWidth="1"/>
    <col min="7" max="7" width="10.85546875" customWidth="1"/>
    <col min="8" max="8" width="13.140625" customWidth="1"/>
    <col min="9" max="9" width="14.85546875" customWidth="1"/>
    <col min="10" max="10" width="34.5703125" bestFit="1" customWidth="1"/>
    <col min="11" max="11" width="16" bestFit="1" customWidth="1"/>
    <col min="12" max="12" width="22.85546875" bestFit="1" customWidth="1"/>
  </cols>
  <sheetData>
    <row r="1" spans="1:12" ht="27">
      <c r="A1" s="103" t="s">
        <v>246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.75" thickBot="1">
      <c r="C5" s="2"/>
      <c r="D5" s="2" t="s">
        <v>3</v>
      </c>
      <c r="J5" s="2"/>
    </row>
    <row r="6" spans="1:12" s="7" customFormat="1" ht="16.5" thickBot="1">
      <c r="A6" s="76"/>
      <c r="B6" s="77" t="s">
        <v>4</v>
      </c>
      <c r="C6" s="76" t="s">
        <v>239</v>
      </c>
      <c r="D6" s="78" t="s">
        <v>5</v>
      </c>
      <c r="E6" s="78"/>
      <c r="F6" s="78"/>
      <c r="G6" s="78"/>
      <c r="H6" s="79"/>
      <c r="I6" s="80">
        <f>I58</f>
        <v>1955.85</v>
      </c>
      <c r="J6" s="78"/>
      <c r="K6" s="81"/>
      <c r="L6" s="95"/>
    </row>
    <row r="7" spans="1:12" s="102" customFormat="1" ht="28.5" customHeight="1" thickBot="1">
      <c r="A7" s="58" t="s">
        <v>6</v>
      </c>
      <c r="B7" s="59" t="s">
        <v>7</v>
      </c>
      <c r="C7" s="58" t="s">
        <v>8</v>
      </c>
      <c r="D7" s="59" t="s">
        <v>9</v>
      </c>
      <c r="E7" s="59" t="s">
        <v>10</v>
      </c>
      <c r="F7" s="59" t="s">
        <v>11</v>
      </c>
      <c r="G7" s="59" t="s">
        <v>12</v>
      </c>
      <c r="H7" s="59" t="s">
        <v>13</v>
      </c>
      <c r="I7" s="61" t="s">
        <v>14</v>
      </c>
      <c r="J7" s="59" t="s">
        <v>15</v>
      </c>
      <c r="K7" s="59" t="s">
        <v>16</v>
      </c>
      <c r="L7" s="61" t="s">
        <v>19</v>
      </c>
    </row>
    <row r="8" spans="1:12" s="74" customFormat="1">
      <c r="A8" s="8" t="s">
        <v>20</v>
      </c>
      <c r="B8" s="27" t="s">
        <v>21</v>
      </c>
      <c r="C8" s="62" t="s">
        <v>22</v>
      </c>
      <c r="D8" s="28" t="s">
        <v>23</v>
      </c>
      <c r="E8" s="29">
        <v>359</v>
      </c>
      <c r="F8" s="30">
        <v>1</v>
      </c>
      <c r="G8" s="31">
        <v>7.26</v>
      </c>
      <c r="H8" s="30">
        <v>1</v>
      </c>
      <c r="I8" s="63">
        <v>8</v>
      </c>
      <c r="J8" s="44"/>
      <c r="K8" s="48" t="s">
        <v>24</v>
      </c>
      <c r="L8" s="44" t="s">
        <v>227</v>
      </c>
    </row>
    <row r="9" spans="1:12" s="74" customFormat="1">
      <c r="A9" s="8" t="s">
        <v>20</v>
      </c>
      <c r="B9" s="9" t="s">
        <v>21</v>
      </c>
      <c r="C9" s="64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5">
        <f t="shared" ref="I9:I27" si="0">H9*G9</f>
        <v>9.5</v>
      </c>
      <c r="J9" s="43"/>
      <c r="K9" s="47" t="s">
        <v>24</v>
      </c>
      <c r="L9" s="43" t="s">
        <v>26</v>
      </c>
    </row>
    <row r="10" spans="1:12" s="74" customFormat="1">
      <c r="A10" s="8" t="s">
        <v>20</v>
      </c>
      <c r="B10" s="9" t="s">
        <v>21</v>
      </c>
      <c r="C10" s="64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5">
        <f t="shared" si="0"/>
        <v>42.16</v>
      </c>
      <c r="J10" s="45"/>
      <c r="K10" s="47" t="s">
        <v>24</v>
      </c>
      <c r="L10" s="45" t="s">
        <v>26</v>
      </c>
    </row>
    <row r="11" spans="1:12" s="74" customFormat="1">
      <c r="A11" s="8" t="s">
        <v>20</v>
      </c>
      <c r="B11" s="9" t="s">
        <v>21</v>
      </c>
      <c r="C11" s="64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5">
        <f t="shared" si="0"/>
        <v>44.484000000000002</v>
      </c>
      <c r="J11" s="43"/>
      <c r="K11" s="47" t="s">
        <v>24</v>
      </c>
      <c r="L11" s="43" t="s">
        <v>30</v>
      </c>
    </row>
    <row r="12" spans="1:12" s="74" customFormat="1">
      <c r="A12" s="8" t="s">
        <v>20</v>
      </c>
      <c r="B12" s="9" t="s">
        <v>21</v>
      </c>
      <c r="C12" s="64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5">
        <f t="shared" si="0"/>
        <v>58.8</v>
      </c>
      <c r="J12" s="45"/>
      <c r="K12" s="47" t="s">
        <v>24</v>
      </c>
      <c r="L12" s="45" t="s">
        <v>32</v>
      </c>
    </row>
    <row r="13" spans="1:12" s="74" customFormat="1">
      <c r="A13" s="8" t="s">
        <v>20</v>
      </c>
      <c r="B13" s="9" t="s">
        <v>21</v>
      </c>
      <c r="C13" s="64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5">
        <f t="shared" si="0"/>
        <v>25</v>
      </c>
      <c r="J13" s="43"/>
      <c r="K13" s="47" t="s">
        <v>24</v>
      </c>
      <c r="L13" s="43" t="s">
        <v>212</v>
      </c>
    </row>
    <row r="14" spans="1:12" s="74" customFormat="1">
      <c r="A14" s="8" t="s">
        <v>20</v>
      </c>
      <c r="B14" s="9" t="s">
        <v>21</v>
      </c>
      <c r="C14" s="64" t="s">
        <v>33</v>
      </c>
      <c r="D14" s="9" t="s">
        <v>284</v>
      </c>
      <c r="E14" s="9"/>
      <c r="F14" s="12">
        <v>4</v>
      </c>
      <c r="G14" s="13">
        <v>10</v>
      </c>
      <c r="H14" s="12">
        <v>1</v>
      </c>
      <c r="I14" s="65">
        <f t="shared" si="0"/>
        <v>10</v>
      </c>
      <c r="J14" s="104"/>
      <c r="K14" s="47" t="s">
        <v>24</v>
      </c>
      <c r="L14" s="104" t="s">
        <v>285</v>
      </c>
    </row>
    <row r="15" spans="1:12" s="74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5">
        <f>H15*G15</f>
        <v>46.8</v>
      </c>
      <c r="J15" s="45"/>
      <c r="K15" s="47" t="s">
        <v>66</v>
      </c>
      <c r="L15" s="50" t="s">
        <v>236</v>
      </c>
    </row>
    <row r="16" spans="1:12" s="74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5">
        <f>H16*G16</f>
        <v>35</v>
      </c>
      <c r="J16" s="43"/>
      <c r="K16" s="47" t="s">
        <v>66</v>
      </c>
      <c r="L16" s="50" t="s">
        <v>237</v>
      </c>
    </row>
    <row r="17" spans="1:12" s="74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5">
        <f>H17*G17</f>
        <v>16</v>
      </c>
      <c r="J17" s="43"/>
      <c r="K17" s="47" t="s">
        <v>66</v>
      </c>
      <c r="L17" s="50" t="s">
        <v>238</v>
      </c>
    </row>
    <row r="18" spans="1:12" s="74" customFormat="1" ht="15.75" thickBot="1">
      <c r="A18" s="32" t="s">
        <v>20</v>
      </c>
      <c r="B18" s="33" t="s">
        <v>21</v>
      </c>
      <c r="C18" s="66" t="s">
        <v>35</v>
      </c>
      <c r="D18" s="49" t="s">
        <v>228</v>
      </c>
      <c r="E18" s="33"/>
      <c r="F18" s="34">
        <v>1</v>
      </c>
      <c r="G18" s="35">
        <v>500</v>
      </c>
      <c r="H18" s="34">
        <v>1</v>
      </c>
      <c r="I18" s="67">
        <f t="shared" ref="I18" si="1">H18*G18</f>
        <v>500</v>
      </c>
      <c r="J18" s="46" t="s">
        <v>229</v>
      </c>
      <c r="K18" s="51" t="s">
        <v>43</v>
      </c>
      <c r="L18" s="46"/>
    </row>
    <row r="19" spans="1:12" s="74" customFormat="1">
      <c r="A19" s="8" t="s">
        <v>20</v>
      </c>
      <c r="B19" s="9" t="s">
        <v>21</v>
      </c>
      <c r="C19" s="64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5">
        <f>H19*G19</f>
        <v>20</v>
      </c>
      <c r="J19" s="17" t="s">
        <v>257</v>
      </c>
      <c r="K19" s="15" t="s">
        <v>38</v>
      </c>
      <c r="L19" s="24"/>
    </row>
    <row r="20" spans="1:12" s="74" customFormat="1">
      <c r="A20" s="22" t="s">
        <v>20</v>
      </c>
      <c r="B20" s="41" t="s">
        <v>21</v>
      </c>
      <c r="C20" s="72" t="s">
        <v>36</v>
      </c>
      <c r="D20" s="41" t="s">
        <v>253</v>
      </c>
      <c r="E20" s="9">
        <v>230</v>
      </c>
      <c r="F20" s="12">
        <v>4</v>
      </c>
      <c r="G20" s="13">
        <v>17.5</v>
      </c>
      <c r="H20" s="12">
        <v>2</v>
      </c>
      <c r="I20" s="65">
        <f t="shared" si="0"/>
        <v>35</v>
      </c>
      <c r="J20" s="17" t="s">
        <v>256</v>
      </c>
      <c r="K20" s="75" t="s">
        <v>38</v>
      </c>
      <c r="L20" s="24"/>
    </row>
    <row r="21" spans="1:12" s="74" customFormat="1">
      <c r="A21" s="8" t="s">
        <v>39</v>
      </c>
      <c r="B21" s="9" t="s">
        <v>21</v>
      </c>
      <c r="C21" s="64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5">
        <v>104</v>
      </c>
      <c r="J21" s="17" t="s">
        <v>42</v>
      </c>
      <c r="K21" s="15" t="s">
        <v>43</v>
      </c>
      <c r="L21" s="24"/>
    </row>
    <row r="22" spans="1:12" s="74" customFormat="1">
      <c r="A22" s="8" t="s">
        <v>39</v>
      </c>
      <c r="B22" s="9" t="s">
        <v>21</v>
      </c>
      <c r="C22" s="64" t="s">
        <v>44</v>
      </c>
      <c r="D22" s="41" t="s">
        <v>226</v>
      </c>
      <c r="E22" s="9">
        <v>330</v>
      </c>
      <c r="F22" s="12">
        <v>1</v>
      </c>
      <c r="G22" s="13">
        <v>46</v>
      </c>
      <c r="H22" s="12">
        <v>1</v>
      </c>
      <c r="I22" s="65">
        <f t="shared" si="0"/>
        <v>46</v>
      </c>
      <c r="J22" s="17" t="s">
        <v>251</v>
      </c>
      <c r="K22" s="15" t="s">
        <v>45</v>
      </c>
      <c r="L22" s="50" t="s">
        <v>250</v>
      </c>
    </row>
    <row r="23" spans="1:12" s="74" customFormat="1">
      <c r="A23" s="8" t="s">
        <v>46</v>
      </c>
      <c r="B23" s="9" t="s">
        <v>21</v>
      </c>
      <c r="C23" s="64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5">
        <f t="shared" si="0"/>
        <v>1.2</v>
      </c>
      <c r="J23" s="17" t="s">
        <v>49</v>
      </c>
      <c r="K23" s="15" t="s">
        <v>50</v>
      </c>
      <c r="L23" s="24"/>
    </row>
    <row r="24" spans="1:12" s="74" customFormat="1">
      <c r="A24" s="8" t="s">
        <v>46</v>
      </c>
      <c r="B24" s="9" t="s">
        <v>21</v>
      </c>
      <c r="C24" s="64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5">
        <f t="shared" si="0"/>
        <v>9</v>
      </c>
      <c r="J24" s="14" t="s">
        <v>52</v>
      </c>
      <c r="K24" s="15" t="s">
        <v>50</v>
      </c>
      <c r="L24" s="24"/>
    </row>
    <row r="25" spans="1:12" s="74" customFormat="1">
      <c r="A25" s="8" t="s">
        <v>39</v>
      </c>
      <c r="B25" s="9" t="s">
        <v>21</v>
      </c>
      <c r="C25" s="64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5">
        <f t="shared" si="0"/>
        <v>6</v>
      </c>
      <c r="J25" s="17" t="s">
        <v>54</v>
      </c>
      <c r="K25" s="15" t="s">
        <v>50</v>
      </c>
      <c r="L25" s="24"/>
    </row>
    <row r="26" spans="1:12" s="74" customFormat="1">
      <c r="A26" s="8" t="s">
        <v>39</v>
      </c>
      <c r="B26" s="9" t="s">
        <v>21</v>
      </c>
      <c r="C26" s="64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5">
        <f t="shared" si="0"/>
        <v>3</v>
      </c>
      <c r="J26" s="14" t="s">
        <v>57</v>
      </c>
      <c r="K26" s="15" t="s">
        <v>58</v>
      </c>
      <c r="L26" s="24"/>
    </row>
    <row r="27" spans="1:12" s="74" customFormat="1">
      <c r="A27" s="8" t="s">
        <v>46</v>
      </c>
      <c r="B27" s="9" t="s">
        <v>21</v>
      </c>
      <c r="C27" s="64" t="s">
        <v>63</v>
      </c>
      <c r="D27" s="9" t="s">
        <v>64</v>
      </c>
      <c r="E27" s="9"/>
      <c r="F27" s="9">
        <v>6</v>
      </c>
      <c r="G27" s="13">
        <v>7.5</v>
      </c>
      <c r="H27" s="12">
        <v>1</v>
      </c>
      <c r="I27" s="65">
        <f t="shared" si="0"/>
        <v>7.5</v>
      </c>
      <c r="J27" s="14" t="s">
        <v>65</v>
      </c>
      <c r="K27" s="15" t="s">
        <v>66</v>
      </c>
      <c r="L27" s="24"/>
    </row>
    <row r="28" spans="1:12" s="74" customFormat="1">
      <c r="A28" s="8" t="s">
        <v>111</v>
      </c>
      <c r="B28" s="18" t="s">
        <v>112</v>
      </c>
      <c r="C28" s="8" t="s">
        <v>113</v>
      </c>
      <c r="D28" s="23" t="s">
        <v>261</v>
      </c>
      <c r="E28" s="9"/>
      <c r="F28" s="19">
        <v>1</v>
      </c>
      <c r="G28" s="13">
        <v>145</v>
      </c>
      <c r="H28" s="19">
        <v>1</v>
      </c>
      <c r="I28" s="65">
        <f t="shared" ref="I28:I51" si="2">H28*G28</f>
        <v>145</v>
      </c>
      <c r="J28" s="17" t="s">
        <v>260</v>
      </c>
      <c r="K28" s="15" t="s">
        <v>114</v>
      </c>
      <c r="L28" s="50" t="s">
        <v>231</v>
      </c>
    </row>
    <row r="29" spans="1:12" s="74" customFormat="1">
      <c r="A29" s="8" t="s">
        <v>111</v>
      </c>
      <c r="B29" s="18" t="s">
        <v>112</v>
      </c>
      <c r="C29" s="8" t="s">
        <v>115</v>
      </c>
      <c r="D29" s="18" t="s">
        <v>116</v>
      </c>
      <c r="E29" s="9"/>
      <c r="F29" s="19">
        <v>1</v>
      </c>
      <c r="G29" s="13">
        <v>23</v>
      </c>
      <c r="H29" s="19">
        <v>1</v>
      </c>
      <c r="I29" s="65">
        <f t="shared" si="2"/>
        <v>23</v>
      </c>
      <c r="J29" s="17" t="s">
        <v>117</v>
      </c>
      <c r="K29" s="15" t="s">
        <v>118</v>
      </c>
      <c r="L29" s="24"/>
    </row>
    <row r="30" spans="1:12" s="74" customFormat="1">
      <c r="A30" s="8" t="s">
        <v>111</v>
      </c>
      <c r="B30" s="18" t="s">
        <v>112</v>
      </c>
      <c r="C30" s="8" t="s">
        <v>119</v>
      </c>
      <c r="D30" s="18" t="s">
        <v>120</v>
      </c>
      <c r="E30" s="9"/>
      <c r="F30" s="19">
        <v>1</v>
      </c>
      <c r="G30" s="13">
        <v>7.5</v>
      </c>
      <c r="H30" s="19">
        <v>1</v>
      </c>
      <c r="I30" s="65">
        <f t="shared" si="2"/>
        <v>7.5</v>
      </c>
      <c r="J30" s="17" t="s">
        <v>121</v>
      </c>
      <c r="K30" s="15" t="s">
        <v>122</v>
      </c>
      <c r="L30" s="24"/>
    </row>
    <row r="31" spans="1:12" s="74" customFormat="1">
      <c r="A31" s="8" t="s">
        <v>111</v>
      </c>
      <c r="B31" s="18" t="s">
        <v>112</v>
      </c>
      <c r="C31" s="8" t="s">
        <v>123</v>
      </c>
      <c r="D31" s="23" t="s">
        <v>254</v>
      </c>
      <c r="E31" s="9">
        <v>300</v>
      </c>
      <c r="F31" s="19">
        <v>1</v>
      </c>
      <c r="G31" s="13">
        <v>78.39</v>
      </c>
      <c r="H31" s="19">
        <v>1</v>
      </c>
      <c r="I31" s="65">
        <f t="shared" si="2"/>
        <v>78.39</v>
      </c>
      <c r="J31" s="93" t="s">
        <v>262</v>
      </c>
      <c r="K31" s="15" t="s">
        <v>225</v>
      </c>
      <c r="L31" s="50" t="s">
        <v>224</v>
      </c>
    </row>
    <row r="32" spans="1:12" s="74" customFormat="1">
      <c r="A32" s="8" t="s">
        <v>111</v>
      </c>
      <c r="B32" s="18" t="s">
        <v>112</v>
      </c>
      <c r="C32" s="8" t="s">
        <v>119</v>
      </c>
      <c r="D32" s="18" t="s">
        <v>124</v>
      </c>
      <c r="E32" s="9"/>
      <c r="F32" s="19">
        <v>3</v>
      </c>
      <c r="G32" s="13">
        <v>26</v>
      </c>
      <c r="H32" s="19">
        <v>2</v>
      </c>
      <c r="I32" s="65">
        <f t="shared" si="2"/>
        <v>52</v>
      </c>
      <c r="J32" s="94" t="s">
        <v>263</v>
      </c>
      <c r="K32" s="15" t="s">
        <v>143</v>
      </c>
      <c r="L32" s="50" t="s">
        <v>125</v>
      </c>
    </row>
    <row r="33" spans="1:12" s="74" customFormat="1">
      <c r="A33" s="8" t="s">
        <v>126</v>
      </c>
      <c r="B33" s="18" t="s">
        <v>112</v>
      </c>
      <c r="C33" s="8" t="s">
        <v>127</v>
      </c>
      <c r="D33" s="18" t="s">
        <v>128</v>
      </c>
      <c r="E33" s="9"/>
      <c r="F33" s="19">
        <v>1</v>
      </c>
      <c r="G33" s="13">
        <v>15</v>
      </c>
      <c r="H33" s="19">
        <v>1</v>
      </c>
      <c r="I33" s="65">
        <f t="shared" si="2"/>
        <v>15</v>
      </c>
      <c r="J33" s="17" t="s">
        <v>129</v>
      </c>
      <c r="K33" s="15" t="s">
        <v>122</v>
      </c>
      <c r="L33" s="24"/>
    </row>
    <row r="34" spans="1:12" s="74" customFormat="1">
      <c r="A34" s="8" t="s">
        <v>126</v>
      </c>
      <c r="B34" s="18" t="s">
        <v>112</v>
      </c>
      <c r="C34" s="8" t="s">
        <v>208</v>
      </c>
      <c r="D34" s="18" t="s">
        <v>209</v>
      </c>
      <c r="E34" s="9"/>
      <c r="F34" s="19">
        <v>1</v>
      </c>
      <c r="G34" s="13">
        <v>2</v>
      </c>
      <c r="H34" s="19">
        <v>1</v>
      </c>
      <c r="I34" s="65">
        <f t="shared" si="2"/>
        <v>2</v>
      </c>
      <c r="J34" s="14" t="s">
        <v>210</v>
      </c>
      <c r="K34" s="75" t="s">
        <v>264</v>
      </c>
      <c r="L34" s="50" t="s">
        <v>230</v>
      </c>
    </row>
    <row r="35" spans="1:12" s="74" customFormat="1">
      <c r="A35" s="8" t="s">
        <v>111</v>
      </c>
      <c r="B35" s="18" t="s">
        <v>112</v>
      </c>
      <c r="C35" s="8" t="s">
        <v>130</v>
      </c>
      <c r="D35" s="23" t="s">
        <v>255</v>
      </c>
      <c r="E35" s="9"/>
      <c r="F35" s="19">
        <v>1</v>
      </c>
      <c r="G35" s="13">
        <v>3</v>
      </c>
      <c r="H35" s="19">
        <v>1</v>
      </c>
      <c r="I35" s="65">
        <f t="shared" si="2"/>
        <v>3</v>
      </c>
      <c r="J35" s="14" t="s">
        <v>252</v>
      </c>
      <c r="K35" s="15" t="s">
        <v>131</v>
      </c>
      <c r="L35" s="24"/>
    </row>
    <row r="36" spans="1:12" s="74" customFormat="1">
      <c r="A36" s="8" t="s">
        <v>126</v>
      </c>
      <c r="B36" s="18" t="s">
        <v>132</v>
      </c>
      <c r="C36" s="8" t="s">
        <v>133</v>
      </c>
      <c r="D36" s="23" t="s">
        <v>265</v>
      </c>
      <c r="E36" s="9"/>
      <c r="F36" s="19">
        <v>1</v>
      </c>
      <c r="G36" s="13">
        <v>40</v>
      </c>
      <c r="H36" s="19">
        <v>1</v>
      </c>
      <c r="I36" s="65">
        <f t="shared" si="2"/>
        <v>40</v>
      </c>
      <c r="J36" s="94" t="s">
        <v>266</v>
      </c>
      <c r="K36" s="75" t="s">
        <v>143</v>
      </c>
      <c r="L36" s="24"/>
    </row>
    <row r="37" spans="1:12" s="74" customFormat="1">
      <c r="A37" s="8" t="s">
        <v>126</v>
      </c>
      <c r="B37" s="18" t="s">
        <v>132</v>
      </c>
      <c r="C37" s="8" t="s">
        <v>247</v>
      </c>
      <c r="D37" s="18" t="s">
        <v>248</v>
      </c>
      <c r="E37" s="9"/>
      <c r="F37" s="19">
        <v>1</v>
      </c>
      <c r="G37" s="13">
        <v>13.5</v>
      </c>
      <c r="H37" s="19">
        <v>1</v>
      </c>
      <c r="I37" s="65">
        <f t="shared" si="2"/>
        <v>13.5</v>
      </c>
      <c r="J37" s="17" t="s">
        <v>249</v>
      </c>
      <c r="K37" s="75" t="s">
        <v>122</v>
      </c>
      <c r="L37" s="24"/>
    </row>
    <row r="38" spans="1:12" s="74" customFormat="1">
      <c r="A38" s="8" t="s">
        <v>126</v>
      </c>
      <c r="B38" s="18" t="s">
        <v>132</v>
      </c>
      <c r="C38" s="8" t="s">
        <v>132</v>
      </c>
      <c r="D38" s="23" t="s">
        <v>267</v>
      </c>
      <c r="E38" s="9"/>
      <c r="F38" s="19">
        <v>1</v>
      </c>
      <c r="G38" s="13">
        <v>80</v>
      </c>
      <c r="H38" s="19">
        <v>1</v>
      </c>
      <c r="I38" s="65">
        <f t="shared" si="2"/>
        <v>80</v>
      </c>
      <c r="J38" s="92" t="s">
        <v>134</v>
      </c>
      <c r="K38" s="15" t="s">
        <v>135</v>
      </c>
      <c r="L38" s="24"/>
    </row>
    <row r="39" spans="1:12" s="74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65">
        <f t="shared" si="2"/>
        <v>59</v>
      </c>
      <c r="J39" s="14" t="s">
        <v>139</v>
      </c>
      <c r="K39" s="15" t="s">
        <v>122</v>
      </c>
      <c r="L39" s="24"/>
    </row>
    <row r="40" spans="1:12" s="74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65">
        <f t="shared" si="2"/>
        <v>41</v>
      </c>
      <c r="J40" s="17" t="s">
        <v>142</v>
      </c>
      <c r="K40" s="15" t="s">
        <v>143</v>
      </c>
      <c r="L40" s="24"/>
    </row>
    <row r="41" spans="1:12" s="74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65">
        <f t="shared" si="2"/>
        <v>30</v>
      </c>
      <c r="J41" s="17" t="s">
        <v>145</v>
      </c>
      <c r="K41" s="15" t="s">
        <v>143</v>
      </c>
      <c r="L41" s="24"/>
    </row>
    <row r="42" spans="1:12" s="74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65">
        <f t="shared" si="2"/>
        <v>20</v>
      </c>
      <c r="J42" s="17" t="s">
        <v>148</v>
      </c>
      <c r="K42" s="15" t="s">
        <v>143</v>
      </c>
      <c r="L42" s="24"/>
    </row>
    <row r="43" spans="1:12" s="74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65">
        <f t="shared" si="2"/>
        <v>48</v>
      </c>
      <c r="J43" s="14" t="s">
        <v>151</v>
      </c>
      <c r="K43" s="15" t="s">
        <v>152</v>
      </c>
      <c r="L43" s="24"/>
    </row>
    <row r="44" spans="1:12" s="74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65">
        <f t="shared" si="2"/>
        <v>72.5</v>
      </c>
      <c r="J44" s="17" t="s">
        <v>155</v>
      </c>
      <c r="K44" s="15" t="s">
        <v>156</v>
      </c>
      <c r="L44" s="25"/>
    </row>
    <row r="45" spans="1:12" s="74" customFormat="1">
      <c r="A45" s="8" t="s">
        <v>163</v>
      </c>
      <c r="B45" s="18" t="s">
        <v>164</v>
      </c>
      <c r="C45" s="8" t="s">
        <v>164</v>
      </c>
      <c r="D45" s="18" t="s">
        <v>220</v>
      </c>
      <c r="E45" s="9"/>
      <c r="F45" s="19">
        <v>5</v>
      </c>
      <c r="G45" s="13">
        <v>12</v>
      </c>
      <c r="H45" s="19">
        <v>5</v>
      </c>
      <c r="I45" s="65">
        <f t="shared" si="2"/>
        <v>60</v>
      </c>
      <c r="J45" s="17" t="s">
        <v>161</v>
      </c>
      <c r="K45" s="15" t="s">
        <v>161</v>
      </c>
      <c r="L45" s="25"/>
    </row>
    <row r="46" spans="1:12" s="74" customFormat="1">
      <c r="A46" s="8" t="s">
        <v>163</v>
      </c>
      <c r="B46" s="18" t="s">
        <v>165</v>
      </c>
      <c r="C46" s="8" t="s">
        <v>166</v>
      </c>
      <c r="D46" s="23" t="s">
        <v>203</v>
      </c>
      <c r="E46" s="9"/>
      <c r="F46" s="19">
        <v>5</v>
      </c>
      <c r="G46" s="13">
        <v>25</v>
      </c>
      <c r="H46" s="19">
        <v>5</v>
      </c>
      <c r="I46" s="65">
        <f t="shared" si="2"/>
        <v>125</v>
      </c>
      <c r="J46" s="17" t="s">
        <v>161</v>
      </c>
      <c r="K46" s="15" t="s">
        <v>161</v>
      </c>
      <c r="L46" s="25"/>
    </row>
    <row r="47" spans="1:12" s="74" customFormat="1">
      <c r="A47" s="8" t="s">
        <v>163</v>
      </c>
      <c r="B47" s="18" t="s">
        <v>165</v>
      </c>
      <c r="C47" s="22" t="s">
        <v>232</v>
      </c>
      <c r="D47" s="23" t="s">
        <v>233</v>
      </c>
      <c r="E47" s="9">
        <v>300</v>
      </c>
      <c r="F47" s="19">
        <v>2</v>
      </c>
      <c r="G47" s="13">
        <v>25</v>
      </c>
      <c r="H47" s="19">
        <v>2</v>
      </c>
      <c r="I47" s="65">
        <f t="shared" si="2"/>
        <v>50</v>
      </c>
      <c r="J47" s="17" t="s">
        <v>234</v>
      </c>
      <c r="K47" s="15" t="s">
        <v>161</v>
      </c>
      <c r="L47" s="25"/>
    </row>
    <row r="48" spans="1:12" s="74" customFormat="1">
      <c r="A48" s="8" t="s">
        <v>167</v>
      </c>
      <c r="B48" s="18" t="s">
        <v>21</v>
      </c>
      <c r="C48" s="8" t="s">
        <v>63</v>
      </c>
      <c r="D48" s="18" t="s">
        <v>168</v>
      </c>
      <c r="E48" s="9">
        <v>400</v>
      </c>
      <c r="F48" s="19">
        <v>2</v>
      </c>
      <c r="G48" s="13">
        <v>24</v>
      </c>
      <c r="H48" s="19">
        <v>1</v>
      </c>
      <c r="I48" s="65">
        <f t="shared" si="2"/>
        <v>24</v>
      </c>
      <c r="J48" s="17" t="s">
        <v>221</v>
      </c>
      <c r="K48" s="15" t="s">
        <v>169</v>
      </c>
      <c r="L48" s="25"/>
    </row>
    <row r="49" spans="1:12" s="74" customFormat="1">
      <c r="A49" s="8" t="s">
        <v>167</v>
      </c>
      <c r="B49" s="18" t="s">
        <v>112</v>
      </c>
      <c r="C49" s="8" t="s">
        <v>178</v>
      </c>
      <c r="D49" s="18" t="s">
        <v>179</v>
      </c>
      <c r="E49" s="9"/>
      <c r="F49" s="19">
        <v>1</v>
      </c>
      <c r="G49" s="13">
        <v>3</v>
      </c>
      <c r="H49" s="19">
        <v>1</v>
      </c>
      <c r="I49" s="65">
        <f t="shared" si="2"/>
        <v>3</v>
      </c>
      <c r="J49" s="17" t="s">
        <v>180</v>
      </c>
      <c r="K49" s="15" t="s">
        <v>181</v>
      </c>
      <c r="L49" s="25"/>
    </row>
    <row r="50" spans="1:12" s="74" customFormat="1">
      <c r="A50" s="8" t="s">
        <v>167</v>
      </c>
      <c r="B50" s="18" t="s">
        <v>112</v>
      </c>
      <c r="C50" s="8" t="s">
        <v>162</v>
      </c>
      <c r="D50" s="18" t="s">
        <v>194</v>
      </c>
      <c r="E50" s="9"/>
      <c r="F50" s="19">
        <v>1</v>
      </c>
      <c r="G50" s="13">
        <v>12</v>
      </c>
      <c r="H50" s="19">
        <v>1</v>
      </c>
      <c r="I50" s="65">
        <f t="shared" si="2"/>
        <v>12</v>
      </c>
      <c r="J50" s="17" t="s">
        <v>195</v>
      </c>
      <c r="K50" s="15" t="s">
        <v>196</v>
      </c>
      <c r="L50" s="25"/>
    </row>
    <row r="51" spans="1:12" s="74" customFormat="1">
      <c r="A51" s="8" t="s">
        <v>167</v>
      </c>
      <c r="B51" s="18" t="s">
        <v>112</v>
      </c>
      <c r="C51" s="8" t="s">
        <v>123</v>
      </c>
      <c r="D51" s="18" t="s">
        <v>197</v>
      </c>
      <c r="E51" s="9"/>
      <c r="F51" s="19">
        <v>1</v>
      </c>
      <c r="G51" s="13">
        <v>12</v>
      </c>
      <c r="H51" s="19">
        <v>1</v>
      </c>
      <c r="I51" s="65">
        <f t="shared" si="2"/>
        <v>12</v>
      </c>
      <c r="J51" s="17" t="s">
        <v>198</v>
      </c>
      <c r="K51" s="15" t="s">
        <v>243</v>
      </c>
      <c r="L51" s="25"/>
    </row>
    <row r="52" spans="1:12" s="74" customFormat="1">
      <c r="A52" s="8" t="s">
        <v>167</v>
      </c>
      <c r="B52" s="18" t="s">
        <v>112</v>
      </c>
      <c r="C52" s="8" t="s">
        <v>130</v>
      </c>
      <c r="D52" s="18" t="s">
        <v>199</v>
      </c>
      <c r="E52" s="9"/>
      <c r="F52" s="19">
        <v>1</v>
      </c>
      <c r="G52" s="13">
        <f>(3+0.96)</f>
        <v>3.96</v>
      </c>
      <c r="H52" s="19">
        <v>1</v>
      </c>
      <c r="I52" s="65">
        <f t="shared" ref="I52:I55" si="3">H52*G52</f>
        <v>3.96</v>
      </c>
      <c r="J52" s="14" t="s">
        <v>200</v>
      </c>
      <c r="K52" s="15" t="s">
        <v>242</v>
      </c>
      <c r="L52" s="25"/>
    </row>
    <row r="53" spans="1:12" s="74" customFormat="1">
      <c r="A53" s="8" t="s">
        <v>167</v>
      </c>
      <c r="B53" s="18" t="s">
        <v>67</v>
      </c>
      <c r="C53" s="8" t="s">
        <v>113</v>
      </c>
      <c r="D53" s="18" t="s">
        <v>182</v>
      </c>
      <c r="E53" s="9"/>
      <c r="F53" s="19">
        <v>1</v>
      </c>
      <c r="G53" s="13">
        <f>3.11+1.67</f>
        <v>4.7799999999999994</v>
      </c>
      <c r="H53" s="19">
        <v>1</v>
      </c>
      <c r="I53" s="65">
        <f>H53*G53</f>
        <v>4.7799999999999994</v>
      </c>
      <c r="J53" s="17" t="s">
        <v>183</v>
      </c>
      <c r="K53" s="15" t="s">
        <v>184</v>
      </c>
      <c r="L53" s="25"/>
    </row>
    <row r="54" spans="1:12" s="74" customFormat="1">
      <c r="A54" s="8" t="s">
        <v>167</v>
      </c>
      <c r="B54" s="23" t="s">
        <v>21</v>
      </c>
      <c r="C54" s="8" t="s">
        <v>63</v>
      </c>
      <c r="D54" s="18" t="s">
        <v>171</v>
      </c>
      <c r="E54" s="9"/>
      <c r="F54" s="19">
        <v>3</v>
      </c>
      <c r="G54" s="13">
        <f>5.01</f>
        <v>5.01</v>
      </c>
      <c r="H54" s="19">
        <v>1</v>
      </c>
      <c r="I54" s="65">
        <f>H54*G54</f>
        <v>5.01</v>
      </c>
      <c r="J54" s="17" t="s">
        <v>172</v>
      </c>
      <c r="K54" s="15" t="s">
        <v>173</v>
      </c>
      <c r="L54" s="20"/>
    </row>
    <row r="55" spans="1:12" s="74" customFormat="1">
      <c r="A55" s="8" t="s">
        <v>167</v>
      </c>
      <c r="B55" s="18" t="s">
        <v>112</v>
      </c>
      <c r="C55" s="8" t="s">
        <v>178</v>
      </c>
      <c r="D55" s="18" t="s">
        <v>201</v>
      </c>
      <c r="E55" s="9"/>
      <c r="F55" s="19">
        <v>1</v>
      </c>
      <c r="G55" s="13">
        <v>4</v>
      </c>
      <c r="H55" s="19">
        <v>1</v>
      </c>
      <c r="I55" s="65">
        <f t="shared" si="3"/>
        <v>4</v>
      </c>
      <c r="J55" s="93" t="s">
        <v>286</v>
      </c>
      <c r="K55" s="15" t="s">
        <v>184</v>
      </c>
      <c r="L55" s="25"/>
    </row>
    <row r="56" spans="1:12" s="74" customFormat="1">
      <c r="A56" s="8" t="s">
        <v>167</v>
      </c>
      <c r="B56" s="18" t="s">
        <v>213</v>
      </c>
      <c r="C56" s="8" t="s">
        <v>214</v>
      </c>
      <c r="D56" s="18" t="s">
        <v>215</v>
      </c>
      <c r="E56" s="9"/>
      <c r="F56" s="19">
        <v>1</v>
      </c>
      <c r="G56" s="13">
        <v>21.5</v>
      </c>
      <c r="H56" s="19">
        <v>1</v>
      </c>
      <c r="I56" s="65">
        <f>G56*H56</f>
        <v>21.5</v>
      </c>
      <c r="J56" s="17" t="s">
        <v>216</v>
      </c>
      <c r="K56" s="15" t="s">
        <v>244</v>
      </c>
      <c r="L56" s="26"/>
    </row>
    <row r="57" spans="1:12" s="74" customFormat="1">
      <c r="A57" s="83"/>
      <c r="B57" s="84" t="s">
        <v>67</v>
      </c>
      <c r="C57" s="85" t="s">
        <v>258</v>
      </c>
      <c r="D57" s="84" t="s">
        <v>259</v>
      </c>
      <c r="E57" s="86"/>
      <c r="F57" s="87"/>
      <c r="G57" s="88"/>
      <c r="H57" s="87">
        <v>1</v>
      </c>
      <c r="I57" s="105">
        <f>'Fastener List'!G51</f>
        <v>169.01</v>
      </c>
      <c r="J57" s="89"/>
      <c r="K57" s="90"/>
      <c r="L57" s="91"/>
    </row>
    <row r="58" spans="1:12" s="7" customFormat="1" ht="16.5" thickBot="1">
      <c r="A58" s="53"/>
      <c r="B58" s="54" t="s">
        <v>4</v>
      </c>
      <c r="C58" s="53" t="s">
        <v>235</v>
      </c>
      <c r="D58" s="55" t="s">
        <v>5</v>
      </c>
      <c r="E58" s="55"/>
      <c r="F58" s="55"/>
      <c r="G58" s="55"/>
      <c r="H58" s="56"/>
      <c r="I58" s="60">
        <f>SUM(I19:I57)+I18</f>
        <v>1955.85</v>
      </c>
      <c r="J58" s="55"/>
      <c r="K58" s="52"/>
      <c r="L58" s="71"/>
    </row>
  </sheetData>
  <mergeCells count="1">
    <mergeCell ref="A1:L1"/>
  </mergeCells>
  <phoneticPr fontId="23" type="noConversion"/>
  <hyperlinks>
    <hyperlink ref="J19" r:id="rId1" display="20X20X18MM 500MM" xr:uid="{00000000-0004-0000-0000-000007000000}"/>
    <hyperlink ref="J21" r:id="rId2" xr:uid="{00000000-0004-0000-0000-000008000000}"/>
    <hyperlink ref="J22" r:id="rId3" display="Size: 310x310mm" xr:uid="{00000000-0004-0000-0000-000009000000}"/>
    <hyperlink ref="J23" r:id="rId4" xr:uid="{00000000-0004-0000-0000-00000A000000}"/>
    <hyperlink ref="J24" r:id="rId5" xr:uid="{00000000-0004-0000-0000-00000B000000}"/>
    <hyperlink ref="J25" r:id="rId6" xr:uid="{00000000-0004-0000-0000-00000C000000}"/>
    <hyperlink ref="J26" r:id="rId7" xr:uid="{00000000-0004-0000-0000-00000D000000}"/>
    <hyperlink ref="J27" r:id="rId8" xr:uid="{00000000-0004-0000-0000-00000F000000}"/>
    <hyperlink ref="J28" r:id="rId9" xr:uid="{00000000-0004-0000-0000-000025000000}"/>
    <hyperlink ref="J29" r:id="rId10" xr:uid="{00000000-0004-0000-0000-000026000000}"/>
    <hyperlink ref="J30" r:id="rId11" xr:uid="{00000000-0004-0000-0000-000027000000}"/>
    <hyperlink ref="J31" r:id="rId12" display="1x Select Color: 220V/110V" xr:uid="{00000000-0004-0000-0000-000028000000}"/>
    <hyperlink ref="L32" r:id="rId13" xr:uid="{00000000-0004-0000-0000-000029000000}"/>
    <hyperlink ref="J33" r:id="rId14" xr:uid="{00000000-0004-0000-0000-00002A000000}"/>
    <hyperlink ref="J35" r:id="rId15" display="1x 10Pcs Temperature: 160 degree" xr:uid="{00000000-0004-0000-0000-00002B000000}"/>
    <hyperlink ref="J36" r:id="rId16" display="Color: Dragon-Standard flow" xr:uid="{00000000-0004-0000-0000-00002D000000}"/>
    <hyperlink ref="J38" r:id="rId17" xr:uid="{00000000-0004-0000-0000-000030000000}"/>
    <hyperlink ref="J39" r:id="rId18" xr:uid="{00000000-0004-0000-0000-000031000000}"/>
    <hyperlink ref="J40" r:id="rId19" xr:uid="{00000000-0004-0000-0000-000032000000}"/>
    <hyperlink ref="J41" r:id="rId20" xr:uid="{00000000-0004-0000-0000-000033000000}"/>
    <hyperlink ref="J42" r:id="rId21" xr:uid="{00000000-0004-0000-0000-000034000000}"/>
    <hyperlink ref="J43" r:id="rId22" xr:uid="{00000000-0004-0000-0000-000035000000}"/>
    <hyperlink ref="J44" r:id="rId23" xr:uid="{00000000-0004-0000-0000-000036000000}"/>
    <hyperlink ref="J48" r:id="rId24" display="Color: Buffer 14inch 35cm" xr:uid="{00000000-0004-0000-0000-00003B000000}"/>
    <hyperlink ref="J49" r:id="rId25" xr:uid="{00000000-0004-0000-0000-000043000000}"/>
    <hyperlink ref="J50" r:id="rId26" xr:uid="{00000000-0004-0000-0000-00004F000000}"/>
    <hyperlink ref="J51" r:id="rId27" xr:uid="{00000000-0004-0000-0000-000050000000}"/>
    <hyperlink ref="J52" r:id="rId28" xr:uid="{00000000-0004-0000-0000-000051000000}"/>
    <hyperlink ref="J55" r:id="rId29" display="RepRap ONLY- 1x Humidity Sensor" xr:uid="{00000000-0004-0000-0000-000053000000}"/>
    <hyperlink ref="J34" r:id="rId30" xr:uid="{00000000-0004-0000-0000-000058000000}"/>
    <hyperlink ref="J56" r:id="rId31" xr:uid="{00000000-0004-0000-0000-00005A000000}"/>
    <hyperlink ref="J32" r:id="rId32" display="Genuine Omron Solid State Relay" xr:uid="{00000000-0004-0000-0000-00005D000000}"/>
    <hyperlink ref="L31" r:id="rId33" display="1x 310mm 220V 750W" xr:uid="{6E7EA03F-E4E8-4DD1-88FA-53A949F0FE0C}"/>
    <hyperlink ref="L8" r:id="rId34" display="Color: 339 mm" xr:uid="{0D6804EE-4770-4D20-B307-FE65C6578BD2}"/>
    <hyperlink ref="L9" r:id="rId35" xr:uid="{9947BFF5-90A8-4F51-9383-9FD80AEAE014}"/>
    <hyperlink ref="L10" r:id="rId36" xr:uid="{24273E88-341E-495F-87F3-B041C80C9C52}"/>
    <hyperlink ref="L11" r:id="rId37" xr:uid="{D1869F91-793C-40AC-9B55-C7FD7CEDEB45}"/>
    <hyperlink ref="L12" r:id="rId38" xr:uid="{8D497D2A-DB3C-4DBA-920F-7CD6A230AD63}"/>
    <hyperlink ref="L13" r:id="rId39" display="Color: 10pcs 2028" xr:uid="{E67D56B5-AC71-4710-B9FF-E0CE991001BC}"/>
    <hyperlink ref="L15" r:id="rId40" display="3x GL: 350 - Color: MGN12 H" xr:uid="{B0E7DD59-AD34-4A70-AC40-0E3FF119F5F8}"/>
    <hyperlink ref="L16" r:id="rId41" display="2x GL: 400 - Color: MGN12 H" xr:uid="{89B273F8-0E35-4B6B-879E-8CC6259FB32F}"/>
    <hyperlink ref="L17" r:id="rId42" display="1x GL: 400 - Color: MGN9 H" xr:uid="{850186EB-E7B5-4AB8-B1EF-F52B78ED8ACE}"/>
    <hyperlink ref="L28" r:id="rId43" display="1x TMC2209 x8" xr:uid="{4DE7C021-EFF7-4219-B85B-490FCDB3F4B7}"/>
    <hyperlink ref="L34" r:id="rId44" display="1x ADXL345 Accelerometer" xr:uid="{C70186B3-EA3A-4686-90E6-7E2B397151A6}"/>
    <hyperlink ref="J45" r:id="rId45" xr:uid="{4AC86807-7591-4FC0-B843-F75D7B196BAD}"/>
    <hyperlink ref="J46" r:id="rId46" xr:uid="{E51B5839-CA14-434E-9C5C-2396BEBB99E8}"/>
    <hyperlink ref="J47" r:id="rId47" display="TBD" xr:uid="{349B70BC-D928-4468-A28F-E77CA9C8C8C4}"/>
    <hyperlink ref="J37" r:id="rId48" xr:uid="{CA2BA1F1-CEC6-4E27-A1F7-45CF1A6C8280}"/>
    <hyperlink ref="L22" r:id="rId49" xr:uid="{AFBC8F42-EABE-4AFD-850E-A8AA7ED1D6FB}"/>
    <hyperlink ref="J18" r:id="rId50" xr:uid="{94C323AC-B773-444C-A6BB-AEBF9466A41C}"/>
    <hyperlink ref="J53" r:id="rId51" xr:uid="{B3B420EC-4167-430D-9AFD-CFA1604062A9}"/>
    <hyperlink ref="J54" r:id="rId52" xr:uid="{DE88D6BA-A40E-4CD1-B7DD-F27592997906}"/>
    <hyperlink ref="L14" r:id="rId53" xr:uid="{7AC44797-A66C-46C4-8114-AECDE9FF2678}"/>
  </hyperlinks>
  <pageMargins left="0.19685039370078741" right="0.19685039370078741" top="0.39370078740157483" bottom="0.39370078740157483" header="0.31496062992125984" footer="0.31496062992125984"/>
  <pageSetup paperSize="9" scale="51" orientation="portrait" r:id="rId54"/>
  <drawing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E755-D4BF-409D-A4BB-6FFFA9334480}">
  <sheetPr>
    <pageSetUpPr fitToPage="1"/>
  </sheetPr>
  <dimension ref="A1:U51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24" style="4" bestFit="1" customWidth="1"/>
    <col min="2" max="2" width="35.7109375" style="4" bestFit="1" customWidth="1"/>
    <col min="3" max="3" width="12" style="4" customWidth="1"/>
    <col min="4" max="4" width="13" style="4" customWidth="1"/>
    <col min="5" max="5" width="10.85546875" style="4" customWidth="1"/>
    <col min="6" max="6" width="13.140625" style="4" customWidth="1"/>
    <col min="7" max="7" width="14.85546875" style="4" customWidth="1"/>
    <col min="8" max="8" width="34.5703125" style="4" bestFit="1" customWidth="1"/>
    <col min="9" max="9" width="14.28515625" style="4" customWidth="1"/>
    <col min="10" max="10" width="8.85546875" style="4" customWidth="1"/>
    <col min="11" max="11" width="8.5703125" style="4" customWidth="1"/>
    <col min="12" max="21" width="8.7109375" style="4" customWidth="1"/>
    <col min="22" max="16384" width="14.42578125" style="4"/>
  </cols>
  <sheetData>
    <row r="1" spans="1:21" ht="27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21">
      <c r="A2" s="5"/>
      <c r="D2" s="5" t="s">
        <v>245</v>
      </c>
      <c r="E2" s="5"/>
      <c r="H2" s="1" t="s">
        <v>0</v>
      </c>
    </row>
    <row r="3" spans="1:21">
      <c r="A3" s="1"/>
      <c r="H3" s="2" t="s">
        <v>1</v>
      </c>
    </row>
    <row r="4" spans="1:21">
      <c r="A4" s="2"/>
      <c r="H4" s="2" t="s">
        <v>2</v>
      </c>
    </row>
    <row r="5" spans="1:21" ht="15.75" thickBot="1">
      <c r="A5" s="2"/>
      <c r="H5" s="2" t="s">
        <v>3</v>
      </c>
    </row>
    <row r="6" spans="1:21" s="7" customFormat="1" ht="16.5" thickBot="1">
      <c r="A6" s="76" t="s">
        <v>239</v>
      </c>
      <c r="B6" s="78" t="s">
        <v>5</v>
      </c>
      <c r="C6" s="78"/>
      <c r="D6" s="78"/>
      <c r="E6" s="78"/>
      <c r="F6" s="79"/>
      <c r="G6" s="80">
        <f>G51</f>
        <v>169.01</v>
      </c>
      <c r="H6" s="78"/>
      <c r="I6" s="81"/>
      <c r="J6" s="82"/>
      <c r="K6" s="9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8.5" customHeight="1" thickBot="1">
      <c r="A7" s="58" t="s">
        <v>8</v>
      </c>
      <c r="B7" s="59" t="s">
        <v>9</v>
      </c>
      <c r="C7" s="59" t="s">
        <v>10</v>
      </c>
      <c r="D7" s="59" t="s">
        <v>11</v>
      </c>
      <c r="E7" s="59" t="s">
        <v>12</v>
      </c>
      <c r="F7" s="59" t="s">
        <v>13</v>
      </c>
      <c r="G7" s="61" t="s">
        <v>14</v>
      </c>
      <c r="H7" s="59" t="s">
        <v>15</v>
      </c>
      <c r="I7" s="59" t="s">
        <v>16</v>
      </c>
      <c r="J7" s="59" t="s">
        <v>17</v>
      </c>
      <c r="K7" s="61" t="s">
        <v>18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8" t="s">
        <v>185</v>
      </c>
      <c r="B8" s="18" t="s">
        <v>186</v>
      </c>
      <c r="C8" s="9"/>
      <c r="D8" s="19">
        <v>2</v>
      </c>
      <c r="E8" s="13">
        <f>(2.8+1.51)</f>
        <v>4.3099999999999996</v>
      </c>
      <c r="F8" s="19">
        <v>1</v>
      </c>
      <c r="G8" s="65">
        <f>F8*E8</f>
        <v>4.3099999999999996</v>
      </c>
      <c r="H8" s="93" t="s">
        <v>269</v>
      </c>
      <c r="I8" s="15" t="s">
        <v>187</v>
      </c>
      <c r="J8" s="16"/>
      <c r="K8" s="98"/>
    </row>
    <row r="9" spans="1:21">
      <c r="A9" s="64" t="s">
        <v>68</v>
      </c>
      <c r="B9" s="9" t="s">
        <v>69</v>
      </c>
      <c r="C9" s="9"/>
      <c r="D9" s="9">
        <v>44</v>
      </c>
      <c r="E9" s="13">
        <v>1</v>
      </c>
      <c r="F9" s="19">
        <v>1</v>
      </c>
      <c r="G9" s="65">
        <f>F9*E9</f>
        <v>1</v>
      </c>
      <c r="H9" s="17" t="s">
        <v>70</v>
      </c>
      <c r="I9" s="15" t="s">
        <v>50</v>
      </c>
      <c r="J9" s="20">
        <v>934</v>
      </c>
      <c r="K9" s="97">
        <v>4032</v>
      </c>
    </row>
    <row r="10" spans="1:21">
      <c r="A10" s="64" t="s">
        <v>68</v>
      </c>
      <c r="B10" s="9" t="s">
        <v>71</v>
      </c>
      <c r="C10" s="9"/>
      <c r="D10" s="9">
        <v>68</v>
      </c>
      <c r="E10" s="13">
        <v>3</v>
      </c>
      <c r="F10" s="19">
        <v>2</v>
      </c>
      <c r="G10" s="65">
        <f>F10*E10</f>
        <v>6</v>
      </c>
      <c r="H10" s="17" t="s">
        <v>204</v>
      </c>
      <c r="I10" s="15" t="s">
        <v>50</v>
      </c>
      <c r="J10" s="16"/>
      <c r="K10" s="98"/>
    </row>
    <row r="11" spans="1:21">
      <c r="A11" s="8" t="s">
        <v>68</v>
      </c>
      <c r="B11" s="23" t="s">
        <v>268</v>
      </c>
      <c r="C11" s="9"/>
      <c r="D11" s="19">
        <v>6</v>
      </c>
      <c r="E11" s="13">
        <f>0.49</f>
        <v>0.49</v>
      </c>
      <c r="F11" s="19">
        <v>1</v>
      </c>
      <c r="G11" s="65">
        <f>F11*E11</f>
        <v>0.49</v>
      </c>
      <c r="H11" s="17" t="s">
        <v>170</v>
      </c>
      <c r="I11" s="15" t="s">
        <v>50</v>
      </c>
      <c r="J11" s="20"/>
      <c r="K11" s="97">
        <v>10511</v>
      </c>
    </row>
    <row r="12" spans="1:21">
      <c r="A12" s="70" t="s">
        <v>86</v>
      </c>
      <c r="B12" s="42" t="s">
        <v>217</v>
      </c>
      <c r="C12" s="42"/>
      <c r="D12" s="68">
        <v>31</v>
      </c>
      <c r="E12" s="69">
        <v>0.74</v>
      </c>
      <c r="F12" s="68">
        <v>1</v>
      </c>
      <c r="G12" s="65">
        <f>F12*E12</f>
        <v>0.74</v>
      </c>
      <c r="H12" s="39" t="s">
        <v>219</v>
      </c>
      <c r="I12" s="40" t="s">
        <v>50</v>
      </c>
      <c r="J12" s="100" t="s">
        <v>218</v>
      </c>
      <c r="K12" s="99"/>
    </row>
    <row r="13" spans="1:21">
      <c r="A13" s="36" t="s">
        <v>72</v>
      </c>
      <c r="B13" s="73" t="s">
        <v>274</v>
      </c>
      <c r="C13" s="42"/>
      <c r="D13" s="68">
        <v>8</v>
      </c>
      <c r="E13" s="69"/>
      <c r="F13" s="68">
        <v>1</v>
      </c>
      <c r="G13" s="65"/>
      <c r="H13" s="39"/>
      <c r="I13" s="40"/>
      <c r="J13" s="100"/>
      <c r="K13" s="99"/>
    </row>
    <row r="14" spans="1:21">
      <c r="A14" s="64" t="s">
        <v>72</v>
      </c>
      <c r="B14" s="9" t="s">
        <v>73</v>
      </c>
      <c r="C14" s="9"/>
      <c r="D14" s="9">
        <v>36</v>
      </c>
      <c r="E14" s="13">
        <v>1</v>
      </c>
      <c r="F14" s="19">
        <v>1</v>
      </c>
      <c r="G14" s="65">
        <f>F14*E14</f>
        <v>1</v>
      </c>
      <c r="H14" s="17" t="s">
        <v>74</v>
      </c>
      <c r="I14" s="15" t="s">
        <v>50</v>
      </c>
      <c r="J14" s="20"/>
      <c r="K14" s="97">
        <v>7380</v>
      </c>
    </row>
    <row r="15" spans="1:21">
      <c r="A15" s="72" t="s">
        <v>72</v>
      </c>
      <c r="B15" s="41" t="s">
        <v>270</v>
      </c>
      <c r="C15" s="9"/>
      <c r="D15" s="9">
        <v>11</v>
      </c>
      <c r="E15" s="13">
        <v>1</v>
      </c>
      <c r="F15" s="19">
        <v>1</v>
      </c>
      <c r="G15" s="65">
        <v>1</v>
      </c>
      <c r="H15" s="17"/>
      <c r="I15" s="75" t="s">
        <v>50</v>
      </c>
      <c r="J15" s="20">
        <v>7991</v>
      </c>
      <c r="K15" s="97">
        <v>10642</v>
      </c>
    </row>
    <row r="16" spans="1:21">
      <c r="A16" s="64" t="s">
        <v>72</v>
      </c>
      <c r="B16" s="9" t="s">
        <v>75</v>
      </c>
      <c r="C16" s="9"/>
      <c r="D16" s="9">
        <v>38</v>
      </c>
      <c r="E16" s="13">
        <v>1</v>
      </c>
      <c r="F16" s="19">
        <v>1</v>
      </c>
      <c r="G16" s="65">
        <f>F16*E16</f>
        <v>1</v>
      </c>
      <c r="H16" s="14" t="s">
        <v>74</v>
      </c>
      <c r="I16" s="15" t="s">
        <v>50</v>
      </c>
      <c r="J16" s="16">
        <v>912</v>
      </c>
      <c r="K16" s="98"/>
    </row>
    <row r="17" spans="1:11">
      <c r="A17" s="64" t="s">
        <v>72</v>
      </c>
      <c r="B17" s="9" t="s">
        <v>76</v>
      </c>
      <c r="C17" s="9"/>
      <c r="D17" s="9">
        <v>31</v>
      </c>
      <c r="E17" s="13">
        <v>1</v>
      </c>
      <c r="F17" s="19">
        <v>1</v>
      </c>
      <c r="G17" s="65">
        <f>F17*E17</f>
        <v>1</v>
      </c>
      <c r="H17" s="17" t="s">
        <v>77</v>
      </c>
      <c r="I17" s="15" t="s">
        <v>50</v>
      </c>
      <c r="J17" s="20"/>
      <c r="K17" s="97">
        <v>7380</v>
      </c>
    </row>
    <row r="18" spans="1:11">
      <c r="A18" s="72" t="s">
        <v>72</v>
      </c>
      <c r="B18" s="41" t="s">
        <v>271</v>
      </c>
      <c r="C18" s="9"/>
      <c r="D18" s="9">
        <v>29</v>
      </c>
      <c r="E18" s="13">
        <v>1</v>
      </c>
      <c r="F18" s="19">
        <v>1</v>
      </c>
      <c r="G18" s="65"/>
      <c r="H18" s="17"/>
      <c r="I18" s="75" t="s">
        <v>50</v>
      </c>
      <c r="J18" s="20">
        <v>912</v>
      </c>
      <c r="K18" s="97">
        <v>4762</v>
      </c>
    </row>
    <row r="19" spans="1:11">
      <c r="A19" s="64" t="s">
        <v>72</v>
      </c>
      <c r="B19" s="18" t="s">
        <v>78</v>
      </c>
      <c r="C19" s="9"/>
      <c r="D19" s="9">
        <v>5</v>
      </c>
      <c r="E19" s="13">
        <v>2</v>
      </c>
      <c r="F19" s="19">
        <v>1</v>
      </c>
      <c r="G19" s="65">
        <f>F19*E19</f>
        <v>2</v>
      </c>
      <c r="H19" s="14" t="s">
        <v>79</v>
      </c>
      <c r="I19" s="15" t="s">
        <v>50</v>
      </c>
      <c r="J19" s="16"/>
      <c r="K19" s="98">
        <v>7380</v>
      </c>
    </row>
    <row r="20" spans="1:11">
      <c r="A20" s="72" t="s">
        <v>72</v>
      </c>
      <c r="B20" s="23" t="s">
        <v>272</v>
      </c>
      <c r="C20" s="9"/>
      <c r="D20" s="9">
        <v>2</v>
      </c>
      <c r="E20" s="13"/>
      <c r="F20" s="19">
        <v>1</v>
      </c>
      <c r="G20" s="65"/>
      <c r="H20" s="14"/>
      <c r="I20" s="15"/>
      <c r="J20" s="16"/>
      <c r="K20" s="98"/>
    </row>
    <row r="21" spans="1:11">
      <c r="A21" s="72" t="s">
        <v>72</v>
      </c>
      <c r="B21" s="23" t="s">
        <v>273</v>
      </c>
      <c r="C21" s="9"/>
      <c r="D21" s="9">
        <v>6</v>
      </c>
      <c r="E21" s="13"/>
      <c r="F21" s="19">
        <v>1</v>
      </c>
      <c r="G21" s="65"/>
      <c r="H21" s="14"/>
      <c r="I21" s="15"/>
      <c r="J21" s="16"/>
      <c r="K21" s="98"/>
    </row>
    <row r="22" spans="1:11">
      <c r="A22" s="8" t="s">
        <v>190</v>
      </c>
      <c r="B22" s="18" t="s">
        <v>191</v>
      </c>
      <c r="C22" s="9"/>
      <c r="D22" s="19">
        <v>4</v>
      </c>
      <c r="E22" s="13">
        <f>3.27</f>
        <v>3.27</v>
      </c>
      <c r="F22" s="19">
        <v>1</v>
      </c>
      <c r="G22" s="65">
        <f t="shared" ref="G22:G38" si="0">F22*E22</f>
        <v>3.27</v>
      </c>
      <c r="H22" s="14" t="s">
        <v>192</v>
      </c>
      <c r="I22" s="15" t="s">
        <v>50</v>
      </c>
      <c r="J22" s="16"/>
      <c r="K22" s="98"/>
    </row>
    <row r="23" spans="1:11">
      <c r="A23" s="8" t="s">
        <v>190</v>
      </c>
      <c r="B23" s="18" t="s">
        <v>193</v>
      </c>
      <c r="C23" s="9"/>
      <c r="D23" s="19">
        <v>4</v>
      </c>
      <c r="E23" s="13">
        <f>2.57</f>
        <v>2.57</v>
      </c>
      <c r="F23" s="19">
        <v>1</v>
      </c>
      <c r="G23" s="65">
        <f t="shared" si="0"/>
        <v>2.57</v>
      </c>
      <c r="H23" s="17" t="s">
        <v>222</v>
      </c>
      <c r="I23" s="15" t="s">
        <v>50</v>
      </c>
      <c r="J23" s="20"/>
      <c r="K23" s="97"/>
    </row>
    <row r="24" spans="1:11" s="38" customFormat="1">
      <c r="A24" s="64" t="s">
        <v>72</v>
      </c>
      <c r="B24" s="9" t="s">
        <v>80</v>
      </c>
      <c r="C24" s="9"/>
      <c r="D24" s="9">
        <v>3</v>
      </c>
      <c r="E24" s="13">
        <v>4</v>
      </c>
      <c r="F24" s="19">
        <v>3</v>
      </c>
      <c r="G24" s="65">
        <f t="shared" si="0"/>
        <v>12</v>
      </c>
      <c r="H24" s="17" t="s">
        <v>81</v>
      </c>
      <c r="I24" s="15" t="s">
        <v>82</v>
      </c>
      <c r="J24" s="20"/>
      <c r="K24" s="97"/>
    </row>
    <row r="25" spans="1:11" s="38" customFormat="1">
      <c r="A25" s="72" t="s">
        <v>72</v>
      </c>
      <c r="B25" s="41" t="s">
        <v>275</v>
      </c>
      <c r="C25" s="9"/>
      <c r="D25" s="9">
        <v>1</v>
      </c>
      <c r="E25" s="13">
        <v>11</v>
      </c>
      <c r="F25" s="19">
        <v>1</v>
      </c>
      <c r="G25" s="65">
        <f t="shared" si="0"/>
        <v>11</v>
      </c>
      <c r="H25" s="14" t="s">
        <v>174</v>
      </c>
      <c r="I25" s="15"/>
      <c r="J25" s="20"/>
      <c r="K25" s="97"/>
    </row>
    <row r="26" spans="1:11" s="38" customFormat="1">
      <c r="A26" s="64" t="s">
        <v>68</v>
      </c>
      <c r="B26" s="9" t="s">
        <v>83</v>
      </c>
      <c r="C26" s="9"/>
      <c r="D26" s="9">
        <v>5</v>
      </c>
      <c r="E26" s="13">
        <v>1.5</v>
      </c>
      <c r="F26" s="19">
        <v>1</v>
      </c>
      <c r="G26" s="65">
        <f t="shared" si="0"/>
        <v>1.5</v>
      </c>
      <c r="H26" s="17" t="s">
        <v>84</v>
      </c>
      <c r="I26" s="15" t="s">
        <v>50</v>
      </c>
      <c r="J26" s="16">
        <v>934</v>
      </c>
      <c r="K26" s="98">
        <v>4032</v>
      </c>
    </row>
    <row r="27" spans="1:11">
      <c r="A27" s="64" t="s">
        <v>68</v>
      </c>
      <c r="B27" s="41" t="s">
        <v>276</v>
      </c>
      <c r="C27" s="9"/>
      <c r="D27" s="9">
        <v>9</v>
      </c>
      <c r="E27" s="13">
        <v>1.5</v>
      </c>
      <c r="F27" s="19">
        <v>1</v>
      </c>
      <c r="G27" s="65">
        <f t="shared" si="0"/>
        <v>1.5</v>
      </c>
      <c r="H27" s="17" t="s">
        <v>85</v>
      </c>
      <c r="I27" s="15" t="s">
        <v>50</v>
      </c>
      <c r="J27" s="20">
        <v>985</v>
      </c>
      <c r="K27" s="97">
        <v>10511</v>
      </c>
    </row>
    <row r="28" spans="1:11">
      <c r="A28" s="64" t="s">
        <v>86</v>
      </c>
      <c r="B28" s="9" t="s">
        <v>87</v>
      </c>
      <c r="C28" s="9"/>
      <c r="D28" s="9">
        <v>7</v>
      </c>
      <c r="E28" s="13">
        <v>1</v>
      </c>
      <c r="F28" s="19">
        <v>1</v>
      </c>
      <c r="G28" s="65">
        <f t="shared" si="0"/>
        <v>1</v>
      </c>
      <c r="H28" s="14" t="s">
        <v>88</v>
      </c>
      <c r="I28" s="15" t="s">
        <v>50</v>
      </c>
      <c r="J28" s="16">
        <v>125</v>
      </c>
      <c r="K28" s="98">
        <v>7089</v>
      </c>
    </row>
    <row r="29" spans="1:11">
      <c r="A29" s="64" t="s">
        <v>72</v>
      </c>
      <c r="B29" s="18" t="s">
        <v>89</v>
      </c>
      <c r="C29" s="9"/>
      <c r="D29" s="9">
        <v>3</v>
      </c>
      <c r="E29" s="13">
        <v>2</v>
      </c>
      <c r="F29" s="19">
        <v>1</v>
      </c>
      <c r="G29" s="65">
        <f t="shared" si="0"/>
        <v>2</v>
      </c>
      <c r="H29" s="17" t="s">
        <v>90</v>
      </c>
      <c r="I29" s="15" t="s">
        <v>50</v>
      </c>
      <c r="J29" s="20"/>
      <c r="K29" s="97">
        <v>7991</v>
      </c>
    </row>
    <row r="30" spans="1:11">
      <c r="A30" s="64" t="s">
        <v>72</v>
      </c>
      <c r="B30" s="9" t="s">
        <v>91</v>
      </c>
      <c r="C30" s="9"/>
      <c r="D30" s="9">
        <v>7</v>
      </c>
      <c r="E30" s="13">
        <v>2</v>
      </c>
      <c r="F30" s="19">
        <v>1</v>
      </c>
      <c r="G30" s="65">
        <f t="shared" si="0"/>
        <v>2</v>
      </c>
      <c r="H30" s="14" t="s">
        <v>92</v>
      </c>
      <c r="I30" s="15" t="s">
        <v>50</v>
      </c>
      <c r="J30" s="16"/>
      <c r="K30" s="98">
        <v>7991</v>
      </c>
    </row>
    <row r="31" spans="1:11">
      <c r="A31" s="64" t="s">
        <v>68</v>
      </c>
      <c r="B31" s="9" t="s">
        <v>93</v>
      </c>
      <c r="C31" s="9"/>
      <c r="D31" s="9">
        <v>22</v>
      </c>
      <c r="E31" s="13">
        <v>2</v>
      </c>
      <c r="F31" s="19">
        <v>1</v>
      </c>
      <c r="G31" s="65">
        <f t="shared" si="0"/>
        <v>2</v>
      </c>
      <c r="H31" s="17" t="s">
        <v>94</v>
      </c>
      <c r="I31" s="15" t="s">
        <v>50</v>
      </c>
      <c r="J31" s="20">
        <v>934</v>
      </c>
      <c r="K31" s="97">
        <v>4032</v>
      </c>
    </row>
    <row r="32" spans="1:11">
      <c r="A32" s="64" t="s">
        <v>68</v>
      </c>
      <c r="B32" s="9" t="s">
        <v>95</v>
      </c>
      <c r="C32" s="9"/>
      <c r="D32" s="9">
        <v>64</v>
      </c>
      <c r="E32" s="13">
        <v>11</v>
      </c>
      <c r="F32" s="19">
        <v>1</v>
      </c>
      <c r="G32" s="65">
        <f t="shared" si="0"/>
        <v>11</v>
      </c>
      <c r="H32" s="17" t="s">
        <v>96</v>
      </c>
      <c r="I32" s="15" t="s">
        <v>50</v>
      </c>
      <c r="J32" s="16"/>
      <c r="K32" s="98"/>
    </row>
    <row r="33" spans="1:11">
      <c r="A33" s="64" t="s">
        <v>68</v>
      </c>
      <c r="B33" s="9" t="s">
        <v>97</v>
      </c>
      <c r="C33" s="9"/>
      <c r="D33" s="9">
        <v>15</v>
      </c>
      <c r="E33" s="13">
        <v>2.81</v>
      </c>
      <c r="F33" s="19">
        <v>1</v>
      </c>
      <c r="G33" s="65">
        <f t="shared" si="0"/>
        <v>2.81</v>
      </c>
      <c r="H33" s="17" t="s">
        <v>98</v>
      </c>
      <c r="I33" s="15" t="s">
        <v>50</v>
      </c>
      <c r="J33" s="20">
        <v>985</v>
      </c>
      <c r="K33" s="97">
        <v>10511</v>
      </c>
    </row>
    <row r="34" spans="1:11">
      <c r="A34" s="64" t="s">
        <v>68</v>
      </c>
      <c r="B34" s="9" t="s">
        <v>211</v>
      </c>
      <c r="C34" s="9"/>
      <c r="D34" s="9">
        <v>72</v>
      </c>
      <c r="E34" s="13">
        <v>13.5</v>
      </c>
      <c r="F34" s="19">
        <v>1</v>
      </c>
      <c r="G34" s="65">
        <f t="shared" si="0"/>
        <v>13.5</v>
      </c>
      <c r="H34" s="14" t="s">
        <v>99</v>
      </c>
      <c r="I34" s="15" t="s">
        <v>50</v>
      </c>
      <c r="J34" s="16"/>
      <c r="K34" s="98"/>
    </row>
    <row r="35" spans="1:11">
      <c r="A35" s="8" t="s">
        <v>175</v>
      </c>
      <c r="B35" s="18" t="s">
        <v>176</v>
      </c>
      <c r="C35" s="9"/>
      <c r="D35" s="19">
        <v>1</v>
      </c>
      <c r="E35" s="13">
        <f>2.03+1.59</f>
        <v>3.62</v>
      </c>
      <c r="F35" s="19">
        <v>1</v>
      </c>
      <c r="G35" s="65">
        <f t="shared" si="0"/>
        <v>3.62</v>
      </c>
      <c r="H35" s="17" t="s">
        <v>177</v>
      </c>
      <c r="I35" s="15" t="s">
        <v>241</v>
      </c>
      <c r="J35" s="20"/>
      <c r="K35" s="97"/>
    </row>
    <row r="36" spans="1:11">
      <c r="A36" s="64" t="s">
        <v>86</v>
      </c>
      <c r="B36" s="9" t="s">
        <v>100</v>
      </c>
      <c r="C36" s="9"/>
      <c r="D36" s="9">
        <v>141</v>
      </c>
      <c r="E36" s="13">
        <v>1.28</v>
      </c>
      <c r="F36" s="19">
        <v>2</v>
      </c>
      <c r="G36" s="65">
        <f t="shared" si="0"/>
        <v>2.56</v>
      </c>
      <c r="H36" s="17" t="s">
        <v>101</v>
      </c>
      <c r="I36" s="15" t="s">
        <v>50</v>
      </c>
      <c r="J36" s="20">
        <v>125</v>
      </c>
      <c r="K36" s="97">
        <v>7089</v>
      </c>
    </row>
    <row r="37" spans="1:11">
      <c r="A37" s="64" t="s">
        <v>72</v>
      </c>
      <c r="B37" s="9" t="s">
        <v>102</v>
      </c>
      <c r="C37" s="9"/>
      <c r="D37" s="9">
        <v>141</v>
      </c>
      <c r="E37" s="13">
        <v>2.69</v>
      </c>
      <c r="F37" s="19">
        <v>15</v>
      </c>
      <c r="G37" s="65">
        <f t="shared" si="0"/>
        <v>40.35</v>
      </c>
      <c r="H37" s="14" t="s">
        <v>103</v>
      </c>
      <c r="I37" s="15" t="s">
        <v>50</v>
      </c>
      <c r="J37" s="16"/>
      <c r="K37" s="98">
        <v>7380</v>
      </c>
    </row>
    <row r="38" spans="1:11">
      <c r="A38" s="64" t="s">
        <v>72</v>
      </c>
      <c r="B38" s="9" t="s">
        <v>104</v>
      </c>
      <c r="C38" s="9"/>
      <c r="D38" s="9">
        <v>9</v>
      </c>
      <c r="E38" s="13">
        <v>8</v>
      </c>
      <c r="F38" s="21">
        <v>1</v>
      </c>
      <c r="G38" s="65">
        <f t="shared" si="0"/>
        <v>8</v>
      </c>
      <c r="H38" s="17" t="s">
        <v>105</v>
      </c>
      <c r="I38" s="15" t="s">
        <v>50</v>
      </c>
      <c r="J38" s="20"/>
      <c r="K38" s="97">
        <v>7380</v>
      </c>
    </row>
    <row r="39" spans="1:11">
      <c r="A39" s="72" t="s">
        <v>72</v>
      </c>
      <c r="B39" s="41" t="s">
        <v>277</v>
      </c>
      <c r="C39" s="9"/>
      <c r="D39" s="9">
        <v>4</v>
      </c>
      <c r="E39" s="13"/>
      <c r="F39" s="21">
        <v>1</v>
      </c>
      <c r="G39" s="65"/>
      <c r="H39" s="17"/>
      <c r="I39" s="15"/>
      <c r="J39" s="20"/>
      <c r="K39" s="97"/>
    </row>
    <row r="40" spans="1:11">
      <c r="A40" s="64" t="s">
        <v>106</v>
      </c>
      <c r="B40" s="9" t="s">
        <v>107</v>
      </c>
      <c r="C40" s="9"/>
      <c r="D40" s="9">
        <v>5</v>
      </c>
      <c r="E40" s="13">
        <v>2.57</v>
      </c>
      <c r="F40" s="21">
        <v>1</v>
      </c>
      <c r="G40" s="65">
        <f>F40*E40</f>
        <v>2.57</v>
      </c>
      <c r="H40" s="17" t="s">
        <v>108</v>
      </c>
      <c r="I40" s="15" t="s">
        <v>50</v>
      </c>
      <c r="J40" s="16">
        <v>933</v>
      </c>
      <c r="K40" s="98">
        <v>4017</v>
      </c>
    </row>
    <row r="41" spans="1:11">
      <c r="A41" s="72" t="s">
        <v>106</v>
      </c>
      <c r="B41" s="37" t="s">
        <v>279</v>
      </c>
      <c r="C41" s="9"/>
      <c r="D41" s="9">
        <v>4</v>
      </c>
      <c r="E41" s="13"/>
      <c r="F41" s="21"/>
      <c r="G41" s="65"/>
      <c r="H41" s="17"/>
      <c r="I41" s="15"/>
      <c r="J41" s="16"/>
      <c r="K41" s="98"/>
    </row>
    <row r="42" spans="1:11">
      <c r="A42" s="72" t="s">
        <v>106</v>
      </c>
      <c r="B42" s="38" t="s">
        <v>278</v>
      </c>
      <c r="C42" s="9"/>
      <c r="D42" s="9">
        <v>11</v>
      </c>
      <c r="E42" s="13"/>
      <c r="F42" s="21"/>
      <c r="G42" s="65"/>
      <c r="H42" s="17"/>
      <c r="I42" s="15"/>
      <c r="J42" s="16"/>
      <c r="K42" s="98"/>
    </row>
    <row r="43" spans="1:11">
      <c r="A43" s="72" t="s">
        <v>106</v>
      </c>
      <c r="B43" s="38" t="s">
        <v>280</v>
      </c>
      <c r="C43" s="9"/>
      <c r="D43" s="9">
        <v>3</v>
      </c>
      <c r="E43" s="13"/>
      <c r="F43" s="21"/>
      <c r="G43" s="65"/>
      <c r="H43" s="17"/>
      <c r="I43" s="15"/>
      <c r="J43" s="16"/>
      <c r="K43" s="98"/>
    </row>
    <row r="44" spans="1:11">
      <c r="A44" s="22" t="s">
        <v>109</v>
      </c>
      <c r="B44" s="18" t="s">
        <v>110</v>
      </c>
      <c r="C44" s="9"/>
      <c r="D44" s="19">
        <v>33</v>
      </c>
      <c r="E44" s="13">
        <v>16</v>
      </c>
      <c r="F44" s="19">
        <v>1</v>
      </c>
      <c r="G44" s="65">
        <f>F44*E44</f>
        <v>16</v>
      </c>
      <c r="H44" s="17" t="s">
        <v>202</v>
      </c>
      <c r="I44" s="15" t="s">
        <v>205</v>
      </c>
      <c r="J44" s="20"/>
      <c r="K44" s="97"/>
    </row>
    <row r="45" spans="1:11">
      <c r="A45" s="22" t="s">
        <v>47</v>
      </c>
      <c r="B45" s="23" t="s">
        <v>281</v>
      </c>
      <c r="C45" s="9"/>
      <c r="D45" s="19">
        <v>1</v>
      </c>
      <c r="E45" s="13"/>
      <c r="F45" s="19"/>
      <c r="G45" s="65"/>
      <c r="H45" s="17"/>
      <c r="I45" s="15"/>
      <c r="J45" s="20"/>
      <c r="K45" s="97"/>
    </row>
    <row r="46" spans="1:11">
      <c r="A46" s="64" t="s">
        <v>59</v>
      </c>
      <c r="B46" s="9" t="s">
        <v>60</v>
      </c>
      <c r="C46" s="9"/>
      <c r="D46" s="12">
        <v>3</v>
      </c>
      <c r="E46" s="13">
        <v>2.5</v>
      </c>
      <c r="F46" s="12">
        <v>2</v>
      </c>
      <c r="G46" s="65">
        <f t="shared" ref="G46:G47" si="1">F46*E46</f>
        <v>5</v>
      </c>
      <c r="H46" s="17" t="s">
        <v>61</v>
      </c>
      <c r="I46" s="15" t="s">
        <v>62</v>
      </c>
      <c r="J46" s="20"/>
      <c r="K46" s="97"/>
    </row>
    <row r="47" spans="1:11">
      <c r="A47" s="8" t="s">
        <v>59</v>
      </c>
      <c r="B47" s="18" t="s">
        <v>206</v>
      </c>
      <c r="C47" s="9"/>
      <c r="D47" s="19">
        <v>3</v>
      </c>
      <c r="E47" s="13">
        <v>4.5</v>
      </c>
      <c r="F47" s="19">
        <v>1</v>
      </c>
      <c r="G47" s="65">
        <f t="shared" si="1"/>
        <v>4.5</v>
      </c>
      <c r="H47" s="17" t="s">
        <v>207</v>
      </c>
      <c r="I47" s="15" t="s">
        <v>62</v>
      </c>
      <c r="J47" s="20"/>
      <c r="K47" s="97"/>
    </row>
    <row r="48" spans="1:11">
      <c r="A48" s="22" t="s">
        <v>59</v>
      </c>
      <c r="B48" s="23" t="s">
        <v>282</v>
      </c>
      <c r="C48" s="9"/>
      <c r="D48" s="19">
        <v>6</v>
      </c>
      <c r="E48" s="13"/>
      <c r="F48" s="19"/>
      <c r="G48" s="65"/>
      <c r="H48" s="17"/>
      <c r="I48" s="15"/>
      <c r="J48" s="20"/>
      <c r="K48" s="97"/>
    </row>
    <row r="49" spans="1:21">
      <c r="A49" s="22" t="s">
        <v>86</v>
      </c>
      <c r="B49" s="23" t="s">
        <v>283</v>
      </c>
      <c r="C49" s="9"/>
      <c r="D49" s="19"/>
      <c r="E49" s="13"/>
      <c r="F49" s="19"/>
      <c r="G49" s="65"/>
      <c r="H49" s="17"/>
      <c r="I49" s="15"/>
      <c r="J49" s="20"/>
      <c r="K49" s="97"/>
    </row>
    <row r="50" spans="1:21">
      <c r="A50" s="8" t="s">
        <v>188</v>
      </c>
      <c r="B50" s="18" t="s">
        <v>189</v>
      </c>
      <c r="C50" s="9"/>
      <c r="D50" s="19">
        <v>1</v>
      </c>
      <c r="E50" s="13">
        <f>1.72</f>
        <v>1.72</v>
      </c>
      <c r="F50" s="19">
        <v>1</v>
      </c>
      <c r="G50" s="65">
        <f>F50*E50</f>
        <v>1.72</v>
      </c>
      <c r="H50" s="17" t="s">
        <v>223</v>
      </c>
      <c r="I50" s="15" t="s">
        <v>240</v>
      </c>
      <c r="J50" s="20"/>
      <c r="K50" s="97"/>
    </row>
    <row r="51" spans="1:21" s="7" customFormat="1" ht="16.5" thickBot="1">
      <c r="A51" s="53" t="s">
        <v>67</v>
      </c>
      <c r="B51" s="55" t="s">
        <v>5</v>
      </c>
      <c r="C51" s="55"/>
      <c r="D51" s="55"/>
      <c r="E51" s="55"/>
      <c r="F51" s="56"/>
      <c r="G51" s="60">
        <f>SUBTOTAL(109,Table13[Line Price $])</f>
        <v>169.01</v>
      </c>
      <c r="H51" s="55"/>
      <c r="I51" s="52"/>
      <c r="J51" s="57"/>
      <c r="K51" s="101"/>
      <c r="L51" s="6"/>
      <c r="M51" s="6"/>
      <c r="N51" s="6"/>
      <c r="O51" s="6"/>
      <c r="P51" s="6"/>
      <c r="Q51" s="6"/>
      <c r="R51" s="6"/>
      <c r="S51" s="6"/>
      <c r="T51" s="6"/>
      <c r="U51" s="6"/>
    </row>
  </sheetData>
  <mergeCells count="1">
    <mergeCell ref="A1:K1"/>
  </mergeCells>
  <hyperlinks>
    <hyperlink ref="H9" r:id="rId1" xr:uid="{06F814A5-07EC-4F2E-BAC1-D876E010DAC9}"/>
    <hyperlink ref="H10" r:id="rId2" display="1x Size: 20-m3 50pcs" xr:uid="{C29298B0-135B-4285-BD12-966A6C9F01A4}"/>
    <hyperlink ref="H14" r:id="rId3" xr:uid="{711EDD89-3667-431A-9E54-40BC2324E75B}"/>
    <hyperlink ref="H16" r:id="rId4" xr:uid="{1CC78AE0-39FF-4A3B-B340-21E6E3F41D70}"/>
    <hyperlink ref="H17" r:id="rId5" xr:uid="{7265B7AF-6927-423B-836E-9F5F6533340C}"/>
    <hyperlink ref="H19" r:id="rId6" xr:uid="{185572B2-7C94-4837-9B1E-B4D4BA0F09A8}"/>
    <hyperlink ref="H24" r:id="rId7" xr:uid="{D560ACEE-E923-4BEF-AF7F-DF2D332EF665}"/>
    <hyperlink ref="H26" r:id="rId8" xr:uid="{FAA2B558-758C-4C27-B73B-40F64B2AC65A}"/>
    <hyperlink ref="H27" r:id="rId9" xr:uid="{B73C072D-7D35-4EB0-BBF0-D79C3E6901A0}"/>
    <hyperlink ref="H28" r:id="rId10" xr:uid="{67D69816-B198-4274-9EBE-C64EBF10F785}"/>
    <hyperlink ref="H29" r:id="rId11" xr:uid="{DA47EBB9-D062-4B93-B0D6-11019BCAD438}"/>
    <hyperlink ref="H30" r:id="rId12" xr:uid="{CBCEB6F2-8A4C-44CD-9F5A-70F0850E5FB6}"/>
    <hyperlink ref="H31" r:id="rId13" xr:uid="{295FD01A-2A5C-4E97-9F6C-E2A05B059BDE}"/>
    <hyperlink ref="H32" r:id="rId14" xr:uid="{975E09D5-E706-43CB-AC7C-03154A85AAD7}"/>
    <hyperlink ref="H33" r:id="rId15" xr:uid="{75670E08-051E-4A7E-B174-D7BCF2E062A1}"/>
    <hyperlink ref="H34" r:id="rId16" xr:uid="{49786F3B-7B63-4AF5-8F75-7727F9FD7573}"/>
    <hyperlink ref="H36" r:id="rId17" xr:uid="{ED2E9B16-5BAC-41EA-84AF-5A51799BA860}"/>
    <hyperlink ref="H37" r:id="rId18" xr:uid="{35B1E0E4-3CDD-4B4B-A828-96A293F313FF}"/>
    <hyperlink ref="H38" r:id="rId19" xr:uid="{87345921-E57A-44B0-944D-E44FFCCCB451}"/>
    <hyperlink ref="H40" r:id="rId20" xr:uid="{3DD46625-E0A8-4D86-8357-87389553C62F}"/>
    <hyperlink ref="H11" r:id="rId21" xr:uid="{7B6935D6-671B-411F-9F21-0C921C908090}"/>
    <hyperlink ref="H35" r:id="rId22" xr:uid="{3116F4A5-002E-4ABC-BDFC-0819C5F187C1}"/>
    <hyperlink ref="H8" r:id="rId23" display="1x Bushings 5x8x2.5" xr:uid="{B4176F7D-AAF1-4EA7-8E1C-552DBD43987D}"/>
    <hyperlink ref="H50" r:id="rId24" display="1x Length 15mm - Wire 0.7 - OD 7" xr:uid="{DEDC9493-AC68-4CAC-8AED-206065A981D6}"/>
    <hyperlink ref="H22" r:id="rId25" xr:uid="{73686E71-4183-48D1-8FF6-6BD605F6CC84}"/>
    <hyperlink ref="H23" r:id="rId26" display="1x Size: M3 - 30mm" xr:uid="{E8D9BE97-E2AA-4099-A0A2-491CF9787CBD}"/>
    <hyperlink ref="H44" r:id="rId27" xr:uid="{5440A184-33B2-46D5-BCBE-310F80803EE0}"/>
    <hyperlink ref="H12" r:id="rId28" display="M3 ss washer" xr:uid="{31BD23E3-D6D0-4964-A70C-77F7E4ABC2FF}"/>
    <hyperlink ref="H25" r:id="rId29" xr:uid="{B86BEA58-AEFA-4A0C-9D47-1290554D129D}"/>
    <hyperlink ref="H46" r:id="rId30" xr:uid="{9689A63E-479F-4EC1-9EAF-81B7D97AA7A7}"/>
    <hyperlink ref="H47" r:id="rId31" xr:uid="{313CFC49-035D-48E7-B80F-0E1A9286D47E}"/>
  </hyperlinks>
  <pageMargins left="0.19685039370078741" right="0.19685039370078741" top="0.39370078740157483" bottom="0.39370078740157483" header="0.31496062992125984" footer="0.31496062992125984"/>
  <pageSetup paperSize="9" scale="51" orientation="portrait" r:id="rId32"/>
  <drawing r:id="rId33"/>
  <legacyDrawing r:id="rId34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2022-05-14T20:20:43Z</cp:lastPrinted>
  <dcterms:created xsi:type="dcterms:W3CDTF">2021-11-13T13:18:32Z</dcterms:created>
  <dcterms:modified xsi:type="dcterms:W3CDTF">2022-07-28T18:21:07Z</dcterms:modified>
</cp:coreProperties>
</file>