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40" windowHeight="13284" activeTab="1"/>
  </bookViews>
  <sheets>
    <sheet name="Valkyrie Stage-I" sheetId="1" r:id="rId1"/>
    <sheet name="Fastener List" sheetId="8" r:id="rId2"/>
  </sheets>
  <definedNames>
    <definedName name="_xlnm._FilterDatabase" localSheetId="1" hidden="1">'Fastener List'!$A$7:$J$48</definedName>
    <definedName name="_xlnm._FilterDatabase" localSheetId="0" hidden="1">'Valkyrie Stage-I'!$A$7:$K$58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F20" i="8" l="1"/>
  <c r="F41" i="8"/>
  <c r="I14" i="1" l="1"/>
  <c r="F45" i="8"/>
  <c r="F44" i="8"/>
  <c r="F24" i="8"/>
  <c r="G54" i="1"/>
  <c r="I54" i="1" s="1"/>
  <c r="G53" i="1"/>
  <c r="I53" i="1" s="1"/>
  <c r="D22" i="8"/>
  <c r="F22" i="8" s="1"/>
  <c r="D21" i="8"/>
  <c r="F21" i="8" s="1"/>
  <c r="D47" i="8"/>
  <c r="F47" i="8" s="1"/>
  <c r="D8" i="8"/>
  <c r="F8" i="8" s="1"/>
  <c r="D35" i="8"/>
  <c r="F35" i="8" s="1"/>
  <c r="D11" i="8"/>
  <c r="F11" i="8" s="1"/>
  <c r="F12" i="8"/>
  <c r="F42" i="8"/>
  <c r="F40" i="8"/>
  <c r="F38" i="8"/>
  <c r="F37" i="8"/>
  <c r="F36" i="8"/>
  <c r="F34" i="8"/>
  <c r="F33" i="8"/>
  <c r="F32" i="8"/>
  <c r="F31" i="8"/>
  <c r="F29" i="8"/>
  <c r="F28" i="8"/>
  <c r="F27" i="8"/>
  <c r="F26" i="8"/>
  <c r="F25" i="8"/>
  <c r="F23" i="8"/>
  <c r="F19" i="8"/>
  <c r="F17" i="8"/>
  <c r="F16" i="8"/>
  <c r="F14" i="8"/>
  <c r="F10" i="8"/>
  <c r="F9" i="8"/>
  <c r="I20" i="1"/>
  <c r="I37" i="1"/>
  <c r="I18" i="1"/>
  <c r="I56" i="1"/>
  <c r="I34" i="1"/>
  <c r="I36" i="1"/>
  <c r="I55" i="1"/>
  <c r="G52" i="1"/>
  <c r="I52" i="1" s="1"/>
  <c r="I51" i="1"/>
  <c r="I50" i="1"/>
  <c r="I49" i="1"/>
  <c r="I48" i="1"/>
  <c r="I47" i="1"/>
  <c r="I46" i="1"/>
  <c r="I45" i="1"/>
  <c r="I17" i="1"/>
  <c r="I16" i="1"/>
  <c r="I15" i="1"/>
  <c r="I44" i="1"/>
  <c r="I43" i="1"/>
  <c r="I42" i="1"/>
  <c r="I41" i="1"/>
  <c r="I40" i="1"/>
  <c r="I39" i="1"/>
  <c r="I38" i="1"/>
  <c r="I35" i="1"/>
  <c r="I33" i="1"/>
  <c r="I32" i="1"/>
  <c r="I31" i="1"/>
  <c r="I30" i="1"/>
  <c r="I29" i="1"/>
  <c r="I28" i="1"/>
  <c r="I27" i="1"/>
  <c r="I26" i="1"/>
  <c r="I25" i="1"/>
  <c r="I24" i="1"/>
  <c r="I23" i="1"/>
  <c r="I22" i="1"/>
  <c r="I19" i="1"/>
  <c r="I13" i="1"/>
  <c r="I12" i="1"/>
  <c r="I11" i="1"/>
  <c r="I10" i="1"/>
  <c r="I9" i="1"/>
  <c r="E9" i="1"/>
  <c r="F48" i="8" l="1"/>
  <c r="I57" i="1" s="1"/>
  <c r="I58" i="1" s="1"/>
  <c r="I6" i="1" s="1"/>
  <c r="F6" i="8" l="1"/>
</calcChain>
</file>

<file path=xl/comments1.xml><?xml version="1.0" encoding="utf-8"?>
<comments xmlns="http://schemas.openxmlformats.org/spreadsheetml/2006/main">
  <authors>
    <author>Roy Berntsen</author>
    <author/>
  </authors>
  <commentList>
    <comment ref="A1" authorId="0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7" authorId="1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7" authorId="1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7" authorId="1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8" authorId="1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Misumi Frame and SAIR Linear Guides</t>
        </r>
      </text>
    </comment>
    <comment ref="J22" authorId="0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</t>
        </r>
      </text>
    </comment>
    <comment ref="L28" authorId="0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</t>
        </r>
      </text>
    </comment>
    <comment ref="J35" authorId="0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J43" authorId="1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>
  <authors>
    <author>Roy Berntsen</author>
    <author/>
  </authors>
  <commentList>
    <comment ref="A1" authorId="0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C7" authorId="1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D7" authorId="1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E7" authorId="1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</commentList>
</comments>
</file>

<file path=xl/sharedStrings.xml><?xml version="1.0" encoding="utf-8"?>
<sst xmlns="http://schemas.openxmlformats.org/spreadsheetml/2006/main" count="506" uniqueCount="297">
  <si>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</si>
  <si>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</si>
  <si>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</si>
  <si>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</si>
  <si>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</si>
  <si>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</si>
  <si>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</si>
  <si>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</si>
  <si>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</si>
  <si>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</si>
  <si>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</si>
  <si>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</si>
  <si>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</si>
  <si>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</si>
  <si>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</si>
  <si>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</si>
  <si>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</si>
  <si>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</si>
  <si>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</si>
  <si>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</si>
  <si>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</si>
  <si>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</si>
  <si>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</si>
  <si>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</si>
  <si>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</si>
  <si>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</si>
  <si>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</si>
  <si>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</si>
  <si>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</si>
  <si>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</si>
  <si>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</si>
  <si>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</si>
  <si>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</si>
  <si>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</si>
  <si>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</si>
  <si>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</si>
  <si>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</si>
  <si>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20x20x18 Carbon Tube</t>
  </si>
  <si>
    <t>YTWS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</si>
  <si>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</si>
  <si>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</si>
  <si>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</si>
  <si>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</si>
  <si>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</si>
  <si>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</si>
  <si>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</si>
  <si>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</si>
  <si>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</si>
  <si>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</si>
  <si>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</si>
  <si>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</si>
  <si>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</si>
  <si>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</si>
  <si>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</si>
  <si>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</si>
  <si>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</si>
  <si>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</si>
  <si>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</si>
  <si>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</si>
  <si>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</si>
  <si>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Neodium Magnet</t>
  </si>
  <si>
    <t>2x 30x10x5mm-2pcs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</si>
  <si>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</si>
  <si>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</si>
  <si>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</si>
  <si>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</si>
  <si>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</si>
  <si>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</si>
  <si>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</si>
  <si>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</si>
  <si>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</si>
  <si>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</si>
  <si>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</si>
  <si>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</si>
  <si>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</si>
  <si>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</si>
  <si>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</si>
  <si>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</si>
  <si>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</si>
  <si>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</si>
  <si>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</si>
  <si>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3x Size: M4-D5mm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</si>
  <si>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</si>
  <si>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</si>
  <si>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</si>
  <si>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</si>
  <si>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</si>
  <si>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</si>
  <si>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</si>
  <si>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</si>
  <si>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</si>
  <si>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</si>
  <si>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</si>
  <si>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</si>
  <si>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</si>
  <si>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</si>
  <si>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</si>
  <si>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</si>
  <si>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</si>
  <si>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</si>
  <si>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</si>
  <si>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</si>
  <si>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</si>
  <si>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</si>
  <si>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</si>
  <si>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</si>
  <si>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</si>
  <si>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</si>
  <si>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</si>
  <si>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</si>
  <si>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</si>
  <si>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</si>
  <si>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</si>
  <si>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</si>
  <si>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</si>
  <si>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</si>
  <si>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</si>
  <si>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</si>
  <si>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</si>
  <si>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</si>
  <si>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</si>
  <si>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</si>
  <si>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</si>
  <si>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</si>
  <si>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</si>
  <si>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</si>
  <si>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</si>
  <si>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Probe</t>
  </si>
  <si>
    <t>Z Probe - Bl Touch Type</t>
  </si>
  <si>
    <t>3D Touch</t>
  </si>
  <si>
    <t>Fuse</t>
  </si>
  <si>
    <t>Weidly</t>
  </si>
  <si>
    <t>Extruder</t>
  </si>
  <si>
    <t>Hotend</t>
  </si>
  <si>
    <t xml:space="preserve"> LGX® Lite + LDO NEMA 14</t>
  </si>
  <si>
    <t>Bondtech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</si>
  <si>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</si>
  <si>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</si>
  <si>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</si>
  <si>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</si>
  <si>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</si>
  <si>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</si>
  <si>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</si>
  <si>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</si>
  <si>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</si>
  <si>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</si>
  <si>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</si>
  <si>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</si>
  <si>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</si>
  <si>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</si>
  <si>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</si>
  <si>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</si>
  <si>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</si>
  <si>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</si>
  <si>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</si>
  <si>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</si>
  <si>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</si>
  <si>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</si>
  <si>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MGN 12h - Z Axis</t>
  </si>
  <si>
    <t>MGN 12h - Y Axis</t>
  </si>
  <si>
    <t>MGN 9h - X Axis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</si>
  <si>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</si>
  <si>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</si>
  <si>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</si>
  <si>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</si>
  <si>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</si>
  <si>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</si>
  <si>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</si>
  <si>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</si>
  <si>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</si>
  <si>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</si>
  <si>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</si>
  <si>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</si>
  <si>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</si>
  <si>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1x 5xM4x40 pack 10</t>
  </si>
  <si>
    <t>Collar</t>
  </si>
  <si>
    <t>M5 Retaining Collar (6mm tall)</t>
  </si>
  <si>
    <t>GDZS-D5-10-6</t>
  </si>
  <si>
    <t>Sensor</t>
  </si>
  <si>
    <t>5KG Load Cell and HX711 ADC</t>
  </si>
  <si>
    <t>Color: 5KG With HX711</t>
  </si>
  <si>
    <t>Estardyn</t>
  </si>
  <si>
    <t>Arduino Nano</t>
  </si>
  <si>
    <t>1x Arduino Nano</t>
  </si>
  <si>
    <t>DIYMore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</si>
  <si>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</si>
  <si>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</si>
  <si>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</si>
  <si>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</si>
  <si>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</si>
  <si>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</si>
  <si>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</si>
  <si>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</si>
  <si>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</si>
  <si>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 xml:space="preserve">6038 Fan 2B06038B12G </t>
  </si>
  <si>
    <t>1x Size: NEW</t>
  </si>
  <si>
    <t>SENSDA</t>
  </si>
  <si>
    <t>PTC Heater 12x7cm 260C</t>
  </si>
  <si>
    <t>PTC Heater with Cord (US or EU)</t>
  </si>
  <si>
    <t>Thermal Fuse 95C</t>
  </si>
  <si>
    <r>
      <rPr>
        <u/>
        <sz val="11"/>
        <color rgb="FF1155CC"/>
        <rFont val="serif"/>
      </rPr>
      <t>1x 15A - 95C</t>
    </r>
    <r>
      <rPr>
        <u/>
        <sz val="11"/>
        <color rgb="FF000000"/>
        <rFont val="serif"/>
      </rPr>
      <t xml:space="preserve"> </t>
    </r>
  </si>
  <si>
    <t>dht22</t>
  </si>
  <si>
    <t>1x 200PCS Size: 6.5x5x1mm</t>
  </si>
  <si>
    <t>Aluminum Composite Material</t>
  </si>
  <si>
    <t>1x 50PCS Size: 20-m3</t>
  </si>
  <si>
    <t>BulkMan</t>
  </si>
  <si>
    <t>Round Strong Magnets With Hole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</si>
  <si>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</si>
  <si>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</si>
  <si>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</si>
  <si>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</si>
  <si>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</si>
  <si>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</si>
  <si>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</si>
  <si>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</si>
  <si>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Silica Gel</t>
  </si>
  <si>
    <t>1x 500g Orange Desiicant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</si>
  <si>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</si>
  <si>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</si>
  <si>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</si>
  <si>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</si>
  <si>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</si>
  <si>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</si>
  <si>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</si>
  <si>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</si>
  <si>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</si>
  <si>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</si>
  <si>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Color: 359 mm</t>
  </si>
  <si>
    <t>2040 Frame Kit - Misumi Premium</t>
  </si>
  <si>
    <t>Premium Frame + Rail Bundle</t>
  </si>
  <si>
    <t>1x ADXL345 for Klipper</t>
  </si>
  <si>
    <t>Octopus+TMC2209x8</t>
  </si>
  <si>
    <t>Window Front</t>
  </si>
  <si>
    <t>Polycarbonate Sheet</t>
  </si>
  <si>
    <t>Specification: 350x350x3mm</t>
  </si>
  <si>
    <t>Premium Budle Price</t>
  </si>
  <si>
    <t>3xGL: 350 - C: MGN12 H</t>
  </si>
  <si>
    <t>2xGL: 400 - C: MGN12 H</t>
  </si>
  <si>
    <t>1xGL: 400 - C: MGN9 H</t>
  </si>
  <si>
    <t>3d Printer - Premium</t>
  </si>
  <si>
    <t>Zhongfa</t>
  </si>
  <si>
    <t>Micky</t>
  </si>
  <si>
    <t>TS</t>
  </si>
  <si>
    <t xml:space="preserve">YEKMLCO </t>
  </si>
  <si>
    <t>BGS</t>
  </si>
  <si>
    <t>Project Valkyrie - Stage-I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</si>
  <si>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</si>
  <si>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</si>
  <si>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</si>
  <si>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</si>
  <si>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</si>
  <si>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</si>
  <si>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15x15x13 Carbon Tube</t>
  </si>
  <si>
    <t>Keenovo 750W Silicone Heater</t>
  </si>
  <si>
    <t>Thermal Fuse for AC Heater</t>
  </si>
  <si>
    <t>2x15X15X13MM 500MM</t>
  </si>
  <si>
    <t>1x 20X20X18MM 500MM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</si>
  <si>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</si>
  <si>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</si>
  <si>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</si>
  <si>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</si>
  <si>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</si>
  <si>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</si>
  <si>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</si>
  <si>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</si>
  <si>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Bontech LGX Lite + Motor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</si>
  <si>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</si>
  <si>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</si>
  <si>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</si>
  <si>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</si>
  <si>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</si>
  <si>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</si>
  <si>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</si>
  <si>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M8x380 Silver Steel Rod - Door Link</t>
  </si>
  <si>
    <t>Corner Plate 90deg</t>
  </si>
  <si>
    <t>1x 5pcs 2020 5 holes</t>
  </si>
  <si>
    <t>RRF ONLY- 1x Humidity Sensor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</si>
  <si>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</si>
  <si>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</si>
  <si>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</si>
  <si>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</si>
  <si>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</si>
  <si>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</si>
  <si>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</si>
  <si>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</si>
  <si>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</si>
  <si>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</si>
  <si>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</si>
  <si>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</si>
  <si>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Ø20 10Kg Neodiunium Magnet + washer</t>
  </si>
  <si>
    <t>M3x25 SH</t>
  </si>
  <si>
    <t>M3x08 FH CS</t>
  </si>
  <si>
    <t>Project Valkyrie Fastener BOM</t>
  </si>
  <si>
    <t>See Fastener sheet</t>
  </si>
  <si>
    <t>M5x50 HEX DIN 933</t>
  </si>
  <si>
    <t>1 x 20 PCs  M4 x 50 SS</t>
  </si>
  <si>
    <t xml:space="preserve">M4x50 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</si>
</sst>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65" formatCode="#,##0.00_ ;\-#,##0.00\ "/>
    <numFmt numFmtId="166" formatCode="_-[$$-409]* #,##0.0_ ;_-[$$-409]* \-#,##0.0\ ;_-[$$-409]* &quot;-&quot;?_ ;_-@_ "/>
    <numFmt numFmtId="167" formatCode="_-[$$-409]* #,##0_ ;_-[$$-409]* \-#,##0\ ;_-[$$-409]* &quot;-&quot;_ ;_-@_ "/>
    <numFmt numFmtId="168" formatCode="[$$-409]#,##0"/>
  </numFmts>
  <fonts count="23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u/>
      <sz val="11"/>
      <color rgb="FF1155CC"/>
      <name val="serif"/>
    </font>
    <font>
      <u/>
      <sz val="11"/>
      <color rgb="FF000000"/>
      <name val="serif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0" fontId="10" fillId="0" borderId="0" xfId="0" applyFont="1"/>
    <xf numFmtId="0" fontId="12" fillId="0" borderId="0" xfId="0" applyFont="1"/>
    <xf numFmtId="0" fontId="13" fillId="0" borderId="0" xfId="0" applyFont="1" applyAlignment="1"/>
    <xf numFmtId="0" fontId="0" fillId="0" borderId="4" xfId="0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/>
    <xf numFmtId="1" fontId="0" fillId="0" borderId="0" xfId="0" applyNumberFormat="1" applyFont="1" applyFill="1" applyBorder="1"/>
    <xf numFmtId="44" fontId="0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165" fontId="0" fillId="0" borderId="6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1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/>
    <xf numFmtId="0" fontId="9" fillId="0" borderId="4" xfId="0" applyFont="1" applyFill="1" applyBorder="1" applyAlignment="1"/>
    <xf numFmtId="0" fontId="9" fillId="0" borderId="0" xfId="0" applyFont="1" applyFill="1" applyBorder="1" applyAlignment="1"/>
    <xf numFmtId="166" fontId="0" fillId="0" borderId="6" xfId="0" applyNumberFormat="1" applyFont="1" applyFill="1" applyBorder="1"/>
    <xf numFmtId="165" fontId="0" fillId="0" borderId="6" xfId="0" applyNumberFormat="1" applyFont="1" applyFill="1" applyBorder="1"/>
    <xf numFmtId="164" fontId="0" fillId="0" borderId="6" xfId="0" applyNumberFormat="1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/>
    </xf>
    <xf numFmtId="0" fontId="10" fillId="0" borderId="2" xfId="0" applyFont="1" applyFill="1" applyBorder="1"/>
    <xf numFmtId="1" fontId="0" fillId="0" borderId="2" xfId="0" applyNumberFormat="1" applyFont="1" applyFill="1" applyBorder="1"/>
    <xf numFmtId="44" fontId="0" fillId="0" borderId="2" xfId="0" applyNumberFormat="1" applyFont="1" applyFill="1" applyBorder="1"/>
    <xf numFmtId="0" fontId="1" fillId="0" borderId="9" xfId="0" applyFont="1" applyFill="1" applyBorder="1" applyAlignment="1"/>
    <xf numFmtId="0" fontId="1" fillId="0" borderId="10" xfId="0" applyFont="1" applyFill="1" applyBorder="1"/>
    <xf numFmtId="1" fontId="1" fillId="0" borderId="10" xfId="0" applyNumberFormat="1" applyFont="1" applyFill="1" applyBorder="1"/>
    <xf numFmtId="44" fontId="1" fillId="0" borderId="10" xfId="0" applyNumberFormat="1" applyFont="1" applyFill="1" applyBorder="1"/>
    <xf numFmtId="0" fontId="9" fillId="0" borderId="4" xfId="0" applyFont="1" applyBorder="1"/>
    <xf numFmtId="0" fontId="0" fillId="0" borderId="0" xfId="0"/>
    <xf numFmtId="0" fontId="16" fillId="0" borderId="0" xfId="1" applyFont="1" applyFill="1" applyBorder="1" applyAlignment="1">
      <alignment horizontal="right"/>
    </xf>
    <xf numFmtId="165" fontId="0" fillId="0" borderId="6" xfId="0" applyNumberFormat="1" applyBorder="1" applyAlignment="1">
      <alignment horizontal="left"/>
    </xf>
    <xf numFmtId="0" fontId="9" fillId="0" borderId="0" xfId="0" applyFont="1" applyFill="1" applyBorder="1"/>
    <xf numFmtId="0" fontId="0" fillId="0" borderId="0" xfId="0" applyBorder="1"/>
    <xf numFmtId="0" fontId="3" fillId="0" borderId="6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165" fontId="0" fillId="0" borderId="5" xfId="0" applyNumberFormat="1" applyFont="1" applyFill="1" applyBorder="1" applyAlignment="1">
      <alignment horizontal="left"/>
    </xf>
    <xf numFmtId="165" fontId="0" fillId="0" borderId="3" xfId="0" applyNumberFormat="1" applyFont="1" applyFill="1" applyBorder="1" applyAlignment="1">
      <alignment horizontal="left"/>
    </xf>
    <xf numFmtId="0" fontId="10" fillId="0" borderId="10" xfId="0" applyFont="1" applyFill="1" applyBorder="1" applyAlignment="1"/>
    <xf numFmtId="0" fontId="18" fillId="0" borderId="6" xfId="0" applyFont="1" applyFill="1" applyBorder="1" applyAlignment="1">
      <alignment horizontal="right"/>
    </xf>
    <xf numFmtId="165" fontId="9" fillId="0" borderId="11" xfId="0" applyNumberFormat="1" applyFont="1" applyFill="1" applyBorder="1" applyAlignment="1">
      <alignment horizontal="left"/>
    </xf>
    <xf numFmtId="164" fontId="12" fillId="0" borderId="10" xfId="0" applyNumberFormat="1" applyFont="1" applyBorder="1"/>
    <xf numFmtId="0" fontId="11" fillId="0" borderId="9" xfId="0" applyFont="1" applyBorder="1"/>
    <xf numFmtId="0" fontId="11" fillId="0" borderId="10" xfId="0" applyFont="1" applyBorder="1" applyAlignment="1"/>
    <xf numFmtId="0" fontId="11" fillId="0" borderId="10" xfId="0" applyFont="1" applyBorder="1"/>
    <xf numFmtId="164" fontId="12" fillId="0" borderId="10" xfId="0" applyNumberFormat="1" applyFont="1" applyBorder="1" applyAlignment="1">
      <alignment horizontal="right"/>
    </xf>
    <xf numFmtId="164" fontId="12" fillId="0" borderId="10" xfId="0" applyNumberFormat="1" applyFont="1" applyBorder="1" applyAlignment="1"/>
    <xf numFmtId="49" fontId="1" fillId="0" borderId="9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167" fontId="11" fillId="0" borderId="11" xfId="0" applyNumberFormat="1" applyFont="1" applyBorder="1"/>
    <xf numFmtId="49" fontId="1" fillId="0" borderId="1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4" fontId="0" fillId="0" borderId="3" xfId="0" applyNumberFormat="1" applyFont="1" applyFill="1" applyBorder="1"/>
    <xf numFmtId="0" fontId="0" fillId="0" borderId="4" xfId="0" applyFont="1" applyFill="1" applyBorder="1"/>
    <xf numFmtId="44" fontId="0" fillId="0" borderId="5" xfId="0" applyNumberFormat="1" applyFont="1" applyFill="1" applyBorder="1"/>
    <xf numFmtId="0" fontId="1" fillId="0" borderId="9" xfId="0" applyFont="1" applyFill="1" applyBorder="1"/>
    <xf numFmtId="44" fontId="10" fillId="0" borderId="11" xfId="0" applyNumberFormat="1" applyFont="1" applyFill="1" applyBorder="1"/>
    <xf numFmtId="1" fontId="0" fillId="0" borderId="0" xfId="0" applyNumberFormat="1" applyBorder="1"/>
    <xf numFmtId="44" fontId="0" fillId="0" borderId="0" xfId="0" applyNumberFormat="1" applyBorder="1"/>
    <xf numFmtId="0" fontId="0" fillId="0" borderId="4" xfId="0" applyBorder="1"/>
    <xf numFmtId="164" fontId="12" fillId="0" borderId="11" xfId="0" applyNumberFormat="1" applyFont="1" applyBorder="1"/>
    <xf numFmtId="0" fontId="9" fillId="0" borderId="4" xfId="0" applyFont="1" applyFill="1" applyBorder="1"/>
    <xf numFmtId="0" fontId="9" fillId="0" borderId="0" xfId="0" applyFont="1" applyBorder="1"/>
    <xf numFmtId="0" fontId="0" fillId="0" borderId="0" xfId="0" applyFont="1" applyFill="1" applyAlignment="1"/>
    <xf numFmtId="165" fontId="9" fillId="0" borderId="6" xfId="0" applyNumberFormat="1" applyFont="1" applyFill="1" applyBorder="1" applyAlignment="1">
      <alignment horizontal="left"/>
    </xf>
    <xf numFmtId="0" fontId="11" fillId="0" borderId="12" xfId="0" applyFont="1" applyBorder="1"/>
    <xf numFmtId="0" fontId="11" fillId="0" borderId="13" xfId="0" applyFont="1" applyBorder="1" applyAlignment="1"/>
    <xf numFmtId="0" fontId="11" fillId="0" borderId="13" xfId="0" applyFont="1" applyBorder="1"/>
    <xf numFmtId="164" fontId="12" fillId="0" borderId="13" xfId="0" applyNumberFormat="1" applyFont="1" applyBorder="1" applyAlignment="1">
      <alignment horizontal="right"/>
    </xf>
    <xf numFmtId="167" fontId="11" fillId="0" borderId="14" xfId="0" applyNumberFormat="1" applyFont="1" applyBorder="1"/>
    <xf numFmtId="164" fontId="12" fillId="0" borderId="13" xfId="0" applyNumberFormat="1" applyFont="1" applyBorder="1"/>
    <xf numFmtId="164" fontId="12" fillId="0" borderId="13" xfId="0" applyNumberFormat="1" applyFont="1" applyBorder="1" applyAlignment="1"/>
    <xf numFmtId="0" fontId="0" fillId="0" borderId="15" xfId="0" applyFont="1" applyFill="1" applyBorder="1" applyAlignment="1"/>
    <xf numFmtId="0" fontId="9" fillId="0" borderId="16" xfId="0" applyFont="1" applyFill="1" applyBorder="1" applyAlignment="1"/>
    <xf numFmtId="0" fontId="9" fillId="0" borderId="17" xfId="0" applyFont="1" applyFill="1" applyBorder="1" applyAlignment="1"/>
    <xf numFmtId="0" fontId="0" fillId="0" borderId="16" xfId="0" applyFont="1" applyFill="1" applyBorder="1"/>
    <xf numFmtId="1" fontId="0" fillId="0" borderId="16" xfId="0" applyNumberFormat="1" applyFont="1" applyFill="1" applyBorder="1" applyAlignment="1"/>
    <xf numFmtId="44" fontId="9" fillId="0" borderId="16" xfId="0" applyNumberFormat="1" applyFont="1" applyFill="1" applyBorder="1"/>
    <xf numFmtId="0" fontId="3" fillId="0" borderId="16" xfId="0" applyFont="1" applyFill="1" applyBorder="1" applyAlignment="1">
      <alignment horizontal="right"/>
    </xf>
    <xf numFmtId="165" fontId="9" fillId="0" borderId="19" xfId="0" applyNumberFormat="1" applyFont="1" applyFill="1" applyBorder="1" applyAlignment="1">
      <alignment horizontal="left"/>
    </xf>
    <xf numFmtId="164" fontId="0" fillId="0" borderId="19" xfId="0" applyNumberFormat="1" applyFont="1" applyFill="1" applyBorder="1"/>
    <xf numFmtId="0" fontId="6" fillId="0" borderId="0" xfId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20" fillId="0" borderId="0" xfId="1" applyFont="1" applyFill="1" applyBorder="1" applyAlignment="1">
      <alignment horizontal="right"/>
    </xf>
    <xf numFmtId="164" fontId="12" fillId="0" borderId="14" xfId="0" applyNumberFormat="1" applyFont="1" applyBorder="1"/>
    <xf numFmtId="164" fontId="12" fillId="0" borderId="14" xfId="0" applyNumberFormat="1" applyFont="1" applyBorder="1" applyAlignment="1"/>
    <xf numFmtId="0" fontId="0" fillId="0" borderId="5" xfId="0" applyNumberFormat="1" applyFont="1" applyFill="1" applyBorder="1" applyAlignment="1">
      <alignment horizontal="right"/>
    </xf>
    <xf numFmtId="1" fontId="0" fillId="0" borderId="5" xfId="0" applyNumberFormat="1" applyFont="1" applyFill="1" applyBorder="1" applyAlignment="1">
      <alignment horizontal="right"/>
    </xf>
    <xf numFmtId="0" fontId="0" fillId="0" borderId="5" xfId="0" applyBorder="1" applyAlignment="1">
      <alignment horizontal="right"/>
    </xf>
    <xf numFmtId="0" fontId="17" fillId="0" borderId="0" xfId="0" applyFont="1" applyBorder="1" applyAlignment="1">
      <alignment horizontal="right" vertical="center" wrapText="1"/>
    </xf>
    <xf numFmtId="164" fontId="12" fillId="0" borderId="11" xfId="0" applyNumberFormat="1" applyFont="1" applyBorder="1" applyAlignment="1"/>
    <xf numFmtId="49" fontId="10" fillId="0" borderId="10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168" fontId="0" fillId="0" borderId="18" xfId="0" applyNumberFormat="1" applyFont="1" applyFill="1" applyBorder="1"/>
    <xf numFmtId="0" fontId="0" fillId="2" borderId="4" xfId="0" applyFont="1" applyFill="1" applyBorder="1" applyAlignment="1"/>
    <xf numFmtId="0" fontId="0" fillId="2" borderId="0" xfId="0" applyFont="1" applyFill="1" applyBorder="1" applyAlignment="1"/>
    <xf numFmtId="0" fontId="0" fillId="2" borderId="0" xfId="0" applyFont="1" applyFill="1" applyBorder="1"/>
    <xf numFmtId="1" fontId="0" fillId="2" borderId="0" xfId="0" applyNumberFormat="1" applyFont="1" applyFill="1" applyBorder="1" applyAlignment="1"/>
    <xf numFmtId="44" fontId="0" fillId="2" borderId="0" xfId="0" applyNumberFormat="1" applyFont="1" applyFill="1" applyBorder="1"/>
    <xf numFmtId="44" fontId="0" fillId="2" borderId="5" xfId="0" applyNumberFormat="1" applyFont="1" applyFill="1" applyBorder="1"/>
    <xf numFmtId="0" fontId="18" fillId="2" borderId="0" xfId="0" applyFont="1" applyFill="1" applyBorder="1" applyAlignment="1">
      <alignment horizontal="right"/>
    </xf>
    <xf numFmtId="165" fontId="0" fillId="2" borderId="6" xfId="0" applyNumberFormat="1" applyFont="1" applyFill="1" applyBorder="1" applyAlignment="1">
      <alignment horizontal="left"/>
    </xf>
    <xf numFmtId="165" fontId="0" fillId="2" borderId="6" xfId="0" applyNumberFormat="1" applyFont="1" applyFill="1" applyBorder="1"/>
    <xf numFmtId="0" fontId="0" fillId="2" borderId="0" xfId="0" applyFont="1" applyFill="1" applyAlignment="1"/>
    <xf numFmtId="0" fontId="3" fillId="2" borderId="0" xfId="0" applyFont="1" applyFill="1" applyBorder="1" applyAlignment="1">
      <alignment horizontal="right"/>
    </xf>
    <xf numFmtId="0" fontId="22" fillId="3" borderId="0" xfId="0" applyFont="1" applyFill="1" applyBorder="1"/>
    <xf numFmtId="1" fontId="9" fillId="0" borderId="0" xfId="0" applyNumberFormat="1" applyFont="1" applyFill="1" applyBorder="1" applyAlignment="1"/>
    <xf numFmtId="0" fontId="6" fillId="0" borderId="20" xfId="1" applyBorder="1" applyAlignment="1">
      <alignment horizontal="left" vertical="center" indent="1"/>
    </xf>
    <xf numFmtId="0" fontId="19" fillId="0" borderId="0" xfId="0" applyFont="1" applyAlignment="1">
      <alignment horizontal="center"/>
    </xf>
    <xf numFmtId="0" fontId="22" fillId="4" borderId="0" xfId="0" applyFont="1" applyFill="1"/>
  </cellXfs>
  <cellStyles count="2">
    <cellStyle name="Hyperlink" xfId="1" builtinId="8"/>
    <cellStyle name="Normal" xfId="0" builtinId="0"/>
  </cellStyles>
  <dxfs count="3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89666" cy="1119186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989666" cy="111918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89666" cy="1119186"/>
    <xdr:pic>
      <xdr:nvPicPr>
        <xdr:cNvPr id="3" name="image1.png">
          <a:extLst>
            <a:ext uri="{FF2B5EF4-FFF2-40B4-BE49-F238E27FC236}">
              <a16:creationId xmlns:a16="http://schemas.microsoft.com/office/drawing/2014/main" xmlns="" id="{7682EE9C-829A-4195-A7DF-B29381CF95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989666" cy="1119186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1" displayName="Table1" ref="A7:L57" totalsRowShown="0" headerRowDxfId="29" dataDxfId="27" headerRowBorderDxfId="28" tableBorderDxfId="26">
  <autoFilter ref="A7:L57"/>
  <tableColumns count="12">
    <tableColumn id="1" name="System" dataDxfId="25"/>
    <tableColumn id="2" name="Category" dataDxfId="24"/>
    <tableColumn id="3" name="Part Type" dataDxfId="23"/>
    <tableColumn id="4" name="Description" dataDxfId="22"/>
    <tableColumn id="5" name="Cut Length mm" dataDxfId="21"/>
    <tableColumn id="7" name="BOM Quantity" dataDxfId="20"/>
    <tableColumn id="8" name="Pack Price $" dataDxfId="19"/>
    <tableColumn id="9" name="Pack Order Quantity" dataDxfId="18"/>
    <tableColumn id="10" name="Line Price $" dataDxfId="17"/>
    <tableColumn id="11" name="Order Parts Link" dataDxfId="16"/>
    <tableColumn id="12" name="Supplier" dataDxfId="15"/>
    <tableColumn id="15" name="Option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7:J47" totalsRowShown="0" headerRowDxfId="13" dataDxfId="11" headerRowBorderDxfId="12" tableBorderDxfId="10">
  <autoFilter ref="A7:J47"/>
  <sortState ref="A8:J48">
    <sortCondition ref="B8:B48"/>
  </sortState>
  <tableColumns count="10">
    <tableColumn id="3" name="Part Type" dataDxfId="9"/>
    <tableColumn id="4" name="Description" dataDxfId="8"/>
    <tableColumn id="7" name="BOM Quantity" dataDxfId="7"/>
    <tableColumn id="8" name="Pack Price $" dataDxfId="6"/>
    <tableColumn id="9" name="Pack Order Quantity" dataDxfId="5"/>
    <tableColumn id="10" name="Line Price $" dataDxfId="4"/>
    <tableColumn id="11" name="Order Parts Link" dataDxfId="3"/>
    <tableColumn id="12" name="Supplier" dataDxfId="2"/>
    <tableColumn id="13" name="DIN" dataDxfId="1"/>
    <tableColumn id="14" name="IS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CLUdT" TargetMode="External"/><Relationship Id="rId18" Type="http://schemas.openxmlformats.org/officeDocument/2006/relationships/hyperlink" Target="https://s.click.aliexpress.com/e/_ABtzv6" TargetMode="External"/><Relationship Id="rId26" Type="http://schemas.openxmlformats.org/officeDocument/2006/relationships/hyperlink" Target="https://s.click.aliexpress.com/e/_9xbArf" TargetMode="External"/><Relationship Id="rId39" Type="http://schemas.openxmlformats.org/officeDocument/2006/relationships/hyperlink" Target="https://s.click.aliexpress.com/e/_AqN7dv" TargetMode="External"/><Relationship Id="rId21" Type="http://schemas.openxmlformats.org/officeDocument/2006/relationships/hyperlink" Target="https://s.click.aliexpress.com/e/_A6Q066" TargetMode="External"/><Relationship Id="rId34" Type="http://schemas.openxmlformats.org/officeDocument/2006/relationships/hyperlink" Target="https://s.click.aliexpress.com/e/_9xANon" TargetMode="External"/><Relationship Id="rId42" Type="http://schemas.openxmlformats.org/officeDocument/2006/relationships/hyperlink" Target="https://s.click.aliexpress.com/e/_AnfRXB" TargetMode="External"/><Relationship Id="rId47" Type="http://schemas.openxmlformats.org/officeDocument/2006/relationships/hyperlink" Target="https://s.click.aliexpress.com/e/_ADhhGV" TargetMode="External"/><Relationship Id="rId50" Type="http://schemas.openxmlformats.org/officeDocument/2006/relationships/hyperlink" Target="https://makersupplies.dk/da/3d-udskrivning/3d-printere-og-kits/3d-printere-og-kits-3d-printersaet-valkyrie-frame-kit-misumi-t-slot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s://s.click.aliexpress.com/e/_ArYZR8" TargetMode="External"/><Relationship Id="rId12" Type="http://schemas.openxmlformats.org/officeDocument/2006/relationships/hyperlink" Target="https://s.click.aliexpress.com/e/_AoRWc1" TargetMode="External"/><Relationship Id="rId17" Type="http://schemas.openxmlformats.org/officeDocument/2006/relationships/hyperlink" Target="https://www.bondtech.se/product/lgx-lite-extruder-no-motor/" TargetMode="External"/><Relationship Id="rId25" Type="http://schemas.openxmlformats.org/officeDocument/2006/relationships/hyperlink" Target="https://s.click.aliexpress.com/e/_9gb4OH" TargetMode="External"/><Relationship Id="rId33" Type="http://schemas.openxmlformats.org/officeDocument/2006/relationships/hyperlink" Target="https://s.click.aliexpress.com/e/_AWE3wb" TargetMode="External"/><Relationship Id="rId38" Type="http://schemas.openxmlformats.org/officeDocument/2006/relationships/hyperlink" Target="https://s.click.aliexpress.com/e/_A2kG7t" TargetMode="External"/><Relationship Id="rId46" Type="http://schemas.openxmlformats.org/officeDocument/2006/relationships/hyperlink" Target="https://www.curbellplastics.com/Research-Solutions/Materials/Aluminum-Composite-Material-(ACM)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DlQsLtz" TargetMode="External"/><Relationship Id="rId20" Type="http://schemas.openxmlformats.org/officeDocument/2006/relationships/hyperlink" Target="https://s.click.aliexpress.com/e/_9gG5gi" TargetMode="External"/><Relationship Id="rId29" Type="http://schemas.openxmlformats.org/officeDocument/2006/relationships/hyperlink" Target="https://s.click.aliexpress.com/e/_AnV881" TargetMode="External"/><Relationship Id="rId41" Type="http://schemas.openxmlformats.org/officeDocument/2006/relationships/hyperlink" Target="https://s.click.aliexpress.com/e/_AnfRXB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Relationship Id="rId11" Type="http://schemas.openxmlformats.org/officeDocument/2006/relationships/hyperlink" Target="https://s.click.aliexpress.com/e/_AX4lXw" TargetMode="External"/><Relationship Id="rId24" Type="http://schemas.openxmlformats.org/officeDocument/2006/relationships/hyperlink" Target="https://s.click.aliexpress.com/e/_9gB9LL" TargetMode="External"/><Relationship Id="rId32" Type="http://schemas.openxmlformats.org/officeDocument/2006/relationships/hyperlink" Target="https://s.click.aliexpress.com/e/_DCq8m63" TargetMode="External"/><Relationship Id="rId37" Type="http://schemas.openxmlformats.org/officeDocument/2006/relationships/hyperlink" Target="https://s.click.aliexpress.com/e/_A2kG7t" TargetMode="External"/><Relationship Id="rId40" Type="http://schemas.openxmlformats.org/officeDocument/2006/relationships/hyperlink" Target="https://s.click.aliexpress.com/e/_AnfRXB" TargetMode="External"/><Relationship Id="rId45" Type="http://schemas.openxmlformats.org/officeDocument/2006/relationships/hyperlink" Target="https://www.kingspan.com/gb/en-gb/products/insulation-boards/insulation-boards/therma" TargetMode="External"/><Relationship Id="rId53" Type="http://schemas.openxmlformats.org/officeDocument/2006/relationships/hyperlink" Target="https://s.click.aliexpress.com/e/_DdJj4Ej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AnVtSN" TargetMode="External"/><Relationship Id="rId23" Type="http://schemas.openxmlformats.org/officeDocument/2006/relationships/hyperlink" Target="https://s.click.aliexpress.com/e/_ALKIWP" TargetMode="External"/><Relationship Id="rId28" Type="http://schemas.openxmlformats.org/officeDocument/2006/relationships/hyperlink" Target="https://www.aliexpress.com/item/32885492280.html" TargetMode="External"/><Relationship Id="rId36" Type="http://schemas.openxmlformats.org/officeDocument/2006/relationships/hyperlink" Target="https://s.click.aliexpress.com/e/_A2kG7t" TargetMode="External"/><Relationship Id="rId49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https://s.click.aliexpress.com/e/_9v6vDi" TargetMode="External"/><Relationship Id="rId19" Type="http://schemas.openxmlformats.org/officeDocument/2006/relationships/hyperlink" Target="https://s.click.aliexpress.com/e/_9gG5gi" TargetMode="External"/><Relationship Id="rId31" Type="http://schemas.openxmlformats.org/officeDocument/2006/relationships/hyperlink" Target="https://s.click.aliexpress.com/e/_AedGYx" TargetMode="External"/><Relationship Id="rId44" Type="http://schemas.openxmlformats.org/officeDocument/2006/relationships/hyperlink" Target="https://s.click.aliexpress.com/e/_AeVYOF" TargetMode="External"/><Relationship Id="rId52" Type="http://schemas.openxmlformats.org/officeDocument/2006/relationships/hyperlink" Target="https://s.click.aliexpress.com/e/_AbdgsT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DFJ8Ee7" TargetMode="External"/><Relationship Id="rId14" Type="http://schemas.openxmlformats.org/officeDocument/2006/relationships/hyperlink" Target="https://s.click.aliexpress.com/e/_97LgT3" TargetMode="External"/><Relationship Id="rId22" Type="http://schemas.openxmlformats.org/officeDocument/2006/relationships/hyperlink" Target="https://s.click.aliexpress.com/e/_9xvamN" TargetMode="External"/><Relationship Id="rId27" Type="http://schemas.openxmlformats.org/officeDocument/2006/relationships/hyperlink" Target="https://www.aliexpress.com/item/1005003758412972.html" TargetMode="External"/><Relationship Id="rId30" Type="http://schemas.openxmlformats.org/officeDocument/2006/relationships/hyperlink" Target="https://s.click.aliexpress.com/e/_APFI3d" TargetMode="External"/><Relationship Id="rId35" Type="http://schemas.openxmlformats.org/officeDocument/2006/relationships/hyperlink" Target="https://s.click.aliexpress.com/e/_9xANon" TargetMode="External"/><Relationship Id="rId43" Type="http://schemas.openxmlformats.org/officeDocument/2006/relationships/hyperlink" Target="https://s.click.aliexpress.com/e/_A6fsH6" TargetMode="External"/><Relationship Id="rId48" Type="http://schemas.openxmlformats.org/officeDocument/2006/relationships/hyperlink" Target="https://s.click.aliexpress.com/e/_9JVfyZ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https://s.click.aliexpress.com/e/_AZ42Hh" TargetMode="External"/><Relationship Id="rId51" Type="http://schemas.openxmlformats.org/officeDocument/2006/relationships/hyperlink" Target="https://s.click.aliexpress.com/e/_9x3OSP" TargetMode="External"/><Relationship Id="rId3" Type="http://schemas.openxmlformats.org/officeDocument/2006/relationships/hyperlink" Target="https://s.click.aliexpress.com/e/_9QsTsb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AtAfsX" TargetMode="External"/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www.aliexpress.com/item/1005003172279079.html?spm=a2g0o.productlist.0.0.76be7e4a3hjU94&amp;algo_pvid=1bcbe4b3-57ba-4cad-a0a8-5ae045ad479f&amp;algo_exp_id=1bcbe4b3-57ba-4cad-a0a8-5ae045ad479f-1&amp;pdp_ext_f=%7B%22sku_id%22%3A%2212000024484368581%22%7D&amp;pdp_npi" TargetMode="External"/><Relationship Id="rId3" Type="http://schemas.openxmlformats.org/officeDocument/2006/relationships/hyperlink" Target="https://s.click.aliexpress.com/e/_A3cUtH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www.aliexpress.com/item/1005001847189640.html?spm=a2g0o.store_pc_allProduct.8148356.35.765c64eblrLtzD&amp;pdp_npi=2%40dis%21USD%21US%20%240.18%21US%20%240.13%21%21%21%21%21%40210318b816590650328623352eca8c%2112000017837002305%21sh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https://s.click.aliexpress.com/e/_9x0mWr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38" Type="http://schemas.openxmlformats.org/officeDocument/2006/relationships/hyperlink" Target="https://www.aliexpress.com/item/4001203233924.html?spm=a2g0o.productlist.0.0.216a452bJZ9xe6&amp;algo_pvid=9175332f-057f-48e4-a0ed-6be7a6c3296c&amp;algo_exp_id=9175332f-057f-48e4-a0ed-6be7a6c3296c-12&amp;pdp_ext_f=%7B%22sku_id%22%3A%2212000020607186587%22%7D&amp;pdp_npi=2" TargetMode="External"/><Relationship Id="rId46" Type="http://schemas.openxmlformats.org/officeDocument/2006/relationships/comments" Target="../comments2.xm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0" Type="http://schemas.openxmlformats.org/officeDocument/2006/relationships/hyperlink" Target="https://s.click.aliexpress.com/e/_980mef" TargetMode="External"/><Relationship Id="rId29" Type="http://schemas.openxmlformats.org/officeDocument/2006/relationships/hyperlink" Target="https://s.click.aliexpress.com/e/_A4BJbz" TargetMode="External"/><Relationship Id="rId41" Type="http://schemas.openxmlformats.org/officeDocument/2006/relationships/hyperlink" Target="https://www.aliexpress.com/item/32939396668.html?spm=a2g0o.store_pc_allProduct.8148356.3.79ad1fc27fb0y9&amp;pdp_npi=2%40dis%21USD%21US%20%240.20%21US%20%240.14%21%21%21%21%21%402103250d16590801185588278edfec%2167101657293%21sh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www.aliexpress.com/item/4000849025099.html?spm=a2g0o.cart.0.0.be0138daIByjGI&amp;mp=1" TargetMode="External"/><Relationship Id="rId37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0" Type="http://schemas.openxmlformats.org/officeDocument/2006/relationships/hyperlink" Target="https://www.aliexpress.com/store/912301249" TargetMode="External"/><Relationship Id="rId45" Type="http://schemas.openxmlformats.org/officeDocument/2006/relationships/table" Target="../tables/table2.xm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www.aliexpress.com/item/1005003208801309.html?spm=a2g0o.store_pc_allProduct.8148356.27.1bba6416JGUE6Z&amp;pdp_npi=2%40dis%21USD%21US%20%241.51%21US%20%241.51%21%21%21%21%21%4021031a5516590663657694018ea274%2112000024670532141%21sh" TargetMode="Externa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s.click.aliexpress.com/e/_9H0d0B" TargetMode="External"/><Relationship Id="rId44" Type="http://schemas.openxmlformats.org/officeDocument/2006/relationships/vmlDrawing" Target="../drawings/vmlDrawing2.vm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www.aliexpress.com/item/32874190317.html?spm=2114.12010612.8148356.2.6b2842c5nKhsGR" TargetMode="External"/><Relationship Id="rId30" Type="http://schemas.openxmlformats.org/officeDocument/2006/relationships/hyperlink" Target="https://s.click.aliexpress.com/e/_A2lsvE" TargetMode="External"/><Relationship Id="rId35" Type="http://schemas.openxmlformats.org/officeDocument/2006/relationships/hyperlink" Target="https://www.aliexpress.com/item/1005001847189640.html?spm=a2g0o.store_pc_allProduct.8148356.35.765c64eblrLtzD&amp;pdp_npi=2%40dis%21USD%21US%20%240.18%21US%20%240.13%21%21%21%21%21%40210318b816590650328623352eca8c%2112000017837002305%21sh" TargetMode="External"/><Relationship Id="rId4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zoomScale="80" zoomScaleNormal="80" workbookViewId="0">
      <pane ySplit="7" topLeftCell="A19" activePane="bottomLeft" state="frozen"/>
      <selection pane="bottomLeft" activeCell="A8" sqref="A8"/>
    </sheetView>
  </sheetViews>
  <sheetFormatPr defaultColWidth="14.44140625" defaultRowHeight="14.4"/>
  <cols>
    <col min="1" max="1" width="10.33203125" customWidth="1"/>
    <col min="2" max="2" width="13.44140625" customWidth="1"/>
    <col min="3" max="3" width="24" bestFit="1" customWidth="1"/>
    <col min="4" max="4" width="35.6640625" bestFit="1" customWidth="1"/>
    <col min="5" max="5" width="12" customWidth="1"/>
    <col min="6" max="6" width="13" customWidth="1"/>
    <col min="7" max="7" width="10.88671875" customWidth="1"/>
    <col min="8" max="8" width="13.109375" customWidth="1"/>
    <col min="9" max="9" width="14.88671875" customWidth="1"/>
    <col min="10" max="10" width="34.5546875" bestFit="1" customWidth="1"/>
    <col min="11" max="11" width="16" bestFit="1" customWidth="1"/>
    <col min="12" max="12" width="22.88671875" bestFit="1" customWidth="1"/>
  </cols>
  <sheetData>
    <row r="1" spans="1:12" ht="24.6">
      <c r="A1" s="118" t="s">
        <v>245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>
      <c r="A2" s="1"/>
      <c r="C2" s="5"/>
      <c r="D2" s="1" t="s">
        <v>0</v>
      </c>
      <c r="F2" s="5"/>
      <c r="G2" s="5"/>
      <c r="J2" s="1"/>
    </row>
    <row r="3" spans="1:12">
      <c r="C3" s="1"/>
      <c r="D3" s="2" t="s">
        <v>1</v>
      </c>
      <c r="J3" s="2"/>
    </row>
    <row r="4" spans="1:12">
      <c r="A4" s="1"/>
      <c r="C4" s="2"/>
      <c r="D4" s="2" t="s">
        <v>2</v>
      </c>
      <c r="J4" s="2"/>
    </row>
    <row r="5" spans="1:12" ht="15" thickBot="1">
      <c r="C5" s="2"/>
      <c r="D5" s="2" t="s">
        <v>3</v>
      </c>
      <c r="J5" s="2"/>
    </row>
    <row r="6" spans="1:12" s="7" customFormat="1" ht="16.2" thickBot="1">
      <c r="A6" s="75"/>
      <c r="B6" s="76" t="s">
        <v>4</v>
      </c>
      <c r="C6" s="75" t="s">
        <v>239</v>
      </c>
      <c r="D6" s="77" t="s">
        <v>5</v>
      </c>
      <c r="E6" s="77"/>
      <c r="F6" s="77"/>
      <c r="G6" s="77"/>
      <c r="H6" s="78"/>
      <c r="I6" s="79">
        <f>I58</f>
        <v>1985.52</v>
      </c>
      <c r="J6" s="77"/>
      <c r="K6" s="80"/>
      <c r="L6" s="94"/>
    </row>
    <row r="7" spans="1:12" s="101" customFormat="1" ht="28.5" customHeight="1" thickBot="1">
      <c r="A7" s="57" t="s">
        <v>6</v>
      </c>
      <c r="B7" s="58" t="s">
        <v>7</v>
      </c>
      <c r="C7" s="57" t="s">
        <v>8</v>
      </c>
      <c r="D7" s="58" t="s">
        <v>9</v>
      </c>
      <c r="E7" s="58" t="s">
        <v>10</v>
      </c>
      <c r="F7" s="58" t="s">
        <v>11</v>
      </c>
      <c r="G7" s="58" t="s">
        <v>12</v>
      </c>
      <c r="H7" s="58" t="s">
        <v>13</v>
      </c>
      <c r="I7" s="60" t="s">
        <v>14</v>
      </c>
      <c r="J7" s="58" t="s">
        <v>15</v>
      </c>
      <c r="K7" s="58" t="s">
        <v>16</v>
      </c>
      <c r="L7" s="60" t="s">
        <v>19</v>
      </c>
    </row>
    <row r="8" spans="1:12" s="73" customFormat="1">
      <c r="A8" s="8" t="s">
        <v>20</v>
      </c>
      <c r="B8" s="27" t="s">
        <v>21</v>
      </c>
      <c r="C8" s="61" t="s">
        <v>22</v>
      </c>
      <c r="D8" s="28" t="s">
        <v>23</v>
      </c>
      <c r="E8" s="29">
        <v>359</v>
      </c>
      <c r="F8" s="30">
        <v>1</v>
      </c>
      <c r="G8" s="31">
        <v>7.26</v>
      </c>
      <c r="H8" s="30">
        <v>1</v>
      </c>
      <c r="I8" s="62">
        <v>8</v>
      </c>
      <c r="J8" s="43"/>
      <c r="K8" s="47" t="s">
        <v>24</v>
      </c>
      <c r="L8" s="43" t="s">
        <v>227</v>
      </c>
    </row>
    <row r="9" spans="1:12" s="73" customFormat="1">
      <c r="A9" s="8" t="s">
        <v>20</v>
      </c>
      <c r="B9" s="9" t="s">
        <v>21</v>
      </c>
      <c r="C9" s="63" t="s">
        <v>22</v>
      </c>
      <c r="D9" s="10" t="s">
        <v>25</v>
      </c>
      <c r="E9" s="11">
        <f>E10</f>
        <v>420</v>
      </c>
      <c r="F9" s="12">
        <v>1</v>
      </c>
      <c r="G9" s="13">
        <v>9.5</v>
      </c>
      <c r="H9" s="12">
        <v>1</v>
      </c>
      <c r="I9" s="64">
        <f t="shared" ref="I9:I27" si="0">H9*G9</f>
        <v>9.5</v>
      </c>
      <c r="J9" s="42"/>
      <c r="K9" s="46" t="s">
        <v>24</v>
      </c>
      <c r="L9" s="42" t="s">
        <v>26</v>
      </c>
    </row>
    <row r="10" spans="1:12" s="73" customFormat="1">
      <c r="A10" s="8" t="s">
        <v>20</v>
      </c>
      <c r="B10" s="9" t="s">
        <v>21</v>
      </c>
      <c r="C10" s="63" t="s">
        <v>27</v>
      </c>
      <c r="D10" s="9" t="s">
        <v>28</v>
      </c>
      <c r="E10" s="11">
        <v>420</v>
      </c>
      <c r="F10" s="12">
        <v>4</v>
      </c>
      <c r="G10" s="13">
        <v>10.54</v>
      </c>
      <c r="H10" s="12">
        <v>4</v>
      </c>
      <c r="I10" s="64">
        <f t="shared" si="0"/>
        <v>42.16</v>
      </c>
      <c r="J10" s="44"/>
      <c r="K10" s="46" t="s">
        <v>24</v>
      </c>
      <c r="L10" s="44" t="s">
        <v>26</v>
      </c>
    </row>
    <row r="11" spans="1:12" s="73" customFormat="1">
      <c r="A11" s="8" t="s">
        <v>20</v>
      </c>
      <c r="B11" s="9" t="s">
        <v>21</v>
      </c>
      <c r="C11" s="63" t="s">
        <v>27</v>
      </c>
      <c r="D11" s="9" t="s">
        <v>29</v>
      </c>
      <c r="E11" s="11">
        <v>480</v>
      </c>
      <c r="F11" s="12">
        <v>4</v>
      </c>
      <c r="G11" s="13">
        <v>11.121</v>
      </c>
      <c r="H11" s="12">
        <v>4</v>
      </c>
      <c r="I11" s="64">
        <f t="shared" si="0"/>
        <v>44.484000000000002</v>
      </c>
      <c r="J11" s="42"/>
      <c r="K11" s="46" t="s">
        <v>24</v>
      </c>
      <c r="L11" s="42" t="s">
        <v>30</v>
      </c>
    </row>
    <row r="12" spans="1:12" s="73" customFormat="1">
      <c r="A12" s="8" t="s">
        <v>20</v>
      </c>
      <c r="B12" s="9" t="s">
        <v>21</v>
      </c>
      <c r="C12" s="63" t="s">
        <v>27</v>
      </c>
      <c r="D12" s="9" t="s">
        <v>31</v>
      </c>
      <c r="E12" s="11">
        <v>750</v>
      </c>
      <c r="F12" s="12">
        <v>4</v>
      </c>
      <c r="G12" s="13">
        <v>14.7</v>
      </c>
      <c r="H12" s="12">
        <v>4</v>
      </c>
      <c r="I12" s="64">
        <f t="shared" si="0"/>
        <v>58.8</v>
      </c>
      <c r="J12" s="44"/>
      <c r="K12" s="46" t="s">
        <v>24</v>
      </c>
      <c r="L12" s="44" t="s">
        <v>32</v>
      </c>
    </row>
    <row r="13" spans="1:12" s="73" customFormat="1">
      <c r="A13" s="8" t="s">
        <v>20</v>
      </c>
      <c r="B13" s="9" t="s">
        <v>21</v>
      </c>
      <c r="C13" s="63" t="s">
        <v>33</v>
      </c>
      <c r="D13" s="9" t="s">
        <v>34</v>
      </c>
      <c r="E13" s="9"/>
      <c r="F13" s="12">
        <v>42</v>
      </c>
      <c r="G13" s="13">
        <v>5</v>
      </c>
      <c r="H13" s="12">
        <v>5</v>
      </c>
      <c r="I13" s="64">
        <f t="shared" si="0"/>
        <v>25</v>
      </c>
      <c r="J13" s="42"/>
      <c r="K13" s="46" t="s">
        <v>24</v>
      </c>
      <c r="L13" s="42" t="s">
        <v>212</v>
      </c>
    </row>
    <row r="14" spans="1:12" s="73" customFormat="1">
      <c r="A14" s="8" t="s">
        <v>20</v>
      </c>
      <c r="B14" s="9" t="s">
        <v>21</v>
      </c>
      <c r="C14" s="63" t="s">
        <v>33</v>
      </c>
      <c r="D14" s="9" t="s">
        <v>274</v>
      </c>
      <c r="E14" s="9"/>
      <c r="F14" s="12">
        <v>4</v>
      </c>
      <c r="G14" s="13">
        <v>10</v>
      </c>
      <c r="H14" s="12">
        <v>1</v>
      </c>
      <c r="I14" s="64">
        <f t="shared" si="0"/>
        <v>10</v>
      </c>
      <c r="J14" s="102"/>
      <c r="K14" s="46" t="s">
        <v>24</v>
      </c>
      <c r="L14" s="102" t="s">
        <v>275</v>
      </c>
    </row>
    <row r="15" spans="1:12" s="73" customFormat="1">
      <c r="A15" s="8" t="s">
        <v>46</v>
      </c>
      <c r="B15" s="18" t="s">
        <v>136</v>
      </c>
      <c r="C15" s="8" t="s">
        <v>157</v>
      </c>
      <c r="D15" s="18" t="s">
        <v>158</v>
      </c>
      <c r="E15" s="9">
        <v>350</v>
      </c>
      <c r="F15" s="19">
        <v>3</v>
      </c>
      <c r="G15" s="13">
        <v>15.6</v>
      </c>
      <c r="H15" s="19">
        <v>3</v>
      </c>
      <c r="I15" s="64">
        <f>H15*G15</f>
        <v>46.8</v>
      </c>
      <c r="J15" s="44"/>
      <c r="K15" s="46" t="s">
        <v>66</v>
      </c>
      <c r="L15" s="49" t="s">
        <v>236</v>
      </c>
    </row>
    <row r="16" spans="1:12" s="73" customFormat="1">
      <c r="A16" s="8" t="s">
        <v>46</v>
      </c>
      <c r="B16" s="18" t="s">
        <v>136</v>
      </c>
      <c r="C16" s="8" t="s">
        <v>157</v>
      </c>
      <c r="D16" s="18" t="s">
        <v>159</v>
      </c>
      <c r="E16" s="9">
        <v>400</v>
      </c>
      <c r="F16" s="19">
        <v>2</v>
      </c>
      <c r="G16" s="13">
        <v>17.5</v>
      </c>
      <c r="H16" s="19">
        <v>2</v>
      </c>
      <c r="I16" s="64">
        <f>H16*G16</f>
        <v>35</v>
      </c>
      <c r="J16" s="42"/>
      <c r="K16" s="46" t="s">
        <v>66</v>
      </c>
      <c r="L16" s="49" t="s">
        <v>237</v>
      </c>
    </row>
    <row r="17" spans="1:12" s="73" customFormat="1">
      <c r="A17" s="8" t="s">
        <v>46</v>
      </c>
      <c r="B17" s="18" t="s">
        <v>136</v>
      </c>
      <c r="C17" s="8" t="s">
        <v>157</v>
      </c>
      <c r="D17" s="18" t="s">
        <v>160</v>
      </c>
      <c r="E17" s="9">
        <v>400</v>
      </c>
      <c r="F17" s="19">
        <v>1</v>
      </c>
      <c r="G17" s="13">
        <v>16</v>
      </c>
      <c r="H17" s="19">
        <v>1</v>
      </c>
      <c r="I17" s="64">
        <f>H17*G17</f>
        <v>16</v>
      </c>
      <c r="J17" s="42"/>
      <c r="K17" s="46" t="s">
        <v>66</v>
      </c>
      <c r="L17" s="49" t="s">
        <v>238</v>
      </c>
    </row>
    <row r="18" spans="1:12" s="73" customFormat="1" ht="15" thickBot="1">
      <c r="A18" s="32" t="s">
        <v>20</v>
      </c>
      <c r="B18" s="33" t="s">
        <v>21</v>
      </c>
      <c r="C18" s="65" t="s">
        <v>35</v>
      </c>
      <c r="D18" s="48" t="s">
        <v>228</v>
      </c>
      <c r="E18" s="33"/>
      <c r="F18" s="34">
        <v>1</v>
      </c>
      <c r="G18" s="35">
        <v>500</v>
      </c>
      <c r="H18" s="34">
        <v>1</v>
      </c>
      <c r="I18" s="66">
        <f t="shared" ref="I18" si="1">H18*G18</f>
        <v>500</v>
      </c>
      <c r="J18" s="45" t="s">
        <v>229</v>
      </c>
      <c r="K18" s="50" t="s">
        <v>43</v>
      </c>
      <c r="L18" s="45"/>
    </row>
    <row r="19" spans="1:12" s="73" customFormat="1">
      <c r="A19" s="8" t="s">
        <v>20</v>
      </c>
      <c r="B19" s="9" t="s">
        <v>21</v>
      </c>
      <c r="C19" s="63" t="s">
        <v>36</v>
      </c>
      <c r="D19" s="9" t="s">
        <v>37</v>
      </c>
      <c r="E19" s="9">
        <v>410</v>
      </c>
      <c r="F19" s="12">
        <v>1</v>
      </c>
      <c r="G19" s="13">
        <v>20</v>
      </c>
      <c r="H19" s="12">
        <v>1</v>
      </c>
      <c r="I19" s="64">
        <f>H19*G19</f>
        <v>20</v>
      </c>
      <c r="J19" s="17" t="s">
        <v>256</v>
      </c>
      <c r="K19" s="15" t="s">
        <v>38</v>
      </c>
      <c r="L19" s="24"/>
    </row>
    <row r="20" spans="1:12" s="73" customFormat="1">
      <c r="A20" s="22" t="s">
        <v>20</v>
      </c>
      <c r="B20" s="40" t="s">
        <v>21</v>
      </c>
      <c r="C20" s="71" t="s">
        <v>36</v>
      </c>
      <c r="D20" s="40" t="s">
        <v>252</v>
      </c>
      <c r="E20" s="9">
        <v>230</v>
      </c>
      <c r="F20" s="12">
        <v>4</v>
      </c>
      <c r="G20" s="13">
        <v>17.5</v>
      </c>
      <c r="H20" s="12">
        <v>2</v>
      </c>
      <c r="I20" s="64">
        <f t="shared" si="0"/>
        <v>35</v>
      </c>
      <c r="J20" s="17" t="s">
        <v>255</v>
      </c>
      <c r="K20" s="74" t="s">
        <v>38</v>
      </c>
      <c r="L20" s="24"/>
    </row>
    <row r="21" spans="1:12" s="73" customFormat="1">
      <c r="A21" s="8" t="s">
        <v>39</v>
      </c>
      <c r="B21" s="9" t="s">
        <v>21</v>
      </c>
      <c r="C21" s="63" t="s">
        <v>40</v>
      </c>
      <c r="D21" s="9" t="s">
        <v>41</v>
      </c>
      <c r="E21" s="9">
        <v>350</v>
      </c>
      <c r="F21" s="12">
        <v>1225</v>
      </c>
      <c r="G21" s="13">
        <v>0.08</v>
      </c>
      <c r="H21" s="12">
        <v>1225</v>
      </c>
      <c r="I21" s="64">
        <v>104</v>
      </c>
      <c r="J21" s="17" t="s">
        <v>42</v>
      </c>
      <c r="K21" s="15" t="s">
        <v>43</v>
      </c>
      <c r="L21" s="24"/>
    </row>
    <row r="22" spans="1:12" s="73" customFormat="1">
      <c r="A22" s="8" t="s">
        <v>39</v>
      </c>
      <c r="B22" s="9" t="s">
        <v>21</v>
      </c>
      <c r="C22" s="63" t="s">
        <v>44</v>
      </c>
      <c r="D22" s="40" t="s">
        <v>226</v>
      </c>
      <c r="E22" s="9">
        <v>330</v>
      </c>
      <c r="F22" s="12">
        <v>1</v>
      </c>
      <c r="G22" s="13">
        <v>46</v>
      </c>
      <c r="H22" s="12">
        <v>1</v>
      </c>
      <c r="I22" s="64">
        <f t="shared" si="0"/>
        <v>46</v>
      </c>
      <c r="J22" s="17" t="s">
        <v>250</v>
      </c>
      <c r="K22" s="15" t="s">
        <v>45</v>
      </c>
      <c r="L22" s="49" t="s">
        <v>249</v>
      </c>
    </row>
    <row r="23" spans="1:12" s="73" customFormat="1">
      <c r="A23" s="8" t="s">
        <v>46</v>
      </c>
      <c r="B23" s="9" t="s">
        <v>21</v>
      </c>
      <c r="C23" s="63" t="s">
        <v>47</v>
      </c>
      <c r="D23" s="18" t="s">
        <v>48</v>
      </c>
      <c r="E23" s="9"/>
      <c r="F23" s="12">
        <v>5</v>
      </c>
      <c r="G23" s="13">
        <v>1.2</v>
      </c>
      <c r="H23" s="12">
        <v>1</v>
      </c>
      <c r="I23" s="64">
        <f t="shared" si="0"/>
        <v>1.2</v>
      </c>
      <c r="J23" s="17" t="s">
        <v>49</v>
      </c>
      <c r="K23" s="15" t="s">
        <v>50</v>
      </c>
      <c r="L23" s="24"/>
    </row>
    <row r="24" spans="1:12" s="73" customFormat="1">
      <c r="A24" s="8" t="s">
        <v>46</v>
      </c>
      <c r="B24" s="9" t="s">
        <v>21</v>
      </c>
      <c r="C24" s="63" t="s">
        <v>47</v>
      </c>
      <c r="D24" s="9" t="s">
        <v>51</v>
      </c>
      <c r="E24" s="9"/>
      <c r="F24" s="12">
        <v>12</v>
      </c>
      <c r="G24" s="13">
        <v>3</v>
      </c>
      <c r="H24" s="12">
        <v>3</v>
      </c>
      <c r="I24" s="64">
        <f t="shared" si="0"/>
        <v>9</v>
      </c>
      <c r="J24" s="14" t="s">
        <v>52</v>
      </c>
      <c r="K24" s="15" t="s">
        <v>50</v>
      </c>
      <c r="L24" s="24"/>
    </row>
    <row r="25" spans="1:12" s="73" customFormat="1">
      <c r="A25" s="8" t="s">
        <v>39</v>
      </c>
      <c r="B25" s="9" t="s">
        <v>21</v>
      </c>
      <c r="C25" s="63" t="s">
        <v>47</v>
      </c>
      <c r="D25" s="9" t="s">
        <v>53</v>
      </c>
      <c r="E25" s="9"/>
      <c r="F25" s="12">
        <v>6</v>
      </c>
      <c r="G25" s="13">
        <v>3</v>
      </c>
      <c r="H25" s="12">
        <v>2</v>
      </c>
      <c r="I25" s="64">
        <f t="shared" si="0"/>
        <v>6</v>
      </c>
      <c r="J25" s="17" t="s">
        <v>54</v>
      </c>
      <c r="K25" s="15" t="s">
        <v>50</v>
      </c>
      <c r="L25" s="24"/>
    </row>
    <row r="26" spans="1:12" s="73" customFormat="1">
      <c r="A26" s="8" t="s">
        <v>39</v>
      </c>
      <c r="B26" s="9" t="s">
        <v>21</v>
      </c>
      <c r="C26" s="63" t="s">
        <v>55</v>
      </c>
      <c r="D26" s="9" t="s">
        <v>56</v>
      </c>
      <c r="E26" s="9"/>
      <c r="F26" s="12">
        <v>3</v>
      </c>
      <c r="G26" s="13">
        <v>3</v>
      </c>
      <c r="H26" s="12">
        <v>1</v>
      </c>
      <c r="I26" s="64">
        <f t="shared" si="0"/>
        <v>3</v>
      </c>
      <c r="J26" s="14" t="s">
        <v>57</v>
      </c>
      <c r="K26" s="15" t="s">
        <v>58</v>
      </c>
      <c r="L26" s="24"/>
    </row>
    <row r="27" spans="1:12" s="73" customFormat="1">
      <c r="A27" s="8" t="s">
        <v>46</v>
      </c>
      <c r="B27" s="9" t="s">
        <v>21</v>
      </c>
      <c r="C27" s="63" t="s">
        <v>63</v>
      </c>
      <c r="D27" s="9" t="s">
        <v>64</v>
      </c>
      <c r="E27" s="9"/>
      <c r="F27" s="9">
        <v>6</v>
      </c>
      <c r="G27" s="13">
        <v>7.5</v>
      </c>
      <c r="H27" s="12">
        <v>1</v>
      </c>
      <c r="I27" s="64">
        <f t="shared" si="0"/>
        <v>7.5</v>
      </c>
      <c r="J27" s="14" t="s">
        <v>65</v>
      </c>
      <c r="K27" s="15" t="s">
        <v>66</v>
      </c>
      <c r="L27" s="24"/>
    </row>
    <row r="28" spans="1:12" s="73" customFormat="1">
      <c r="A28" s="8" t="s">
        <v>111</v>
      </c>
      <c r="B28" s="18" t="s">
        <v>112</v>
      </c>
      <c r="C28" s="8" t="s">
        <v>113</v>
      </c>
      <c r="D28" s="23" t="s">
        <v>259</v>
      </c>
      <c r="E28" s="9"/>
      <c r="F28" s="19">
        <v>1</v>
      </c>
      <c r="G28" s="13">
        <v>145</v>
      </c>
      <c r="H28" s="19">
        <v>1</v>
      </c>
      <c r="I28" s="64">
        <f t="shared" ref="I28:I51" si="2">H28*G28</f>
        <v>145</v>
      </c>
      <c r="J28" s="17" t="s">
        <v>258</v>
      </c>
      <c r="K28" s="15" t="s">
        <v>114</v>
      </c>
      <c r="L28" s="49" t="s">
        <v>231</v>
      </c>
    </row>
    <row r="29" spans="1:12" s="73" customFormat="1">
      <c r="A29" s="8" t="s">
        <v>111</v>
      </c>
      <c r="B29" s="18" t="s">
        <v>112</v>
      </c>
      <c r="C29" s="8" t="s">
        <v>115</v>
      </c>
      <c r="D29" s="18" t="s">
        <v>116</v>
      </c>
      <c r="E29" s="9"/>
      <c r="F29" s="19">
        <v>1</v>
      </c>
      <c r="G29" s="13">
        <v>23</v>
      </c>
      <c r="H29" s="19">
        <v>1</v>
      </c>
      <c r="I29" s="64">
        <f t="shared" si="2"/>
        <v>23</v>
      </c>
      <c r="J29" s="17" t="s">
        <v>117</v>
      </c>
      <c r="K29" s="15" t="s">
        <v>118</v>
      </c>
      <c r="L29" s="24"/>
    </row>
    <row r="30" spans="1:12" s="73" customFormat="1">
      <c r="A30" s="8" t="s">
        <v>111</v>
      </c>
      <c r="B30" s="18" t="s">
        <v>112</v>
      </c>
      <c r="C30" s="8" t="s">
        <v>119</v>
      </c>
      <c r="D30" s="18" t="s">
        <v>120</v>
      </c>
      <c r="E30" s="9"/>
      <c r="F30" s="19">
        <v>1</v>
      </c>
      <c r="G30" s="13">
        <v>7.5</v>
      </c>
      <c r="H30" s="19">
        <v>1</v>
      </c>
      <c r="I30" s="64">
        <f t="shared" si="2"/>
        <v>7.5</v>
      </c>
      <c r="J30" s="17" t="s">
        <v>121</v>
      </c>
      <c r="K30" s="15" t="s">
        <v>122</v>
      </c>
      <c r="L30" s="24"/>
    </row>
    <row r="31" spans="1:12" s="73" customFormat="1">
      <c r="A31" s="8" t="s">
        <v>111</v>
      </c>
      <c r="B31" s="18" t="s">
        <v>112</v>
      </c>
      <c r="C31" s="8" t="s">
        <v>123</v>
      </c>
      <c r="D31" s="23" t="s">
        <v>253</v>
      </c>
      <c r="E31" s="9">
        <v>300</v>
      </c>
      <c r="F31" s="19">
        <v>1</v>
      </c>
      <c r="G31" s="13">
        <v>78.39</v>
      </c>
      <c r="H31" s="19">
        <v>1</v>
      </c>
      <c r="I31" s="64">
        <f t="shared" si="2"/>
        <v>78.39</v>
      </c>
      <c r="J31" s="92" t="s">
        <v>260</v>
      </c>
      <c r="K31" s="15" t="s">
        <v>225</v>
      </c>
      <c r="L31" s="49" t="s">
        <v>224</v>
      </c>
    </row>
    <row r="32" spans="1:12" s="73" customFormat="1">
      <c r="A32" s="8" t="s">
        <v>111</v>
      </c>
      <c r="B32" s="18" t="s">
        <v>112</v>
      </c>
      <c r="C32" s="8" t="s">
        <v>119</v>
      </c>
      <c r="D32" s="18" t="s">
        <v>124</v>
      </c>
      <c r="E32" s="9"/>
      <c r="F32" s="19">
        <v>3</v>
      </c>
      <c r="G32" s="13">
        <v>26</v>
      </c>
      <c r="H32" s="19">
        <v>2</v>
      </c>
      <c r="I32" s="64">
        <f t="shared" si="2"/>
        <v>52</v>
      </c>
      <c r="J32" s="93" t="s">
        <v>261</v>
      </c>
      <c r="K32" s="15" t="s">
        <v>143</v>
      </c>
      <c r="L32" s="49" t="s">
        <v>125</v>
      </c>
    </row>
    <row r="33" spans="1:12" s="73" customFormat="1">
      <c r="A33" s="8" t="s">
        <v>126</v>
      </c>
      <c r="B33" s="18" t="s">
        <v>112</v>
      </c>
      <c r="C33" s="8" t="s">
        <v>127</v>
      </c>
      <c r="D33" s="18" t="s">
        <v>128</v>
      </c>
      <c r="E33" s="9"/>
      <c r="F33" s="19">
        <v>1</v>
      </c>
      <c r="G33" s="13">
        <v>15</v>
      </c>
      <c r="H33" s="19">
        <v>1</v>
      </c>
      <c r="I33" s="64">
        <f t="shared" si="2"/>
        <v>15</v>
      </c>
      <c r="J33" s="17" t="s">
        <v>129</v>
      </c>
      <c r="K33" s="15" t="s">
        <v>122</v>
      </c>
      <c r="L33" s="24"/>
    </row>
    <row r="34" spans="1:12" s="73" customFormat="1">
      <c r="A34" s="8" t="s">
        <v>126</v>
      </c>
      <c r="B34" s="18" t="s">
        <v>112</v>
      </c>
      <c r="C34" s="8" t="s">
        <v>208</v>
      </c>
      <c r="D34" s="18" t="s">
        <v>209</v>
      </c>
      <c r="E34" s="9"/>
      <c r="F34" s="19">
        <v>1</v>
      </c>
      <c r="G34" s="13">
        <v>2</v>
      </c>
      <c r="H34" s="19">
        <v>1</v>
      </c>
      <c r="I34" s="64">
        <f t="shared" si="2"/>
        <v>2</v>
      </c>
      <c r="J34" s="14" t="s">
        <v>210</v>
      </c>
      <c r="K34" s="74" t="s">
        <v>262</v>
      </c>
      <c r="L34" s="49" t="s">
        <v>230</v>
      </c>
    </row>
    <row r="35" spans="1:12" s="73" customFormat="1">
      <c r="A35" s="8" t="s">
        <v>111</v>
      </c>
      <c r="B35" s="18" t="s">
        <v>112</v>
      </c>
      <c r="C35" s="8" t="s">
        <v>130</v>
      </c>
      <c r="D35" s="23" t="s">
        <v>254</v>
      </c>
      <c r="E35" s="9"/>
      <c r="F35" s="19">
        <v>1</v>
      </c>
      <c r="G35" s="13">
        <v>3</v>
      </c>
      <c r="H35" s="19">
        <v>1</v>
      </c>
      <c r="I35" s="64">
        <f t="shared" si="2"/>
        <v>3</v>
      </c>
      <c r="J35" s="14" t="s">
        <v>251</v>
      </c>
      <c r="K35" s="15" t="s">
        <v>131</v>
      </c>
      <c r="L35" s="24"/>
    </row>
    <row r="36" spans="1:12" s="73" customFormat="1">
      <c r="A36" s="8" t="s">
        <v>126</v>
      </c>
      <c r="B36" s="18" t="s">
        <v>132</v>
      </c>
      <c r="C36" s="8" t="s">
        <v>133</v>
      </c>
      <c r="D36" s="23" t="s">
        <v>263</v>
      </c>
      <c r="E36" s="9"/>
      <c r="F36" s="19">
        <v>1</v>
      </c>
      <c r="G36" s="13">
        <v>40</v>
      </c>
      <c r="H36" s="19">
        <v>1</v>
      </c>
      <c r="I36" s="64">
        <f t="shared" si="2"/>
        <v>40</v>
      </c>
      <c r="J36" s="93" t="s">
        <v>264</v>
      </c>
      <c r="K36" s="74" t="s">
        <v>143</v>
      </c>
      <c r="L36" s="24"/>
    </row>
    <row r="37" spans="1:12" s="73" customFormat="1">
      <c r="A37" s="8" t="s">
        <v>126</v>
      </c>
      <c r="B37" s="18" t="s">
        <v>132</v>
      </c>
      <c r="C37" s="8" t="s">
        <v>246</v>
      </c>
      <c r="D37" s="18" t="s">
        <v>247</v>
      </c>
      <c r="E37" s="9"/>
      <c r="F37" s="19">
        <v>1</v>
      </c>
      <c r="G37" s="13">
        <v>13.5</v>
      </c>
      <c r="H37" s="19">
        <v>1</v>
      </c>
      <c r="I37" s="64">
        <f t="shared" si="2"/>
        <v>13.5</v>
      </c>
      <c r="J37" s="17" t="s">
        <v>248</v>
      </c>
      <c r="K37" s="74" t="s">
        <v>122</v>
      </c>
      <c r="L37" s="24"/>
    </row>
    <row r="38" spans="1:12" s="73" customFormat="1">
      <c r="A38" s="8" t="s">
        <v>126</v>
      </c>
      <c r="B38" s="18" t="s">
        <v>132</v>
      </c>
      <c r="C38" s="8" t="s">
        <v>132</v>
      </c>
      <c r="D38" s="23" t="s">
        <v>265</v>
      </c>
      <c r="E38" s="9"/>
      <c r="F38" s="19">
        <v>1</v>
      </c>
      <c r="G38" s="13">
        <v>80</v>
      </c>
      <c r="H38" s="19">
        <v>1</v>
      </c>
      <c r="I38" s="64">
        <f t="shared" si="2"/>
        <v>80</v>
      </c>
      <c r="J38" s="91" t="s">
        <v>134</v>
      </c>
      <c r="K38" s="15" t="s">
        <v>135</v>
      </c>
      <c r="L38" s="24"/>
    </row>
    <row r="39" spans="1:12" s="73" customFormat="1">
      <c r="A39" s="8" t="s">
        <v>46</v>
      </c>
      <c r="B39" s="18" t="s">
        <v>136</v>
      </c>
      <c r="C39" s="8" t="s">
        <v>137</v>
      </c>
      <c r="D39" s="18" t="s">
        <v>138</v>
      </c>
      <c r="E39" s="9"/>
      <c r="F39" s="19">
        <v>8</v>
      </c>
      <c r="G39" s="13">
        <v>59</v>
      </c>
      <c r="H39" s="19">
        <v>1</v>
      </c>
      <c r="I39" s="64">
        <f t="shared" si="2"/>
        <v>59</v>
      </c>
      <c r="J39" s="14" t="s">
        <v>139</v>
      </c>
      <c r="K39" s="15" t="s">
        <v>122</v>
      </c>
      <c r="L39" s="24"/>
    </row>
    <row r="40" spans="1:12" s="73" customFormat="1">
      <c r="A40" s="8" t="s">
        <v>46</v>
      </c>
      <c r="B40" s="18" t="s">
        <v>136</v>
      </c>
      <c r="C40" s="8" t="s">
        <v>140</v>
      </c>
      <c r="D40" s="18" t="s">
        <v>141</v>
      </c>
      <c r="E40" s="9"/>
      <c r="F40" s="19">
        <v>10</v>
      </c>
      <c r="G40" s="13">
        <v>4.0999999999999996</v>
      </c>
      <c r="H40" s="19">
        <v>10</v>
      </c>
      <c r="I40" s="64">
        <f t="shared" si="2"/>
        <v>41</v>
      </c>
      <c r="J40" s="17" t="s">
        <v>142</v>
      </c>
      <c r="K40" s="15" t="s">
        <v>143</v>
      </c>
      <c r="L40" s="24"/>
    </row>
    <row r="41" spans="1:12" s="73" customFormat="1">
      <c r="A41" s="8" t="s">
        <v>46</v>
      </c>
      <c r="B41" s="18" t="s">
        <v>136</v>
      </c>
      <c r="C41" s="8" t="s">
        <v>140</v>
      </c>
      <c r="D41" s="18" t="s">
        <v>144</v>
      </c>
      <c r="E41" s="9"/>
      <c r="F41" s="19">
        <v>5</v>
      </c>
      <c r="G41" s="13">
        <v>6</v>
      </c>
      <c r="H41" s="19">
        <v>5</v>
      </c>
      <c r="I41" s="64">
        <f t="shared" si="2"/>
        <v>30</v>
      </c>
      <c r="J41" s="17" t="s">
        <v>145</v>
      </c>
      <c r="K41" s="15" t="s">
        <v>143</v>
      </c>
      <c r="L41" s="24"/>
    </row>
    <row r="42" spans="1:12" s="73" customFormat="1">
      <c r="A42" s="8" t="s">
        <v>46</v>
      </c>
      <c r="B42" s="18" t="s">
        <v>136</v>
      </c>
      <c r="C42" s="8" t="s">
        <v>146</v>
      </c>
      <c r="D42" s="18" t="s">
        <v>147</v>
      </c>
      <c r="E42" s="9"/>
      <c r="F42" s="19">
        <v>5</v>
      </c>
      <c r="G42" s="13">
        <v>4</v>
      </c>
      <c r="H42" s="19">
        <v>5</v>
      </c>
      <c r="I42" s="64">
        <f t="shared" si="2"/>
        <v>20</v>
      </c>
      <c r="J42" s="17" t="s">
        <v>148</v>
      </c>
      <c r="K42" s="15" t="s">
        <v>143</v>
      </c>
      <c r="L42" s="24"/>
    </row>
    <row r="43" spans="1:12" s="73" customFormat="1">
      <c r="A43" s="8" t="s">
        <v>46</v>
      </c>
      <c r="B43" s="18" t="s">
        <v>136</v>
      </c>
      <c r="C43" s="8" t="s">
        <v>149</v>
      </c>
      <c r="D43" s="18" t="s">
        <v>150</v>
      </c>
      <c r="E43" s="9">
        <v>200</v>
      </c>
      <c r="F43" s="19">
        <v>3</v>
      </c>
      <c r="G43" s="13">
        <v>16</v>
      </c>
      <c r="H43" s="19">
        <v>3</v>
      </c>
      <c r="I43" s="64">
        <f t="shared" si="2"/>
        <v>48</v>
      </c>
      <c r="J43" s="14" t="s">
        <v>151</v>
      </c>
      <c r="K43" s="15" t="s">
        <v>152</v>
      </c>
      <c r="L43" s="24"/>
    </row>
    <row r="44" spans="1:12" s="73" customFormat="1">
      <c r="A44" s="8" t="s">
        <v>46</v>
      </c>
      <c r="B44" s="18" t="s">
        <v>136</v>
      </c>
      <c r="C44" s="8" t="s">
        <v>153</v>
      </c>
      <c r="D44" s="18" t="s">
        <v>154</v>
      </c>
      <c r="E44" s="9"/>
      <c r="F44" s="19">
        <v>5</v>
      </c>
      <c r="G44" s="13">
        <v>14.5</v>
      </c>
      <c r="H44" s="19">
        <v>5</v>
      </c>
      <c r="I44" s="64">
        <f t="shared" si="2"/>
        <v>72.5</v>
      </c>
      <c r="J44" s="17" t="s">
        <v>155</v>
      </c>
      <c r="K44" s="15" t="s">
        <v>156</v>
      </c>
      <c r="L44" s="25"/>
    </row>
    <row r="45" spans="1:12" s="73" customFormat="1">
      <c r="A45" s="8" t="s">
        <v>163</v>
      </c>
      <c r="B45" s="18" t="s">
        <v>164</v>
      </c>
      <c r="C45" s="8" t="s">
        <v>164</v>
      </c>
      <c r="D45" s="18" t="s">
        <v>220</v>
      </c>
      <c r="E45" s="9"/>
      <c r="F45" s="19">
        <v>5</v>
      </c>
      <c r="G45" s="13">
        <v>12</v>
      </c>
      <c r="H45" s="19">
        <v>5</v>
      </c>
      <c r="I45" s="64">
        <f t="shared" si="2"/>
        <v>60</v>
      </c>
      <c r="J45" s="17" t="s">
        <v>161</v>
      </c>
      <c r="K45" s="15" t="s">
        <v>161</v>
      </c>
      <c r="L45" s="25"/>
    </row>
    <row r="46" spans="1:12" s="73" customFormat="1">
      <c r="A46" s="8" t="s">
        <v>163</v>
      </c>
      <c r="B46" s="18" t="s">
        <v>165</v>
      </c>
      <c r="C46" s="8" t="s">
        <v>166</v>
      </c>
      <c r="D46" s="23" t="s">
        <v>203</v>
      </c>
      <c r="E46" s="9"/>
      <c r="F46" s="19">
        <v>5</v>
      </c>
      <c r="G46" s="13">
        <v>25</v>
      </c>
      <c r="H46" s="19">
        <v>5</v>
      </c>
      <c r="I46" s="64">
        <f t="shared" si="2"/>
        <v>125</v>
      </c>
      <c r="J46" s="17" t="s">
        <v>161</v>
      </c>
      <c r="K46" s="15" t="s">
        <v>161</v>
      </c>
      <c r="L46" s="25"/>
    </row>
    <row r="47" spans="1:12" s="73" customFormat="1">
      <c r="A47" s="8" t="s">
        <v>163</v>
      </c>
      <c r="B47" s="18" t="s">
        <v>165</v>
      </c>
      <c r="C47" s="22" t="s">
        <v>232</v>
      </c>
      <c r="D47" s="23" t="s">
        <v>233</v>
      </c>
      <c r="E47" s="9">
        <v>300</v>
      </c>
      <c r="F47" s="19">
        <v>2</v>
      </c>
      <c r="G47" s="13">
        <v>25</v>
      </c>
      <c r="H47" s="19">
        <v>2</v>
      </c>
      <c r="I47" s="64">
        <f t="shared" si="2"/>
        <v>50</v>
      </c>
      <c r="J47" s="17" t="s">
        <v>234</v>
      </c>
      <c r="K47" s="15" t="s">
        <v>161</v>
      </c>
      <c r="L47" s="25"/>
    </row>
    <row r="48" spans="1:12" s="73" customFormat="1">
      <c r="A48" s="8" t="s">
        <v>167</v>
      </c>
      <c r="B48" s="18" t="s">
        <v>21</v>
      </c>
      <c r="C48" s="8" t="s">
        <v>63</v>
      </c>
      <c r="D48" s="18" t="s">
        <v>168</v>
      </c>
      <c r="E48" s="9">
        <v>400</v>
      </c>
      <c r="F48" s="19">
        <v>2</v>
      </c>
      <c r="G48" s="13">
        <v>24</v>
      </c>
      <c r="H48" s="19">
        <v>1</v>
      </c>
      <c r="I48" s="64">
        <f t="shared" si="2"/>
        <v>24</v>
      </c>
      <c r="J48" s="17" t="s">
        <v>221</v>
      </c>
      <c r="K48" s="15" t="s">
        <v>169</v>
      </c>
      <c r="L48" s="25"/>
    </row>
    <row r="49" spans="1:12" s="73" customFormat="1">
      <c r="A49" s="8" t="s">
        <v>167</v>
      </c>
      <c r="B49" s="18" t="s">
        <v>112</v>
      </c>
      <c r="C49" s="8" t="s">
        <v>178</v>
      </c>
      <c r="D49" s="18" t="s">
        <v>179</v>
      </c>
      <c r="E49" s="9"/>
      <c r="F49" s="19">
        <v>1</v>
      </c>
      <c r="G49" s="13">
        <v>3</v>
      </c>
      <c r="H49" s="19">
        <v>1</v>
      </c>
      <c r="I49" s="64">
        <f t="shared" si="2"/>
        <v>3</v>
      </c>
      <c r="J49" s="17" t="s">
        <v>180</v>
      </c>
      <c r="K49" s="15" t="s">
        <v>181</v>
      </c>
      <c r="L49" s="25"/>
    </row>
    <row r="50" spans="1:12" s="73" customFormat="1">
      <c r="A50" s="8" t="s">
        <v>167</v>
      </c>
      <c r="B50" s="18" t="s">
        <v>112</v>
      </c>
      <c r="C50" s="8" t="s">
        <v>162</v>
      </c>
      <c r="D50" s="18" t="s">
        <v>194</v>
      </c>
      <c r="E50" s="9"/>
      <c r="F50" s="19">
        <v>1</v>
      </c>
      <c r="G50" s="13">
        <v>12</v>
      </c>
      <c r="H50" s="19">
        <v>1</v>
      </c>
      <c r="I50" s="64">
        <f t="shared" si="2"/>
        <v>12</v>
      </c>
      <c r="J50" s="17" t="s">
        <v>195</v>
      </c>
      <c r="K50" s="15" t="s">
        <v>196</v>
      </c>
      <c r="L50" s="25"/>
    </row>
    <row r="51" spans="1:12" s="73" customFormat="1">
      <c r="A51" s="8" t="s">
        <v>167</v>
      </c>
      <c r="B51" s="18" t="s">
        <v>112</v>
      </c>
      <c r="C51" s="8" t="s">
        <v>123</v>
      </c>
      <c r="D51" s="18" t="s">
        <v>197</v>
      </c>
      <c r="E51" s="9"/>
      <c r="F51" s="19">
        <v>1</v>
      </c>
      <c r="G51" s="13">
        <v>12</v>
      </c>
      <c r="H51" s="19">
        <v>1</v>
      </c>
      <c r="I51" s="64">
        <f t="shared" si="2"/>
        <v>12</v>
      </c>
      <c r="J51" s="17" t="s">
        <v>198</v>
      </c>
      <c r="K51" s="15" t="s">
        <v>243</v>
      </c>
      <c r="L51" s="25"/>
    </row>
    <row r="52" spans="1:12" s="73" customFormat="1">
      <c r="A52" s="8" t="s">
        <v>167</v>
      </c>
      <c r="B52" s="18" t="s">
        <v>112</v>
      </c>
      <c r="C52" s="8" t="s">
        <v>130</v>
      </c>
      <c r="D52" s="18" t="s">
        <v>199</v>
      </c>
      <c r="E52" s="9"/>
      <c r="F52" s="19">
        <v>1</v>
      </c>
      <c r="G52" s="13">
        <f>(3+0.96)</f>
        <v>3.96</v>
      </c>
      <c r="H52" s="19">
        <v>1</v>
      </c>
      <c r="I52" s="64">
        <f t="shared" ref="I52:I55" si="3">H52*G52</f>
        <v>3.96</v>
      </c>
      <c r="J52" s="14" t="s">
        <v>200</v>
      </c>
      <c r="K52" s="15" t="s">
        <v>242</v>
      </c>
      <c r="L52" s="25"/>
    </row>
    <row r="53" spans="1:12" s="73" customFormat="1">
      <c r="A53" s="104" t="s">
        <v>167</v>
      </c>
      <c r="B53" s="105" t="s">
        <v>67</v>
      </c>
      <c r="C53" s="104" t="s">
        <v>113</v>
      </c>
      <c r="D53" s="105" t="s">
        <v>182</v>
      </c>
      <c r="E53" s="106"/>
      <c r="F53" s="107">
        <v>1</v>
      </c>
      <c r="G53" s="108">
        <f>3.11+1.67</f>
        <v>4.7799999999999994</v>
      </c>
      <c r="H53" s="107">
        <v>1</v>
      </c>
      <c r="I53" s="109">
        <f>H53*G53</f>
        <v>4.7799999999999994</v>
      </c>
      <c r="J53" s="114" t="s">
        <v>183</v>
      </c>
      <c r="K53" s="111" t="s">
        <v>184</v>
      </c>
      <c r="L53" s="112"/>
    </row>
    <row r="54" spans="1:12" s="73" customFormat="1">
      <c r="A54" s="8" t="s">
        <v>167</v>
      </c>
      <c r="B54" s="23" t="s">
        <v>21</v>
      </c>
      <c r="C54" s="8" t="s">
        <v>63</v>
      </c>
      <c r="D54" s="18" t="s">
        <v>171</v>
      </c>
      <c r="E54" s="9"/>
      <c r="F54" s="19">
        <v>3</v>
      </c>
      <c r="G54" s="13">
        <f>5.01</f>
        <v>5.01</v>
      </c>
      <c r="H54" s="19">
        <v>1</v>
      </c>
      <c r="I54" s="64">
        <f>H54*G54</f>
        <v>5.01</v>
      </c>
      <c r="J54" s="17" t="s">
        <v>172</v>
      </c>
      <c r="K54" s="15" t="s">
        <v>173</v>
      </c>
      <c r="L54" s="20"/>
    </row>
    <row r="55" spans="1:12" s="113" customFormat="1">
      <c r="A55" s="104" t="s">
        <v>167</v>
      </c>
      <c r="B55" s="105" t="s">
        <v>112</v>
      </c>
      <c r="C55" s="104" t="s">
        <v>178</v>
      </c>
      <c r="D55" s="105" t="s">
        <v>201</v>
      </c>
      <c r="E55" s="106"/>
      <c r="F55" s="107">
        <v>1</v>
      </c>
      <c r="G55" s="108">
        <v>4</v>
      </c>
      <c r="H55" s="107">
        <v>1</v>
      </c>
      <c r="I55" s="109">
        <f t="shared" si="3"/>
        <v>4</v>
      </c>
      <c r="J55" s="110" t="s">
        <v>276</v>
      </c>
      <c r="K55" s="111" t="s">
        <v>184</v>
      </c>
      <c r="L55" s="112"/>
    </row>
    <row r="56" spans="1:12" s="73" customFormat="1">
      <c r="A56" s="8" t="s">
        <v>167</v>
      </c>
      <c r="B56" s="18" t="s">
        <v>213</v>
      </c>
      <c r="C56" s="8" t="s">
        <v>214</v>
      </c>
      <c r="D56" s="18" t="s">
        <v>215</v>
      </c>
      <c r="E56" s="9"/>
      <c r="F56" s="19">
        <v>1</v>
      </c>
      <c r="G56" s="13">
        <v>21.5</v>
      </c>
      <c r="H56" s="19">
        <v>1</v>
      </c>
      <c r="I56" s="64">
        <f>G56*H56</f>
        <v>21.5</v>
      </c>
      <c r="J56" s="17" t="s">
        <v>216</v>
      </c>
      <c r="K56" s="15" t="s">
        <v>244</v>
      </c>
      <c r="L56" s="26"/>
    </row>
    <row r="57" spans="1:12" s="73" customFormat="1">
      <c r="A57" s="82"/>
      <c r="B57" s="83" t="s">
        <v>67</v>
      </c>
      <c r="C57" s="84" t="s">
        <v>257</v>
      </c>
      <c r="D57" s="83" t="s">
        <v>293</v>
      </c>
      <c r="E57" s="85"/>
      <c r="F57" s="86"/>
      <c r="G57" s="87"/>
      <c r="H57" s="86">
        <v>1</v>
      </c>
      <c r="I57" s="103">
        <f>'Fastener List'!F48</f>
        <v>198.67999999999998</v>
      </c>
      <c r="J57" s="88"/>
      <c r="K57" s="89"/>
      <c r="L57" s="90"/>
    </row>
    <row r="58" spans="1:12" s="7" customFormat="1" ht="16.2" thickBot="1">
      <c r="A58" s="52"/>
      <c r="B58" s="53" t="s">
        <v>4</v>
      </c>
      <c r="C58" s="52" t="s">
        <v>235</v>
      </c>
      <c r="D58" s="54" t="s">
        <v>5</v>
      </c>
      <c r="E58" s="54"/>
      <c r="F58" s="54"/>
      <c r="G58" s="54"/>
      <c r="H58" s="55"/>
      <c r="I58" s="59">
        <f>SUM(I19:I57)+I18</f>
        <v>1985.52</v>
      </c>
      <c r="J58" s="54"/>
      <c r="K58" s="51"/>
      <c r="L58" s="70"/>
    </row>
  </sheetData>
  <mergeCells count="1">
    <mergeCell ref="A1:L1"/>
  </mergeCells>
  <phoneticPr fontId="21" type="noConversion"/>
  <hyperlinks>
    <hyperlink ref="J19" r:id="rId1" display="20X20X18MM 500MM"/>
    <hyperlink ref="J21" r:id="rId2"/>
    <hyperlink ref="J22" r:id="rId3" display="Size: 310x310mm"/>
    <hyperlink ref="J23" r:id="rId4"/>
    <hyperlink ref="J24" r:id="rId5"/>
    <hyperlink ref="J25" r:id="rId6"/>
    <hyperlink ref="J26" r:id="rId7"/>
    <hyperlink ref="J27" r:id="rId8"/>
    <hyperlink ref="J28" r:id="rId9"/>
    <hyperlink ref="J29" r:id="rId10"/>
    <hyperlink ref="J30" r:id="rId11"/>
    <hyperlink ref="J31" r:id="rId12" display="1x Select Color: 220V/110V"/>
    <hyperlink ref="L32" r:id="rId13"/>
    <hyperlink ref="J33" r:id="rId14"/>
    <hyperlink ref="J35" r:id="rId15" display="1x 10Pcs Temperature: 160 degree"/>
    <hyperlink ref="J36" r:id="rId16" display="Color: Dragon-Standard flow"/>
    <hyperlink ref="J38" r:id="rId17"/>
    <hyperlink ref="J39" r:id="rId18"/>
    <hyperlink ref="J40" r:id="rId19"/>
    <hyperlink ref="J41" r:id="rId20"/>
    <hyperlink ref="J42" r:id="rId21"/>
    <hyperlink ref="J43" r:id="rId22"/>
    <hyperlink ref="J44" r:id="rId23"/>
    <hyperlink ref="J48" r:id="rId24" display="Color: Buffer 14inch 35cm"/>
    <hyperlink ref="J49" r:id="rId25"/>
    <hyperlink ref="J50" r:id="rId26"/>
    <hyperlink ref="J51" r:id="rId27"/>
    <hyperlink ref="J52" r:id="rId28"/>
    <hyperlink ref="J55" r:id="rId29" display="RepRap ONLY- 1x Humidity Sensor"/>
    <hyperlink ref="J34" r:id="rId30"/>
    <hyperlink ref="J56" r:id="rId31"/>
    <hyperlink ref="J32" r:id="rId32" display="Genuine Omron Solid State Relay"/>
    <hyperlink ref="L31" r:id="rId33" display="1x 310mm 220V 750W"/>
    <hyperlink ref="L8" r:id="rId34" display="Color: 339 mm"/>
    <hyperlink ref="L9" r:id="rId35"/>
    <hyperlink ref="L10" r:id="rId36"/>
    <hyperlink ref="L11" r:id="rId37"/>
    <hyperlink ref="L12" r:id="rId38"/>
    <hyperlink ref="L13" r:id="rId39" display="Color: 10pcs 2028"/>
    <hyperlink ref="L15" r:id="rId40" display="3x GL: 350 - Color: MGN12 H"/>
    <hyperlink ref="L16" r:id="rId41" display="2x GL: 400 - Color: MGN12 H"/>
    <hyperlink ref="L17" r:id="rId42" display="1x GL: 400 - Color: MGN9 H"/>
    <hyperlink ref="L28" r:id="rId43" display="1x TMC2209 x8"/>
    <hyperlink ref="L34" r:id="rId44" display="1x ADXL345 Accelerometer"/>
    <hyperlink ref="J45" r:id="rId45"/>
    <hyperlink ref="J46" r:id="rId46"/>
    <hyperlink ref="J47" r:id="rId47" display="TBD"/>
    <hyperlink ref="J37" r:id="rId48"/>
    <hyperlink ref="L22" r:id="rId49"/>
    <hyperlink ref="J18" r:id="rId50"/>
    <hyperlink ref="J53" r:id="rId51"/>
    <hyperlink ref="J54" r:id="rId52"/>
    <hyperlink ref="L14" r:id="rId53"/>
  </hyperlinks>
  <pageMargins left="0.19685039370078741" right="0.19685039370078741" top="0.39370078740157483" bottom="0.39370078740157483" header="0.31496062992125984" footer="0.31496062992125984"/>
  <pageSetup paperSize="9" scale="51" orientation="portrait" r:id="rId54"/>
  <drawing r:id="rId55"/>
  <legacyDrawing r:id="rId56"/>
  <tableParts count="1">
    <tablePart r:id="rId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8"/>
  <sheetViews>
    <sheetView tabSelected="1" zoomScale="85" zoomScaleNormal="85" workbookViewId="0">
      <pane ySplit="7" topLeftCell="A17" activePane="bottomLeft" state="frozen"/>
      <selection pane="bottomLeft" activeCell="M28" sqref="M28"/>
    </sheetView>
  </sheetViews>
  <sheetFormatPr defaultColWidth="14.44140625" defaultRowHeight="14.4"/>
  <cols>
    <col min="1" max="1" width="24" style="4" bestFit="1" customWidth="1"/>
    <col min="2" max="2" width="35.6640625" style="4" bestFit="1" customWidth="1"/>
    <col min="3" max="3" width="13" style="4" customWidth="1"/>
    <col min="4" max="4" width="10.88671875" style="4" customWidth="1"/>
    <col min="5" max="5" width="13.109375" style="4" customWidth="1"/>
    <col min="6" max="6" width="14.88671875" style="4" customWidth="1"/>
    <col min="7" max="7" width="34.5546875" style="4" bestFit="1" customWidth="1"/>
    <col min="8" max="8" width="14.33203125" style="4" customWidth="1"/>
    <col min="9" max="9" width="8.88671875" style="4" customWidth="1"/>
    <col min="10" max="10" width="8.5546875" style="4" customWidth="1"/>
    <col min="11" max="20" width="8.6640625" style="4" customWidth="1"/>
    <col min="21" max="16384" width="14.44140625" style="4"/>
  </cols>
  <sheetData>
    <row r="1" spans="1:20" ht="24.6">
      <c r="A1" s="118" t="s">
        <v>292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pans="1:20">
      <c r="A2" s="5"/>
      <c r="C2" s="1" t="s">
        <v>0</v>
      </c>
      <c r="D2" s="5"/>
      <c r="G2" s="1"/>
    </row>
    <row r="3" spans="1:20">
      <c r="A3" s="1"/>
      <c r="C3" s="2" t="s">
        <v>1</v>
      </c>
      <c r="G3" s="2"/>
    </row>
    <row r="4" spans="1:20">
      <c r="A4" s="2"/>
      <c r="C4" s="2" t="s">
        <v>2</v>
      </c>
      <c r="G4" s="2"/>
    </row>
    <row r="5" spans="1:20" ht="15" thickBot="1">
      <c r="A5" s="2"/>
      <c r="C5" s="2" t="s">
        <v>3</v>
      </c>
      <c r="G5" s="2"/>
    </row>
    <row r="6" spans="1:20" s="7" customFormat="1" ht="16.2" thickBot="1">
      <c r="A6" s="75" t="s">
        <v>239</v>
      </c>
      <c r="B6" s="77" t="s">
        <v>5</v>
      </c>
      <c r="C6" s="77"/>
      <c r="D6" s="77"/>
      <c r="E6" s="78"/>
      <c r="F6" s="79">
        <f>F48</f>
        <v>198.67999999999998</v>
      </c>
      <c r="G6" s="77"/>
      <c r="H6" s="80"/>
      <c r="I6" s="81"/>
      <c r="J6" s="95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28.5" customHeight="1" thickBot="1">
      <c r="A7" s="57" t="s">
        <v>8</v>
      </c>
      <c r="B7" s="58" t="s">
        <v>9</v>
      </c>
      <c r="C7" s="58" t="s">
        <v>11</v>
      </c>
      <c r="D7" s="58" t="s">
        <v>12</v>
      </c>
      <c r="E7" s="58" t="s">
        <v>13</v>
      </c>
      <c r="F7" s="60" t="s">
        <v>14</v>
      </c>
      <c r="G7" s="58" t="s">
        <v>15</v>
      </c>
      <c r="H7" s="58" t="s">
        <v>16</v>
      </c>
      <c r="I7" s="58" t="s">
        <v>17</v>
      </c>
      <c r="J7" s="60" t="s">
        <v>18</v>
      </c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>
      <c r="A8" s="8" t="s">
        <v>185</v>
      </c>
      <c r="B8" s="18" t="s">
        <v>186</v>
      </c>
      <c r="C8" s="19">
        <v>2</v>
      </c>
      <c r="D8" s="13">
        <f>(2.8+1.51)</f>
        <v>4.3099999999999996</v>
      </c>
      <c r="E8" s="19">
        <v>1</v>
      </c>
      <c r="F8" s="64">
        <f>E8*D8</f>
        <v>4.3099999999999996</v>
      </c>
      <c r="G8" s="92" t="s">
        <v>267</v>
      </c>
      <c r="H8" s="15" t="s">
        <v>187</v>
      </c>
      <c r="I8" s="16"/>
      <c r="J8" s="97"/>
    </row>
    <row r="9" spans="1:20">
      <c r="A9" s="63" t="s">
        <v>68</v>
      </c>
      <c r="B9" s="9" t="s">
        <v>69</v>
      </c>
      <c r="C9" s="9">
        <v>44</v>
      </c>
      <c r="D9" s="13">
        <v>1</v>
      </c>
      <c r="E9" s="19">
        <v>1</v>
      </c>
      <c r="F9" s="64">
        <f>E9*D9</f>
        <v>1</v>
      </c>
      <c r="G9" s="17" t="s">
        <v>70</v>
      </c>
      <c r="H9" s="15" t="s">
        <v>50</v>
      </c>
      <c r="I9" s="20">
        <v>934</v>
      </c>
      <c r="J9" s="96">
        <v>4032</v>
      </c>
    </row>
    <row r="10" spans="1:20">
      <c r="A10" s="63" t="s">
        <v>68</v>
      </c>
      <c r="B10" s="9" t="s">
        <v>71</v>
      </c>
      <c r="C10" s="9">
        <v>68</v>
      </c>
      <c r="D10" s="13">
        <v>3</v>
      </c>
      <c r="E10" s="19">
        <v>2</v>
      </c>
      <c r="F10" s="64">
        <f>E10*D10</f>
        <v>6</v>
      </c>
      <c r="G10" s="17" t="s">
        <v>204</v>
      </c>
      <c r="H10" s="15" t="s">
        <v>50</v>
      </c>
      <c r="I10" s="16"/>
      <c r="J10" s="97"/>
    </row>
    <row r="11" spans="1:20">
      <c r="A11" s="8" t="s">
        <v>68</v>
      </c>
      <c r="B11" s="23" t="s">
        <v>266</v>
      </c>
      <c r="C11" s="19">
        <v>6</v>
      </c>
      <c r="D11" s="13">
        <f>0.49</f>
        <v>0.49</v>
      </c>
      <c r="E11" s="19">
        <v>1</v>
      </c>
      <c r="F11" s="64">
        <f>E11*D11</f>
        <v>0.49</v>
      </c>
      <c r="G11" s="17" t="s">
        <v>170</v>
      </c>
      <c r="H11" s="15" t="s">
        <v>50</v>
      </c>
      <c r="I11" s="20"/>
      <c r="J11" s="96">
        <v>10511</v>
      </c>
    </row>
    <row r="12" spans="1:20">
      <c r="A12" s="69" t="s">
        <v>86</v>
      </c>
      <c r="B12" s="41" t="s">
        <v>217</v>
      </c>
      <c r="C12" s="67">
        <v>31</v>
      </c>
      <c r="D12" s="68">
        <v>0.74</v>
      </c>
      <c r="E12" s="67">
        <v>1</v>
      </c>
      <c r="F12" s="64">
        <f>E12*D12</f>
        <v>0.74</v>
      </c>
      <c r="G12" s="38" t="s">
        <v>219</v>
      </c>
      <c r="H12" s="39" t="s">
        <v>50</v>
      </c>
      <c r="I12" s="99" t="s">
        <v>218</v>
      </c>
      <c r="J12" s="98"/>
    </row>
    <row r="13" spans="1:20">
      <c r="A13" s="36" t="s">
        <v>277</v>
      </c>
      <c r="B13" s="72" t="s">
        <v>269</v>
      </c>
      <c r="C13" s="67">
        <v>8</v>
      </c>
      <c r="D13" s="68">
        <v>0.56000000000000005</v>
      </c>
      <c r="E13" s="67">
        <v>1</v>
      </c>
      <c r="F13" s="64">
        <v>0.56000000000000005</v>
      </c>
      <c r="G13" s="91" t="s">
        <v>278</v>
      </c>
      <c r="H13" s="39" t="s">
        <v>50</v>
      </c>
      <c r="I13" s="99">
        <v>916</v>
      </c>
      <c r="J13" s="98"/>
    </row>
    <row r="14" spans="1:20">
      <c r="A14" s="63" t="s">
        <v>72</v>
      </c>
      <c r="B14" s="9" t="s">
        <v>73</v>
      </c>
      <c r="C14" s="9">
        <v>36</v>
      </c>
      <c r="D14" s="13">
        <v>1</v>
      </c>
      <c r="E14" s="19">
        <v>1</v>
      </c>
      <c r="F14" s="64">
        <f>E14*D14</f>
        <v>1</v>
      </c>
      <c r="G14" s="17" t="s">
        <v>74</v>
      </c>
      <c r="H14" s="15" t="s">
        <v>50</v>
      </c>
      <c r="I14" s="20"/>
      <c r="J14" s="96">
        <v>7380</v>
      </c>
    </row>
    <row r="15" spans="1:20">
      <c r="A15" s="71" t="s">
        <v>72</v>
      </c>
      <c r="B15" s="40" t="s">
        <v>291</v>
      </c>
      <c r="C15" s="9">
        <v>11</v>
      </c>
      <c r="D15" s="13">
        <v>1.1200000000000001</v>
      </c>
      <c r="E15" s="19">
        <v>1</v>
      </c>
      <c r="F15" s="64">
        <v>1.1200000000000001</v>
      </c>
      <c r="G15" s="91" t="s">
        <v>279</v>
      </c>
      <c r="H15" s="74" t="s">
        <v>50</v>
      </c>
      <c r="I15" s="20">
        <v>7991</v>
      </c>
      <c r="J15" s="96">
        <v>10642</v>
      </c>
    </row>
    <row r="16" spans="1:20">
      <c r="A16" s="63" t="s">
        <v>72</v>
      </c>
      <c r="B16" s="9" t="s">
        <v>75</v>
      </c>
      <c r="C16" s="9">
        <v>38</v>
      </c>
      <c r="D16" s="13">
        <v>1</v>
      </c>
      <c r="E16" s="19">
        <v>1</v>
      </c>
      <c r="F16" s="64">
        <f>E16*D16</f>
        <v>1</v>
      </c>
      <c r="G16" s="14" t="s">
        <v>74</v>
      </c>
      <c r="H16" s="15" t="s">
        <v>50</v>
      </c>
      <c r="I16" s="16">
        <v>912</v>
      </c>
      <c r="J16" s="97"/>
    </row>
    <row r="17" spans="1:10">
      <c r="A17" s="63" t="s">
        <v>72</v>
      </c>
      <c r="B17" s="9" t="s">
        <v>76</v>
      </c>
      <c r="C17" s="9">
        <v>31</v>
      </c>
      <c r="D17" s="13">
        <v>1</v>
      </c>
      <c r="E17" s="19">
        <v>1</v>
      </c>
      <c r="F17" s="64">
        <f>E17*D17</f>
        <v>1</v>
      </c>
      <c r="G17" s="17" t="s">
        <v>77</v>
      </c>
      <c r="H17" s="15" t="s">
        <v>50</v>
      </c>
      <c r="I17" s="20"/>
      <c r="J17" s="96">
        <v>7380</v>
      </c>
    </row>
    <row r="18" spans="1:10">
      <c r="A18" s="71" t="s">
        <v>72</v>
      </c>
      <c r="B18" s="40" t="s">
        <v>268</v>
      </c>
      <c r="C18" s="9">
        <v>29</v>
      </c>
      <c r="D18" s="13">
        <v>1.07</v>
      </c>
      <c r="E18" s="19">
        <v>1</v>
      </c>
      <c r="F18" s="64">
        <v>1.07</v>
      </c>
      <c r="G18" s="91" t="s">
        <v>280</v>
      </c>
      <c r="H18" s="74" t="s">
        <v>50</v>
      </c>
      <c r="I18" s="20">
        <v>912</v>
      </c>
      <c r="J18" s="96">
        <v>4762</v>
      </c>
    </row>
    <row r="19" spans="1:10">
      <c r="A19" s="63" t="s">
        <v>72</v>
      </c>
      <c r="B19" s="18" t="s">
        <v>78</v>
      </c>
      <c r="C19" s="9">
        <v>11</v>
      </c>
      <c r="D19" s="13">
        <v>2</v>
      </c>
      <c r="E19" s="19">
        <v>1</v>
      </c>
      <c r="F19" s="64">
        <f>E19*D19</f>
        <v>2</v>
      </c>
      <c r="G19" s="14" t="s">
        <v>79</v>
      </c>
      <c r="H19" s="15" t="s">
        <v>50</v>
      </c>
      <c r="I19" s="16"/>
      <c r="J19" s="97">
        <v>7380</v>
      </c>
    </row>
    <row r="20" spans="1:10">
      <c r="A20" s="71" t="s">
        <v>72</v>
      </c>
      <c r="B20" s="23" t="s">
        <v>290</v>
      </c>
      <c r="C20" s="9">
        <v>4</v>
      </c>
      <c r="D20" s="13">
        <v>1.5</v>
      </c>
      <c r="E20" s="19">
        <v>1</v>
      </c>
      <c r="F20" s="64">
        <f>E20*D20</f>
        <v>1.5</v>
      </c>
      <c r="G20" s="91" t="s">
        <v>281</v>
      </c>
      <c r="H20" s="15" t="s">
        <v>50</v>
      </c>
      <c r="I20" s="16">
        <v>912</v>
      </c>
      <c r="J20" s="97"/>
    </row>
    <row r="21" spans="1:10">
      <c r="A21" s="8" t="s">
        <v>190</v>
      </c>
      <c r="B21" s="18" t="s">
        <v>191</v>
      </c>
      <c r="C21" s="19">
        <v>4</v>
      </c>
      <c r="D21" s="13">
        <f>3.27</f>
        <v>3.27</v>
      </c>
      <c r="E21" s="19">
        <v>1</v>
      </c>
      <c r="F21" s="64">
        <f t="shared" ref="F21:F38" si="0">E21*D21</f>
        <v>3.27</v>
      </c>
      <c r="G21" s="14" t="s">
        <v>192</v>
      </c>
      <c r="H21" s="15" t="s">
        <v>50</v>
      </c>
      <c r="I21" s="16"/>
      <c r="J21" s="97"/>
    </row>
    <row r="22" spans="1:10">
      <c r="A22" s="8" t="s">
        <v>190</v>
      </c>
      <c r="B22" s="18" t="s">
        <v>193</v>
      </c>
      <c r="C22" s="19">
        <v>4</v>
      </c>
      <c r="D22" s="13">
        <f>2.57</f>
        <v>2.57</v>
      </c>
      <c r="E22" s="19">
        <v>1</v>
      </c>
      <c r="F22" s="64">
        <f t="shared" si="0"/>
        <v>2.57</v>
      </c>
      <c r="G22" s="17" t="s">
        <v>222</v>
      </c>
      <c r="H22" s="15" t="s">
        <v>50</v>
      </c>
      <c r="I22" s="20"/>
      <c r="J22" s="96"/>
    </row>
    <row r="23" spans="1:10" s="37" customFormat="1">
      <c r="A23" s="63" t="s">
        <v>72</v>
      </c>
      <c r="B23" s="9" t="s">
        <v>80</v>
      </c>
      <c r="C23" s="9">
        <v>3</v>
      </c>
      <c r="D23" s="13">
        <v>4</v>
      </c>
      <c r="E23" s="19">
        <v>3</v>
      </c>
      <c r="F23" s="64">
        <f t="shared" si="0"/>
        <v>12</v>
      </c>
      <c r="G23" s="17" t="s">
        <v>81</v>
      </c>
      <c r="H23" s="15" t="s">
        <v>82</v>
      </c>
      <c r="I23" s="20"/>
      <c r="J23" s="96"/>
    </row>
    <row r="24" spans="1:10" s="37" customFormat="1">
      <c r="A24" s="71" t="s">
        <v>72</v>
      </c>
      <c r="B24" s="40" t="s">
        <v>270</v>
      </c>
      <c r="C24" s="9">
        <v>1</v>
      </c>
      <c r="D24" s="13">
        <v>11</v>
      </c>
      <c r="E24" s="19">
        <v>1</v>
      </c>
      <c r="F24" s="64">
        <f t="shared" si="0"/>
        <v>11</v>
      </c>
      <c r="G24" s="92" t="s">
        <v>174</v>
      </c>
      <c r="H24" s="15" t="s">
        <v>50</v>
      </c>
      <c r="I24" s="20"/>
      <c r="J24" s="96"/>
    </row>
    <row r="25" spans="1:10" s="37" customFormat="1">
      <c r="A25" s="63" t="s">
        <v>68</v>
      </c>
      <c r="B25" s="9" t="s">
        <v>83</v>
      </c>
      <c r="C25" s="9">
        <v>5</v>
      </c>
      <c r="D25" s="13">
        <v>1.5</v>
      </c>
      <c r="E25" s="19">
        <v>1</v>
      </c>
      <c r="F25" s="64">
        <f t="shared" si="0"/>
        <v>1.5</v>
      </c>
      <c r="G25" s="17" t="s">
        <v>84</v>
      </c>
      <c r="H25" s="15" t="s">
        <v>50</v>
      </c>
      <c r="I25" s="16">
        <v>934</v>
      </c>
      <c r="J25" s="97">
        <v>4032</v>
      </c>
    </row>
    <row r="26" spans="1:10">
      <c r="A26" s="63" t="s">
        <v>68</v>
      </c>
      <c r="B26" s="40" t="s">
        <v>271</v>
      </c>
      <c r="C26" s="9">
        <v>9</v>
      </c>
      <c r="D26" s="13">
        <v>1.5</v>
      </c>
      <c r="E26" s="19">
        <v>1</v>
      </c>
      <c r="F26" s="64">
        <f t="shared" si="0"/>
        <v>1.5</v>
      </c>
      <c r="G26" s="17" t="s">
        <v>85</v>
      </c>
      <c r="H26" s="15" t="s">
        <v>50</v>
      </c>
      <c r="I26" s="20">
        <v>985</v>
      </c>
      <c r="J26" s="96">
        <v>10511</v>
      </c>
    </row>
    <row r="27" spans="1:10">
      <c r="A27" s="63" t="s">
        <v>86</v>
      </c>
      <c r="B27" s="9" t="s">
        <v>87</v>
      </c>
      <c r="C27" s="9">
        <v>7</v>
      </c>
      <c r="D27" s="13">
        <v>1</v>
      </c>
      <c r="E27" s="19">
        <v>1</v>
      </c>
      <c r="F27" s="64">
        <f t="shared" si="0"/>
        <v>1</v>
      </c>
      <c r="G27" s="14" t="s">
        <v>88</v>
      </c>
      <c r="H27" s="15" t="s">
        <v>50</v>
      </c>
      <c r="I27" s="16">
        <v>125</v>
      </c>
      <c r="J27" s="97">
        <v>7089</v>
      </c>
    </row>
    <row r="28" spans="1:10">
      <c r="A28" s="63" t="s">
        <v>72</v>
      </c>
      <c r="B28" s="18" t="s">
        <v>89</v>
      </c>
      <c r="C28" s="9">
        <v>3</v>
      </c>
      <c r="D28" s="13">
        <v>2</v>
      </c>
      <c r="E28" s="19">
        <v>1</v>
      </c>
      <c r="F28" s="64">
        <f t="shared" si="0"/>
        <v>2</v>
      </c>
      <c r="G28" s="17" t="s">
        <v>90</v>
      </c>
      <c r="H28" s="15" t="s">
        <v>50</v>
      </c>
      <c r="I28" s="20">
        <v>7991</v>
      </c>
      <c r="J28" s="96">
        <v>10642</v>
      </c>
    </row>
    <row r="29" spans="1:10">
      <c r="A29" s="63" t="s">
        <v>72</v>
      </c>
      <c r="B29" s="9" t="s">
        <v>91</v>
      </c>
      <c r="C29" s="9">
        <v>7</v>
      </c>
      <c r="D29" s="13">
        <v>2</v>
      </c>
      <c r="E29" s="19">
        <v>1</v>
      </c>
      <c r="F29" s="64">
        <f t="shared" si="0"/>
        <v>2</v>
      </c>
      <c r="G29" s="14" t="s">
        <v>92</v>
      </c>
      <c r="H29" s="15" t="s">
        <v>50</v>
      </c>
      <c r="I29" s="16">
        <v>7991</v>
      </c>
      <c r="J29" s="97">
        <v>10642</v>
      </c>
    </row>
    <row r="30" spans="1:10">
      <c r="A30" s="63" t="s">
        <v>72</v>
      </c>
      <c r="B30" s="119" t="s">
        <v>296</v>
      </c>
      <c r="C30" s="9">
        <v>4</v>
      </c>
      <c r="D30" s="13"/>
      <c r="E30" s="19"/>
      <c r="F30" s="64"/>
      <c r="G30" s="91" t="s">
        <v>295</v>
      </c>
      <c r="H30" s="15" t="s">
        <v>50</v>
      </c>
      <c r="I30" s="16">
        <v>7991</v>
      </c>
      <c r="J30" s="97"/>
    </row>
    <row r="31" spans="1:10">
      <c r="A31" s="63" t="s">
        <v>68</v>
      </c>
      <c r="B31" s="9" t="s">
        <v>93</v>
      </c>
      <c r="C31" s="9">
        <v>22</v>
      </c>
      <c r="D31" s="13">
        <v>2</v>
      </c>
      <c r="E31" s="19">
        <v>1</v>
      </c>
      <c r="F31" s="64">
        <f t="shared" si="0"/>
        <v>2</v>
      </c>
      <c r="G31" s="17" t="s">
        <v>94</v>
      </c>
      <c r="H31" s="15" t="s">
        <v>50</v>
      </c>
      <c r="I31" s="20">
        <v>934</v>
      </c>
      <c r="J31" s="96">
        <v>4032</v>
      </c>
    </row>
    <row r="32" spans="1:10">
      <c r="A32" s="63" t="s">
        <v>68</v>
      </c>
      <c r="B32" s="9" t="s">
        <v>95</v>
      </c>
      <c r="C32" s="9">
        <v>64</v>
      </c>
      <c r="D32" s="13">
        <v>11</v>
      </c>
      <c r="E32" s="19">
        <v>1</v>
      </c>
      <c r="F32" s="64">
        <f t="shared" si="0"/>
        <v>11</v>
      </c>
      <c r="G32" s="17" t="s">
        <v>96</v>
      </c>
      <c r="H32" s="15" t="s">
        <v>50</v>
      </c>
      <c r="I32" s="16"/>
      <c r="J32" s="97"/>
    </row>
    <row r="33" spans="1:20">
      <c r="A33" s="63" t="s">
        <v>68</v>
      </c>
      <c r="B33" s="9" t="s">
        <v>97</v>
      </c>
      <c r="C33" s="9">
        <v>15</v>
      </c>
      <c r="D33" s="13">
        <v>2.81</v>
      </c>
      <c r="E33" s="19">
        <v>1</v>
      </c>
      <c r="F33" s="64">
        <f t="shared" si="0"/>
        <v>2.81</v>
      </c>
      <c r="G33" s="17" t="s">
        <v>98</v>
      </c>
      <c r="H33" s="15" t="s">
        <v>50</v>
      </c>
      <c r="I33" s="20">
        <v>985</v>
      </c>
      <c r="J33" s="96">
        <v>10511</v>
      </c>
    </row>
    <row r="34" spans="1:20">
      <c r="A34" s="63" t="s">
        <v>68</v>
      </c>
      <c r="B34" s="9" t="s">
        <v>211</v>
      </c>
      <c r="C34" s="9">
        <v>72</v>
      </c>
      <c r="D34" s="13">
        <v>13.5</v>
      </c>
      <c r="E34" s="19">
        <v>1</v>
      </c>
      <c r="F34" s="64">
        <f t="shared" si="0"/>
        <v>13.5</v>
      </c>
      <c r="G34" s="14" t="s">
        <v>99</v>
      </c>
      <c r="H34" s="15" t="s">
        <v>50</v>
      </c>
      <c r="I34" s="16"/>
      <c r="J34" s="97"/>
    </row>
    <row r="35" spans="1:20">
      <c r="A35" s="8" t="s">
        <v>175</v>
      </c>
      <c r="B35" s="18" t="s">
        <v>176</v>
      </c>
      <c r="C35" s="19">
        <v>1</v>
      </c>
      <c r="D35" s="13">
        <f>2.03+1.59</f>
        <v>3.62</v>
      </c>
      <c r="E35" s="19">
        <v>1</v>
      </c>
      <c r="F35" s="64">
        <f t="shared" si="0"/>
        <v>3.62</v>
      </c>
      <c r="G35" s="17" t="s">
        <v>177</v>
      </c>
      <c r="H35" s="15" t="s">
        <v>241</v>
      </c>
      <c r="I35" s="20"/>
      <c r="J35" s="96"/>
    </row>
    <row r="36" spans="1:20">
      <c r="A36" s="63" t="s">
        <v>86</v>
      </c>
      <c r="B36" s="9" t="s">
        <v>100</v>
      </c>
      <c r="C36" s="9">
        <v>141</v>
      </c>
      <c r="D36" s="13">
        <v>1.28</v>
      </c>
      <c r="E36" s="19">
        <v>2</v>
      </c>
      <c r="F36" s="64">
        <f t="shared" si="0"/>
        <v>2.56</v>
      </c>
      <c r="G36" s="17" t="s">
        <v>101</v>
      </c>
      <c r="H36" s="15" t="s">
        <v>50</v>
      </c>
      <c r="I36" s="20">
        <v>125</v>
      </c>
      <c r="J36" s="96">
        <v>7089</v>
      </c>
    </row>
    <row r="37" spans="1:20">
      <c r="A37" s="63" t="s">
        <v>72</v>
      </c>
      <c r="B37" s="9" t="s">
        <v>102</v>
      </c>
      <c r="C37" s="9">
        <v>141</v>
      </c>
      <c r="D37" s="13">
        <v>2.69</v>
      </c>
      <c r="E37" s="19">
        <v>15</v>
      </c>
      <c r="F37" s="64">
        <f t="shared" si="0"/>
        <v>40.35</v>
      </c>
      <c r="G37" s="14" t="s">
        <v>103</v>
      </c>
      <c r="H37" s="15" t="s">
        <v>50</v>
      </c>
      <c r="I37" s="16"/>
      <c r="J37" s="97">
        <v>7380</v>
      </c>
    </row>
    <row r="38" spans="1:20">
      <c r="A38" s="63" t="s">
        <v>72</v>
      </c>
      <c r="B38" s="9" t="s">
        <v>104</v>
      </c>
      <c r="C38" s="9">
        <v>9</v>
      </c>
      <c r="D38" s="13">
        <v>8</v>
      </c>
      <c r="E38" s="21">
        <v>1</v>
      </c>
      <c r="F38" s="64">
        <f t="shared" si="0"/>
        <v>8</v>
      </c>
      <c r="G38" s="17" t="s">
        <v>105</v>
      </c>
      <c r="H38" s="15" t="s">
        <v>50</v>
      </c>
      <c r="I38" s="20"/>
      <c r="J38" s="96">
        <v>7380</v>
      </c>
    </row>
    <row r="39" spans="1:20">
      <c r="A39" s="71" t="s">
        <v>72</v>
      </c>
      <c r="B39" s="115" t="s">
        <v>272</v>
      </c>
      <c r="C39" s="9">
        <v>4</v>
      </c>
      <c r="D39" s="13">
        <v>1.64</v>
      </c>
      <c r="E39" s="21">
        <v>1</v>
      </c>
      <c r="F39" s="64">
        <v>1.64</v>
      </c>
      <c r="G39" s="91" t="s">
        <v>282</v>
      </c>
      <c r="H39" s="15" t="s">
        <v>82</v>
      </c>
      <c r="I39" s="20"/>
      <c r="J39" s="96">
        <v>7380</v>
      </c>
    </row>
    <row r="40" spans="1:20">
      <c r="A40" s="63" t="s">
        <v>106</v>
      </c>
      <c r="B40" s="9" t="s">
        <v>107</v>
      </c>
      <c r="C40" s="9">
        <v>5</v>
      </c>
      <c r="D40" s="13">
        <v>2.57</v>
      </c>
      <c r="E40" s="21">
        <v>1</v>
      </c>
      <c r="F40" s="64">
        <f>E40*D40</f>
        <v>2.57</v>
      </c>
      <c r="G40" s="17" t="s">
        <v>108</v>
      </c>
      <c r="H40" s="15" t="s">
        <v>50</v>
      </c>
      <c r="I40" s="16">
        <v>933</v>
      </c>
      <c r="J40" s="97"/>
    </row>
    <row r="41" spans="1:20">
      <c r="A41" s="71" t="s">
        <v>106</v>
      </c>
      <c r="B41" s="37" t="s">
        <v>294</v>
      </c>
      <c r="C41" s="9">
        <v>15</v>
      </c>
      <c r="D41" s="13">
        <v>3.04</v>
      </c>
      <c r="E41" s="21">
        <v>2</v>
      </c>
      <c r="F41" s="64">
        <f t="shared" ref="F41" si="1">E41*D41</f>
        <v>6.08</v>
      </c>
      <c r="G41" s="91" t="s">
        <v>283</v>
      </c>
      <c r="H41" s="15" t="s">
        <v>50</v>
      </c>
      <c r="I41" s="16">
        <v>933</v>
      </c>
      <c r="J41" s="97"/>
    </row>
    <row r="42" spans="1:20">
      <c r="A42" s="22" t="s">
        <v>109</v>
      </c>
      <c r="B42" s="18" t="s">
        <v>110</v>
      </c>
      <c r="C42" s="19">
        <v>33</v>
      </c>
      <c r="D42" s="13">
        <v>16</v>
      </c>
      <c r="E42" s="19">
        <v>1</v>
      </c>
      <c r="F42" s="64">
        <f>E42*D42</f>
        <v>16</v>
      </c>
      <c r="G42" s="17" t="s">
        <v>202</v>
      </c>
      <c r="H42" s="15" t="s">
        <v>205</v>
      </c>
      <c r="I42" s="20"/>
      <c r="J42" s="96"/>
    </row>
    <row r="43" spans="1:20">
      <c r="A43" s="22" t="s">
        <v>47</v>
      </c>
      <c r="B43" s="23" t="s">
        <v>273</v>
      </c>
      <c r="C43" s="19">
        <v>1</v>
      </c>
      <c r="D43" s="13">
        <v>9.5</v>
      </c>
      <c r="E43" s="19">
        <v>1</v>
      </c>
      <c r="F43" s="64">
        <v>9.5</v>
      </c>
      <c r="G43" s="93" t="s">
        <v>284</v>
      </c>
      <c r="H43" s="74" t="s">
        <v>285</v>
      </c>
      <c r="I43" s="20"/>
      <c r="J43" s="96"/>
    </row>
    <row r="44" spans="1:20">
      <c r="A44" s="63" t="s">
        <v>59</v>
      </c>
      <c r="B44" s="9" t="s">
        <v>60</v>
      </c>
      <c r="C44" s="12">
        <v>3</v>
      </c>
      <c r="D44" s="13">
        <v>2.5</v>
      </c>
      <c r="E44" s="12">
        <v>2</v>
      </c>
      <c r="F44" s="64">
        <f t="shared" ref="F44:F45" si="2">E44*D44</f>
        <v>5</v>
      </c>
      <c r="G44" s="17" t="s">
        <v>61</v>
      </c>
      <c r="H44" s="15" t="s">
        <v>62</v>
      </c>
      <c r="I44" s="20"/>
      <c r="J44" s="96"/>
    </row>
    <row r="45" spans="1:20">
      <c r="A45" s="8" t="s">
        <v>59</v>
      </c>
      <c r="B45" s="18" t="s">
        <v>206</v>
      </c>
      <c r="C45" s="19">
        <v>3</v>
      </c>
      <c r="D45" s="13">
        <v>4.5</v>
      </c>
      <c r="E45" s="19">
        <v>1</v>
      </c>
      <c r="F45" s="64">
        <f t="shared" si="2"/>
        <v>4.5</v>
      </c>
      <c r="G45" s="17" t="s">
        <v>207</v>
      </c>
      <c r="H45" s="15" t="s">
        <v>62</v>
      </c>
      <c r="I45" s="20"/>
      <c r="J45" s="96"/>
    </row>
    <row r="46" spans="1:20">
      <c r="A46" s="22" t="s">
        <v>59</v>
      </c>
      <c r="B46" s="23" t="s">
        <v>289</v>
      </c>
      <c r="C46" s="19">
        <v>6</v>
      </c>
      <c r="D46" s="13">
        <v>9.1999999999999993</v>
      </c>
      <c r="E46" s="116" t="s">
        <v>287</v>
      </c>
      <c r="F46" s="64">
        <v>9.1999999999999993</v>
      </c>
      <c r="G46" s="91" t="s">
        <v>286</v>
      </c>
      <c r="H46" s="117" t="s">
        <v>288</v>
      </c>
      <c r="I46" s="20"/>
      <c r="J46" s="96"/>
    </row>
    <row r="47" spans="1:20">
      <c r="A47" s="8" t="s">
        <v>188</v>
      </c>
      <c r="B47" s="18" t="s">
        <v>189</v>
      </c>
      <c r="C47" s="19">
        <v>1</v>
      </c>
      <c r="D47" s="13">
        <f>1.72</f>
        <v>1.72</v>
      </c>
      <c r="E47" s="19">
        <v>1</v>
      </c>
      <c r="F47" s="64">
        <f>E47*D47</f>
        <v>1.72</v>
      </c>
      <c r="G47" s="17" t="s">
        <v>223</v>
      </c>
      <c r="H47" s="15" t="s">
        <v>240</v>
      </c>
      <c r="I47" s="20"/>
      <c r="J47" s="96"/>
    </row>
    <row r="48" spans="1:20" s="7" customFormat="1" ht="16.2" thickBot="1">
      <c r="A48" s="52" t="s">
        <v>67</v>
      </c>
      <c r="B48" s="54" t="s">
        <v>5</v>
      </c>
      <c r="C48" s="54"/>
      <c r="D48" s="54"/>
      <c r="E48" s="55"/>
      <c r="F48" s="59">
        <f>SUBTOTAL(109,Table13[Line Price $])</f>
        <v>198.67999999999998</v>
      </c>
      <c r="G48" s="54"/>
      <c r="H48" s="51"/>
      <c r="I48" s="56"/>
      <c r="J48" s="100"/>
      <c r="K48" s="6"/>
      <c r="L48" s="6"/>
      <c r="M48" s="6"/>
      <c r="N48" s="6"/>
      <c r="O48" s="6"/>
      <c r="P48" s="6"/>
      <c r="Q48" s="6"/>
      <c r="R48" s="6"/>
      <c r="S48" s="6"/>
      <c r="T48" s="6"/>
    </row>
  </sheetData>
  <mergeCells count="1">
    <mergeCell ref="A1:K1"/>
  </mergeCells>
  <hyperlinks>
    <hyperlink ref="G9" r:id="rId1"/>
    <hyperlink ref="G10" r:id="rId2" display="1x Size: 20-m3 50pcs"/>
    <hyperlink ref="G14" r:id="rId3"/>
    <hyperlink ref="G16" r:id="rId4"/>
    <hyperlink ref="G17" r:id="rId5"/>
    <hyperlink ref="G19" r:id="rId6"/>
    <hyperlink ref="G23" r:id="rId7"/>
    <hyperlink ref="G25" r:id="rId8"/>
    <hyperlink ref="G26" r:id="rId9"/>
    <hyperlink ref="G27" r:id="rId10"/>
    <hyperlink ref="G28" r:id="rId11"/>
    <hyperlink ref="G29" r:id="rId12"/>
    <hyperlink ref="G31" r:id="rId13"/>
    <hyperlink ref="G32" r:id="rId14"/>
    <hyperlink ref="G33" r:id="rId15"/>
    <hyperlink ref="G34" r:id="rId16"/>
    <hyperlink ref="G36" r:id="rId17"/>
    <hyperlink ref="G37" r:id="rId18"/>
    <hyperlink ref="G38" r:id="rId19"/>
    <hyperlink ref="G40" r:id="rId20"/>
    <hyperlink ref="G11" r:id="rId21"/>
    <hyperlink ref="G35" r:id="rId22"/>
    <hyperlink ref="G8" r:id="rId23" display="1x Bushings 5x8x2.5"/>
    <hyperlink ref="G47" r:id="rId24" display="1x Length 15mm - Wire 0.7 - OD 7"/>
    <hyperlink ref="G21" r:id="rId25"/>
    <hyperlink ref="G22" r:id="rId26" display="1x Size: M3 - 30mm"/>
    <hyperlink ref="G42" r:id="rId27"/>
    <hyperlink ref="G12" r:id="rId28" display="M3 ss washer"/>
    <hyperlink ref="G24" r:id="rId29"/>
    <hyperlink ref="G44" r:id="rId30"/>
    <hyperlink ref="G45" r:id="rId31"/>
    <hyperlink ref="G13" r:id="rId32"/>
    <hyperlink ref="G15" r:id="rId33"/>
    <hyperlink ref="G18" r:id="rId34"/>
    <hyperlink ref="G20" r:id="rId35"/>
    <hyperlink ref="G39" r:id="rId36"/>
    <hyperlink ref="G41" r:id="rId37"/>
    <hyperlink ref="G43" r:id="rId38"/>
    <hyperlink ref="G46" r:id="rId39"/>
    <hyperlink ref="H46" r:id="rId40" display="https://www.aliexpress.com/store/912301249"/>
    <hyperlink ref="G30" r:id="rId41"/>
  </hyperlinks>
  <pageMargins left="0.19685039370078741" right="0.19685039370078741" top="0.39370078740157483" bottom="0.39370078740157483" header="0.31496062992125984" footer="0.31496062992125984"/>
  <pageSetup paperSize="9" scale="51" orientation="portrait" r:id="rId42"/>
  <drawing r:id="rId43"/>
  <legacyDrawing r:id="rId44"/>
  <tableParts count="1">
    <tablePart r:id="rId4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Valkyrie Stage-I</vt:lpstr>
      <vt:lpstr>Fastener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roger</cp:lastModifiedBy>
  <cp:lastPrinted>2022-05-14T20:20:43Z</cp:lastPrinted>
  <dcterms:created xsi:type="dcterms:W3CDTF">2021-11-13T13:18:32Z</dcterms:created>
  <dcterms:modified xsi:type="dcterms:W3CDTF">2022-07-29T07:37:50Z</dcterms:modified>
</cp:coreProperties>
</file>