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579" documentId="11_BB46956AE7341EA83D7747123DA4EA88538076BF" xr6:coauthVersionLast="47" xr6:coauthVersionMax="47" xr10:uidLastSave="{0A30507E-9F27-4101-B6E6-A33F010DC243}"/>
  <bookViews>
    <workbookView xWindow="28680" yWindow="-120" windowWidth="29040" windowHeight="16440" xr2:uid="{00000000-000D-0000-FFFF-FFFF00000000}"/>
  </bookViews>
  <sheets>
    <sheet name="Valkyrie Stage-I" sheetId="1" r:id="rId1"/>
    <sheet name="Hardware List" sheetId="8" r:id="rId2"/>
    <sheet name="Valkyrie Stage-0" sheetId="9" r:id="rId3"/>
  </sheets>
  <definedNames>
    <definedName name="_xlnm._FilterDatabase" localSheetId="1" hidden="1">'Hardware List'!$A$3:$J$46</definedName>
    <definedName name="_xlnm._FilterDatabase" localSheetId="2" hidden="1">'Valkyrie Stage-0'!$A$7:$K$49</definedName>
    <definedName name="_xlnm._FilterDatabase" localSheetId="0" hidden="1">'Valkyrie Stage-I'!$A$3:$K$60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g2aXlIlZtHiGIVqqlSvDo2t44g=="/>
    </ext>
  </extLst>
</workbook>
</file>

<file path=xl/calcChain.xml><?xml version="1.0" encoding="utf-8"?>
<calcChain xmlns="http://schemas.openxmlformats.org/spreadsheetml/2006/main">
  <c r="I17" i="9" l="1"/>
  <c r="I38" i="9"/>
  <c r="I18" i="9"/>
  <c r="I23" i="9"/>
  <c r="I22" i="9"/>
  <c r="I21" i="9"/>
  <c r="I20" i="9"/>
  <c r="I14" i="1"/>
  <c r="I17" i="1"/>
  <c r="I18" i="1"/>
  <c r="I19" i="1"/>
  <c r="I16" i="1"/>
  <c r="I39" i="9"/>
  <c r="I47" i="9"/>
  <c r="I46" i="9"/>
  <c r="I45" i="9"/>
  <c r="I44" i="9"/>
  <c r="I43" i="9"/>
  <c r="I42" i="9"/>
  <c r="I37" i="9"/>
  <c r="I36" i="9"/>
  <c r="I34" i="9"/>
  <c r="I35" i="9"/>
  <c r="I33" i="9"/>
  <c r="I32" i="9"/>
  <c r="I31" i="9"/>
  <c r="I30" i="9"/>
  <c r="I29" i="9"/>
  <c r="I28" i="9"/>
  <c r="I27" i="9"/>
  <c r="I41" i="9"/>
  <c r="I40" i="9"/>
  <c r="I26" i="9"/>
  <c r="I24" i="9"/>
  <c r="I16" i="9"/>
  <c r="I15" i="9"/>
  <c r="I14" i="9"/>
  <c r="I13" i="9"/>
  <c r="I12" i="9"/>
  <c r="I11" i="9"/>
  <c r="I10" i="9"/>
  <c r="I9" i="9"/>
  <c r="E9" i="9"/>
  <c r="F26" i="8"/>
  <c r="I37" i="1"/>
  <c r="I36" i="1"/>
  <c r="I49" i="1"/>
  <c r="D44" i="8"/>
  <c r="F44" i="8" s="1"/>
  <c r="F43" i="8"/>
  <c r="F42" i="8"/>
  <c r="I57" i="1"/>
  <c r="I56" i="1"/>
  <c r="I55" i="1"/>
  <c r="I54" i="1"/>
  <c r="I58" i="1"/>
  <c r="F16" i="8" l="1"/>
  <c r="F37" i="8"/>
  <c r="I10" i="1" l="1"/>
  <c r="F40" i="8"/>
  <c r="F20" i="8"/>
  <c r="D18" i="8"/>
  <c r="F18" i="8" s="1"/>
  <c r="D17" i="8"/>
  <c r="F17" i="8" s="1"/>
  <c r="D45" i="8"/>
  <c r="F45" i="8" s="1"/>
  <c r="D4" i="8"/>
  <c r="F4" i="8" s="1"/>
  <c r="D31" i="8"/>
  <c r="F31" i="8" s="1"/>
  <c r="D7" i="8"/>
  <c r="F7" i="8" s="1"/>
  <c r="F8" i="8"/>
  <c r="F38" i="8"/>
  <c r="F36" i="8"/>
  <c r="F34" i="8"/>
  <c r="F33" i="8"/>
  <c r="F32" i="8"/>
  <c r="F30" i="8"/>
  <c r="F29" i="8"/>
  <c r="F28" i="8"/>
  <c r="F27" i="8"/>
  <c r="F25" i="8"/>
  <c r="F24" i="8"/>
  <c r="F23" i="8"/>
  <c r="F22" i="8"/>
  <c r="F21" i="8"/>
  <c r="F19" i="8"/>
  <c r="F15" i="8"/>
  <c r="F13" i="8"/>
  <c r="F12" i="8"/>
  <c r="F10" i="8"/>
  <c r="F6" i="8"/>
  <c r="F5" i="8"/>
  <c r="I21" i="1"/>
  <c r="I34" i="1"/>
  <c r="I32" i="1"/>
  <c r="I33" i="1"/>
  <c r="G53" i="1"/>
  <c r="I53" i="1" s="1"/>
  <c r="I52" i="1"/>
  <c r="I51" i="1"/>
  <c r="I50" i="1"/>
  <c r="I48" i="1"/>
  <c r="I47" i="1"/>
  <c r="I46" i="1"/>
  <c r="I13" i="1"/>
  <c r="I12" i="1"/>
  <c r="I11" i="1"/>
  <c r="I45" i="1"/>
  <c r="I44" i="1"/>
  <c r="I43" i="1"/>
  <c r="I42" i="1"/>
  <c r="I41" i="1"/>
  <c r="I40" i="1"/>
  <c r="I35" i="1"/>
  <c r="I31" i="1"/>
  <c r="I30" i="1"/>
  <c r="I29" i="1"/>
  <c r="I28" i="1"/>
  <c r="I27" i="1"/>
  <c r="I26" i="1"/>
  <c r="I25" i="1"/>
  <c r="I24" i="1"/>
  <c r="I39" i="1"/>
  <c r="I38" i="1"/>
  <c r="I23" i="1"/>
  <c r="I20" i="1"/>
  <c r="I9" i="1"/>
  <c r="I8" i="1"/>
  <c r="I7" i="1"/>
  <c r="I6" i="1"/>
  <c r="I5" i="1"/>
  <c r="E5" i="1"/>
  <c r="F46" i="8" l="1"/>
  <c r="I48" i="9" s="1"/>
  <c r="I49" i="9" s="1"/>
  <c r="I6" i="9" s="1"/>
  <c r="I59" i="1" l="1"/>
  <c r="I60" i="1" s="1"/>
  <c r="F2" i="8"/>
  <c r="I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3" authorId="1" shapeId="0" xr:uid="{00000000-0006-0000-00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3" authorId="1" shapeId="0" xr:uid="{00000000-0006-0000-00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3" authorId="1" shapeId="0" xr:uid="{00000000-0006-0000-00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4" authorId="1" shapeId="0" xr:uid="{00000000-0006-0000-0000-000005000000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D32" authorId="0" shapeId="0" xr:uid="{C0C1BBC7-2BC8-49F9-9DF3-A86897191E49}">
      <text>
        <r>
          <rPr>
            <b/>
            <sz val="9"/>
            <color indexed="81"/>
            <rFont val="Tahoma"/>
            <family val="2"/>
          </rPr>
          <t>Roy Berntsen:For RRF</t>
        </r>
      </text>
    </comment>
    <comment ref="J44" authorId="1" shapeId="0" xr:uid="{00000000-0006-0000-0000-00000A000000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JMuDt75BOJAPetlp/Bje7e4r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C3" authorId="1" shapeId="0" xr:uid="{00000000-0006-0000-01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D3" authorId="1" shapeId="0" xr:uid="{00000000-0006-0000-01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E3" authorId="1" shapeId="0" xr:uid="{00000000-0006-0000-01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ACD65D63-5FDF-42D7-92AF-C654633CCF6B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7" authorId="1" shapeId="0" xr:uid="{25EDBD77-34D1-4A39-86CE-9EFD80C2F265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7" authorId="1" shapeId="0" xr:uid="{E2949C84-1F87-48F0-A5BB-D442B73CD898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7" authorId="1" shapeId="0" xr:uid="{45934663-9FF5-47F8-B63D-D56CEFDB04D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8" authorId="1" shapeId="0" xr:uid="{7EEF1C06-7BEC-4876-A9AD-F7F5202CBE62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6" authorId="0" shapeId="0" xr:uid="{88BDDEA2-6754-412E-B5C3-715137909F5D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9" authorId="0" shapeId="0" xr:uid="{80F1B203-43C9-40C4-BB71-4DD76C7498D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4" authorId="0" shapeId="0" xr:uid="{B0B0D56F-E56D-4A7B-BA01-FCE3646F4AAA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J46" authorId="1" shapeId="0" xr:uid="{DDC152E7-30B4-4916-B884-6E1BCD6E7DE6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</comments>
</file>

<file path=xl/sharedStrings.xml><?xml version="1.0" encoding="utf-8"?>
<sst xmlns="http://schemas.openxmlformats.org/spreadsheetml/2006/main" count="833" uniqueCount="328">
  <si>
    <t>Develompment Team Members</t>
  </si>
  <si>
    <t>Mark Bridgewater - NZ</t>
  </si>
  <si>
    <t>Chris Lombardi - US</t>
  </si>
  <si>
    <t>Roy Berntsen - NO</t>
  </si>
  <si>
    <t>Valkyrie</t>
  </si>
  <si>
    <t>Price exl VAT</t>
  </si>
  <si>
    <t>System</t>
  </si>
  <si>
    <t>Category</t>
  </si>
  <si>
    <t>Part Type</t>
  </si>
  <si>
    <t>Description</t>
  </si>
  <si>
    <t>Cut Length mm</t>
  </si>
  <si>
    <t>BOM Quantity</t>
  </si>
  <si>
    <t>Pack Price $</t>
  </si>
  <si>
    <t>Pack Order Quantity</t>
  </si>
  <si>
    <t>Line Price $</t>
  </si>
  <si>
    <t>Order Parts Link</t>
  </si>
  <si>
    <t>Supplier</t>
  </si>
  <si>
    <t>DIN</t>
  </si>
  <si>
    <t>ISO</t>
  </si>
  <si>
    <t>Option</t>
  </si>
  <si>
    <t>Frame</t>
  </si>
  <si>
    <t>Hardware</t>
  </si>
  <si>
    <t>T-Slot 2020</t>
  </si>
  <si>
    <t>Z 2020 Rear Center</t>
  </si>
  <si>
    <t xml:space="preserve"> VenstPow </t>
  </si>
  <si>
    <t>X 2020 Rear Top</t>
  </si>
  <si>
    <t>Color: 420 mm</t>
  </si>
  <si>
    <t>T-Slot 2040</t>
  </si>
  <si>
    <t>X 2040</t>
  </si>
  <si>
    <t>Y 2040</t>
  </si>
  <si>
    <t>Color: 480 mm</t>
  </si>
  <si>
    <t>Z 2040</t>
  </si>
  <si>
    <t>Color: 750 mm</t>
  </si>
  <si>
    <t>Bracket</t>
  </si>
  <si>
    <t>2028 L Bracket</t>
  </si>
  <si>
    <t>Frame Bundle</t>
  </si>
  <si>
    <t>Tube</t>
  </si>
  <si>
    <t>20x20x18 Carbon Tube</t>
  </si>
  <si>
    <t>YTWS</t>
  </si>
  <si>
    <t>Bed</t>
  </si>
  <si>
    <t>Plate</t>
  </si>
  <si>
    <t>Cast Aluminum 350x350x8mm</t>
  </si>
  <si>
    <t>1225 cm^2</t>
  </si>
  <si>
    <t>MakerSupplies</t>
  </si>
  <si>
    <t>Print Surface</t>
  </si>
  <si>
    <t>Energetic</t>
  </si>
  <si>
    <t>Kinematic</t>
  </si>
  <si>
    <t>Rod</t>
  </si>
  <si>
    <t>5x25mm Rod For Tension Forks</t>
  </si>
  <si>
    <t>1x Length: 25mm 8PC</t>
  </si>
  <si>
    <t>WanFang</t>
  </si>
  <si>
    <t>5x40mm Rod For AB Idlers</t>
  </si>
  <si>
    <t>3x Length: 40mm 5PC</t>
  </si>
  <si>
    <t>5x50mm Rod For Ball Joint</t>
  </si>
  <si>
    <t>2x Length: 50mm 4PC</t>
  </si>
  <si>
    <t>Ball Joint</t>
  </si>
  <si>
    <t>Precision Ball 10mm M4</t>
  </si>
  <si>
    <t>1x Size: 10pc</t>
  </si>
  <si>
    <t>KingRoon</t>
  </si>
  <si>
    <t>Magnet</t>
  </si>
  <si>
    <t>HongKai</t>
  </si>
  <si>
    <t>Bearings</t>
  </si>
  <si>
    <t>625 2ZZ</t>
  </si>
  <si>
    <t>10pcs 625ZZ 5x16x5mm</t>
  </si>
  <si>
    <t>VenstPow</t>
  </si>
  <si>
    <t>Fasteners</t>
  </si>
  <si>
    <t>Nut</t>
  </si>
  <si>
    <t>M3 Nut</t>
  </si>
  <si>
    <t>1x Size: M3 50PCS</t>
  </si>
  <si>
    <t>M3 Nut Hammer Nut</t>
  </si>
  <si>
    <t>Screw</t>
  </si>
  <si>
    <t>M3x08 BH</t>
  </si>
  <si>
    <t>1x Size: M3 50PCS - 8mm - 304 SS</t>
  </si>
  <si>
    <t>M3x08 SH</t>
  </si>
  <si>
    <t>M3x10 BH</t>
  </si>
  <si>
    <t>1x Size: M3 50PCS - 10mm - 304 SS</t>
  </si>
  <si>
    <t>M3x16 BH</t>
  </si>
  <si>
    <t>1x Size: M3 50PCS - 16mm - 304 SS</t>
  </si>
  <si>
    <t>M4 D5 L55 Shoulder Screw</t>
  </si>
  <si>
    <t>YFS</t>
  </si>
  <si>
    <t>M4 Nut</t>
  </si>
  <si>
    <t>Size: M4 50PCS</t>
  </si>
  <si>
    <t>Size: M4 50PCS - Color SS</t>
  </si>
  <si>
    <t>Washer</t>
  </si>
  <si>
    <t>M4 WASHER</t>
  </si>
  <si>
    <t>1x M4  50pcs</t>
  </si>
  <si>
    <t>M4x16 CS</t>
  </si>
  <si>
    <t>1x Size: M4 20PCS - 16mm - 304 SS</t>
  </si>
  <si>
    <t>M4x20 CS</t>
  </si>
  <si>
    <t>1x Size: M4 20PCS - 20mm - 304 SS</t>
  </si>
  <si>
    <t>M5 Nut</t>
  </si>
  <si>
    <t>1x Size: M5 50PCS</t>
  </si>
  <si>
    <t>M5 Nut Hammer Nut</t>
  </si>
  <si>
    <t>1x M5 100 PCS</t>
  </si>
  <si>
    <t>M5 Nut Locknut</t>
  </si>
  <si>
    <t>1x M5 50 PCS - SS</t>
  </si>
  <si>
    <t>1x M5 100PCS</t>
  </si>
  <si>
    <t>M5 WASHER</t>
  </si>
  <si>
    <t>2x M5 50PCS</t>
  </si>
  <si>
    <t>M5x10 BH</t>
  </si>
  <si>
    <t>12x 10PCS Size: M5 - 10mm - SS</t>
  </si>
  <si>
    <t>M5x20 BH</t>
  </si>
  <si>
    <t>1x 10PCS Size: M5 - 20mm - SS</t>
  </si>
  <si>
    <t>Bolt</t>
  </si>
  <si>
    <t>M5x30 HEX</t>
  </si>
  <si>
    <t>1x 10 PCS Size: M5 - 30mm</t>
  </si>
  <si>
    <t>Shim</t>
  </si>
  <si>
    <t>M5x6.5x1 Precision Shim</t>
  </si>
  <si>
    <t>AC/DC</t>
  </si>
  <si>
    <t>Electronics</t>
  </si>
  <si>
    <t>Controller Board</t>
  </si>
  <si>
    <t>Fysetc</t>
  </si>
  <si>
    <t>PSU</t>
  </si>
  <si>
    <t>Power Supply Unit</t>
  </si>
  <si>
    <t>24V10A 240W</t>
  </si>
  <si>
    <t>Vusum</t>
  </si>
  <si>
    <t>Switch</t>
  </si>
  <si>
    <t>Power Switch</t>
  </si>
  <si>
    <t>1x Power switch</t>
  </si>
  <si>
    <t xml:space="preserve">TriangleLab </t>
  </si>
  <si>
    <t>Heater</t>
  </si>
  <si>
    <t>Solid State Relay</t>
  </si>
  <si>
    <t>Size: SSR 25DA</t>
  </si>
  <si>
    <t>ToolHead</t>
  </si>
  <si>
    <t>Fuse</t>
  </si>
  <si>
    <t>Weidly</t>
  </si>
  <si>
    <t>Extruder</t>
  </si>
  <si>
    <t>Hotend</t>
  </si>
  <si>
    <t>Bondtech</t>
  </si>
  <si>
    <t>Motionparts</t>
  </si>
  <si>
    <t>Belt</t>
  </si>
  <si>
    <t>Timing Belt 2GT 9mm 135C</t>
  </si>
  <si>
    <t>1x 8M Heat Resistant - 9mm</t>
  </si>
  <si>
    <t>Idler</t>
  </si>
  <si>
    <t>Idlers Smooth 11mm</t>
  </si>
  <si>
    <t>10x W 11mm without t</t>
  </si>
  <si>
    <t xml:space="preserve">Mellow </t>
  </si>
  <si>
    <t>Idlers Toothed 11mm</t>
  </si>
  <si>
    <t>5x W 11mm with t</t>
  </si>
  <si>
    <t>Pulley</t>
  </si>
  <si>
    <t>Pulley 11mm 2GT</t>
  </si>
  <si>
    <t>5x For 9mm</t>
  </si>
  <si>
    <t>Gear</t>
  </si>
  <si>
    <t>2GT 20T-80T 4:1 Belt Gear</t>
  </si>
  <si>
    <t>3x 20T(5mm)-80T(5mm)-200mm</t>
  </si>
  <si>
    <t>Powge</t>
  </si>
  <si>
    <t>Steppermotor</t>
  </si>
  <si>
    <t>42mm NEMA 17 1.7A</t>
  </si>
  <si>
    <t>1x 5Pcs 40mm 45N-cm 2A</t>
  </si>
  <si>
    <t>StepperOnline</t>
  </si>
  <si>
    <t>Linear Rails</t>
  </si>
  <si>
    <t>MGN 12h - Z Axis</t>
  </si>
  <si>
    <t>MGN 12h - Y Axis</t>
  </si>
  <si>
    <t>TBD</t>
  </si>
  <si>
    <t>Fan</t>
  </si>
  <si>
    <t>Enclosure</t>
  </si>
  <si>
    <t>Insulation</t>
  </si>
  <si>
    <t>Panel</t>
  </si>
  <si>
    <t>Panels</t>
  </si>
  <si>
    <t>Drybox</t>
  </si>
  <si>
    <t>Draw Slides</t>
  </si>
  <si>
    <t>Naierdi</t>
  </si>
  <si>
    <t>1x Size: M3 50PCS - SS</t>
  </si>
  <si>
    <t>608 Bearings</t>
  </si>
  <si>
    <t>1x Size: ABEC-1 ZZ</t>
  </si>
  <si>
    <t>Kande</t>
  </si>
  <si>
    <t>Collar</t>
  </si>
  <si>
    <t>GDZS-D5-10-6</t>
  </si>
  <si>
    <t>Sensor</t>
  </si>
  <si>
    <t>5KG Load Cell and HX711 ADC</t>
  </si>
  <si>
    <t>Color: 5KG With HX711</t>
  </si>
  <si>
    <t>Estardyn</t>
  </si>
  <si>
    <t>Bushing</t>
  </si>
  <si>
    <t>5x8x2.5M Bushings</t>
  </si>
  <si>
    <t>GEPS</t>
  </si>
  <si>
    <t>Spring</t>
  </si>
  <si>
    <t>Tension Spring</t>
  </si>
  <si>
    <t>Spacer</t>
  </si>
  <si>
    <t>M3x30 FF Standoff</t>
  </si>
  <si>
    <t>1x Size: M3 - 30mm</t>
  </si>
  <si>
    <t>M3x30 FM Standoff</t>
  </si>
  <si>
    <t>SENSDA</t>
  </si>
  <si>
    <t>PTC Heater 12x7cm 260C</t>
  </si>
  <si>
    <t>PTC Heater with Cord (US or EU)</t>
  </si>
  <si>
    <t>Thermal Fuse 95C</t>
  </si>
  <si>
    <r>
      <rPr>
        <u/>
        <sz val="11"/>
        <color rgb="FF1155CC"/>
        <rFont val="serif"/>
      </rPr>
      <t>1x 15A - 95C</t>
    </r>
    <r>
      <rPr>
        <u/>
        <sz val="11"/>
        <color rgb="FF000000"/>
        <rFont val="serif"/>
      </rPr>
      <t xml:space="preserve"> </t>
    </r>
  </si>
  <si>
    <t>1x 200PCS Size: 6.5x5x1mm</t>
  </si>
  <si>
    <t>Aluminum Composite Material</t>
  </si>
  <si>
    <t>1x 50PCS Size: 20-m3</t>
  </si>
  <si>
    <t>BulkMan</t>
  </si>
  <si>
    <t>1x Color: 8x3-3mm-20pcs</t>
  </si>
  <si>
    <t>Accelerometer</t>
  </si>
  <si>
    <t>LIS3DSH Accelerometer</t>
  </si>
  <si>
    <t>1x LIS3DSH Accelerometer</t>
  </si>
  <si>
    <t>M5 Nut T-Nut</t>
  </si>
  <si>
    <t>5x Color: 10pcs 2028</t>
  </si>
  <si>
    <t>Drying Agent</t>
  </si>
  <si>
    <t>Desiccant</t>
  </si>
  <si>
    <t>Silica Gel</t>
  </si>
  <si>
    <t>1x 500g Orange Desiicant</t>
  </si>
  <si>
    <t>M3 WASHER</t>
  </si>
  <si>
    <t>125 </t>
  </si>
  <si>
    <t>1x: M3 50pcs</t>
  </si>
  <si>
    <t>PIR - Polyisocyanurate</t>
  </si>
  <si>
    <t>Color: Buffer 16inch 40cm</t>
  </si>
  <si>
    <t>1x Size: 5PCS M3XL M-F</t>
  </si>
  <si>
    <t>1x Length 15mm - Wire 0.7 - OD 8</t>
  </si>
  <si>
    <t>1x 220V/110V</t>
  </si>
  <si>
    <t>Keenovo</t>
  </si>
  <si>
    <t>Removal Spring Steel PEI Sheet</t>
  </si>
  <si>
    <t>1x ADXL345 for Klipper</t>
  </si>
  <si>
    <t>Octopus+TMC2209x8</t>
  </si>
  <si>
    <t>Window Front</t>
  </si>
  <si>
    <t>Polycarbonate Sheet</t>
  </si>
  <si>
    <t>Specification: 350x350x3mm</t>
  </si>
  <si>
    <t>3xGL: 350 - C: MGN12 H</t>
  </si>
  <si>
    <t>2xGL: 400 - C: MGN12 H</t>
  </si>
  <si>
    <t>Zhongfa</t>
  </si>
  <si>
    <t>Micky</t>
  </si>
  <si>
    <t>TS</t>
  </si>
  <si>
    <t xml:space="preserve">YEKMLCO </t>
  </si>
  <si>
    <t>BGS</t>
  </si>
  <si>
    <t>Thermistor</t>
  </si>
  <si>
    <t>PT1000 Thermistor Up to 450C</t>
  </si>
  <si>
    <t xml:space="preserve">1x PT1000 Thermistor Cartridge </t>
  </si>
  <si>
    <t>WB 150C-Mag Sheet</t>
  </si>
  <si>
    <t>1x Size: (130C)330x330mm</t>
  </si>
  <si>
    <t>1x Temperature: 150/180 degree</t>
  </si>
  <si>
    <t>15x15x13 Carbon Tube</t>
  </si>
  <si>
    <t>Keenovo 750W Silicone Heater</t>
  </si>
  <si>
    <t>Thermal Fuse for AC Heater</t>
  </si>
  <si>
    <t>2x15X15X13MM 500MM</t>
  </si>
  <si>
    <t>1x 20X20X18MM 500MM</t>
  </si>
  <si>
    <t>Various</t>
  </si>
  <si>
    <t xml:space="preserve"> 1x Duet 3 6HC</t>
  </si>
  <si>
    <t>Duet 3 6HC</t>
  </si>
  <si>
    <t>1x Color: 220V/110V</t>
  </si>
  <si>
    <t>Omron Solid State Relay</t>
  </si>
  <si>
    <t>RQG</t>
  </si>
  <si>
    <t>NF-Smart_Dg V2.0</t>
  </si>
  <si>
    <t>1x Color: Set 2/3/5/6</t>
  </si>
  <si>
    <t>M3 Nut Locknut</t>
  </si>
  <si>
    <t>1x 10pcs Bushings 5x8x2.5</t>
  </si>
  <si>
    <t>M3x10 SH</t>
  </si>
  <si>
    <t>M3x03 Set/Grub Screw</t>
  </si>
  <si>
    <t>M4 D5 L40 Shoulder Screw</t>
  </si>
  <si>
    <t>M4 Nut Locknut</t>
  </si>
  <si>
    <t>M5x30 BH</t>
  </si>
  <si>
    <t>Corner Plate 90deg</t>
  </si>
  <si>
    <t>1x 5pcs 2020 5 holes</t>
  </si>
  <si>
    <t xml:space="preserve">M3-50 </t>
  </si>
  <si>
    <t xml:space="preserve">1 x 50PCs  M3 x 3 </t>
  </si>
  <si>
    <t>1 x 50PCs M3 x 8mm SS</t>
  </si>
  <si>
    <t xml:space="preserve">1 x 50PCs  M3 x 10mm SS </t>
  </si>
  <si>
    <t>1 x 50 Pcs M3 x 25 SS</t>
  </si>
  <si>
    <t>1 x 5PCS M5 x 30 ss</t>
  </si>
  <si>
    <t xml:space="preserve">1 x 10 PCs M5 x 50  </t>
  </si>
  <si>
    <t>1 x 8mm dia x 400mm SS</t>
  </si>
  <si>
    <t xml:space="preserve">YUNSHUO </t>
  </si>
  <si>
    <t xml:space="preserve">5 + 1 D20  magnet and keeper </t>
  </si>
  <si>
    <t xml:space="preserve">5 +1 </t>
  </si>
  <si>
    <t>LFYGY Ind</t>
  </si>
  <si>
    <t>M3x25 SH</t>
  </si>
  <si>
    <t>M3x08 FH CS</t>
  </si>
  <si>
    <t>Project Valkyrie Fastener BOM</t>
  </si>
  <si>
    <t>See Fastener sheet</t>
  </si>
  <si>
    <t>M5x50 HEX DIN 933</t>
  </si>
  <si>
    <t xml:space="preserve">M4x50 CS </t>
  </si>
  <si>
    <t>electronics</t>
  </si>
  <si>
    <t>PCB assy</t>
  </si>
  <si>
    <t>1x5kg loadcell + HX711</t>
  </si>
  <si>
    <t>1xESP-32 30Pin</t>
  </si>
  <si>
    <t>ESP32 DEV BOARD</t>
  </si>
  <si>
    <t>1xESP32-V1 SHIELD 30P</t>
  </si>
  <si>
    <t>1xAHT25+AHT21 Sensor</t>
  </si>
  <si>
    <t>HX711 + 5kg Load cell</t>
  </si>
  <si>
    <t>AHT25 Humididty + Temp Sensor</t>
  </si>
  <si>
    <t>ESP32 WiFi Board</t>
  </si>
  <si>
    <t>Project Valkyrie - Stage-I-BOM</t>
  </si>
  <si>
    <t>Source Locally</t>
  </si>
  <si>
    <t>BEAO</t>
  </si>
  <si>
    <t>Cable</t>
  </si>
  <si>
    <t>High Temperature PTFE Cable</t>
  </si>
  <si>
    <t>5x Length: 5 Meters</t>
  </si>
  <si>
    <t>PTFE Teflon Tube</t>
  </si>
  <si>
    <t>1x Size: 1M ID 2MM OD 3MM</t>
  </si>
  <si>
    <t>1x Size: 2M ID 4MM OD 6MM</t>
  </si>
  <si>
    <t>Color: 369 mm</t>
  </si>
  <si>
    <t>Antfox Store</t>
  </si>
  <si>
    <t>Ø20 10Kg Magnet + washer</t>
  </si>
  <si>
    <t>M8x380 Steel Rod - Door Link</t>
  </si>
  <si>
    <t>Round Magnets With Hole</t>
  </si>
  <si>
    <t>M5 Retaining Collar</t>
  </si>
  <si>
    <t>Support Links:</t>
  </si>
  <si>
    <t>Buy Me a Coffee</t>
  </si>
  <si>
    <t>By Patreon</t>
  </si>
  <si>
    <t>By PayPal</t>
  </si>
  <si>
    <t>3d Printer</t>
  </si>
  <si>
    <t>Bundle Price</t>
  </si>
  <si>
    <t>Project Valkyrie - Stage-0-BOM</t>
  </si>
  <si>
    <t>EQV Store</t>
  </si>
  <si>
    <t>valkyrie</t>
  </si>
  <si>
    <t>stage - I</t>
  </si>
  <si>
    <t>BOM</t>
  </si>
  <si>
    <t>fasteners</t>
  </si>
  <si>
    <t>20x20x18 Carbon X-Axis Tube</t>
  </si>
  <si>
    <t>4x Color: 10pcs 2028</t>
  </si>
  <si>
    <t>Misumi Frame &amp; Rails &amp; Hardware</t>
  </si>
  <si>
    <t>V-Slot Frame &amp; Rails &amp; Hardware</t>
  </si>
  <si>
    <t>FABREEKO</t>
  </si>
  <si>
    <t>HoneyBadger Stainless Steel Rails</t>
  </si>
  <si>
    <t>HoneyBadger Frame &amp; Bracket Parts</t>
  </si>
  <si>
    <t>Complete Premium Kit</t>
  </si>
  <si>
    <t>Complete V-Slot Kit</t>
  </si>
  <si>
    <t>Honeybadger Frame &amp; Brackets</t>
  </si>
  <si>
    <t>Honeybadger Linear Guide Rails</t>
  </si>
  <si>
    <t>Pick one of the kits below or order from above</t>
  </si>
  <si>
    <t>Partners</t>
  </si>
  <si>
    <t>Frame Parts price exclusive Hardware</t>
  </si>
  <si>
    <t>3x Size: M4-D5mm x 55mm</t>
  </si>
  <si>
    <t>1x Size: M4-D5mm x 40mm</t>
  </si>
  <si>
    <t>1 x 20 PCs M4 x 50 SS</t>
  </si>
  <si>
    <t>60mm Sunon MF60202V3</t>
  </si>
  <si>
    <t>1x Sunon MF60202V3</t>
  </si>
  <si>
    <t>BQ H2 V2S Lite</t>
  </si>
  <si>
    <t>H2 V2S LITE w/nema14</t>
  </si>
  <si>
    <t>MGN 9h - X Axis Medium Preload</t>
  </si>
  <si>
    <t>1xGL: 400 + 1xMGN9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</si>
</sst>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#,##0.00_ ;\-#,##0.00\ "/>
    <numFmt numFmtId="167" formatCode="_-[$$-409]* #,##0.0_ ;_-[$$-409]* \-#,##0.0\ ;_-[$$-409]* &quot;-&quot;?_ ;_-@_ "/>
    <numFmt numFmtId="168" formatCode="_-[$$-409]* #,##0_ ;_-[$$-409]* \-#,##0\ ;_-[$$-409]* &quot;-&quot;_ ;_-@_ "/>
    <numFmt numFmtId="169" formatCode="[$$-409]#,##0"/>
  </numFmts>
  <fonts count="24"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theme="1"/>
      <name val="Serif"/>
    </font>
    <font>
      <u/>
      <sz val="11"/>
      <color theme="10"/>
      <name val="Calibri"/>
      <family val="2"/>
    </font>
    <font>
      <u/>
      <sz val="11"/>
      <color rgb="FF1155CC"/>
      <name val="serif"/>
    </font>
    <font>
      <u/>
      <sz val="11"/>
      <color rgb="FF000000"/>
      <name val="serif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70C0"/>
      <name val="Calibri"/>
      <family val="2"/>
    </font>
    <font>
      <sz val="11"/>
      <color rgb="FF222222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Agency FB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u/>
      <sz val="11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/>
    <xf numFmtId="0" fontId="0" fillId="0" borderId="4" xfId="0" applyBorder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right"/>
    </xf>
    <xf numFmtId="166" fontId="0" fillId="0" borderId="6" xfId="0" applyNumberFormat="1" applyBorder="1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" fontId="5" fillId="0" borderId="0" xfId="0" applyNumberFormat="1" applyFont="1"/>
    <xf numFmtId="0" fontId="9" fillId="0" borderId="4" xfId="0" applyFont="1" applyBorder="1"/>
    <xf numFmtId="0" fontId="9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10" fillId="0" borderId="2" xfId="0" applyFont="1" applyBorder="1"/>
    <xf numFmtId="1" fontId="0" fillId="0" borderId="2" xfId="0" applyNumberFormat="1" applyBorder="1"/>
    <xf numFmtId="164" fontId="0" fillId="0" borderId="2" xfId="0" applyNumberFormat="1" applyBorder="1"/>
    <xf numFmtId="0" fontId="16" fillId="0" borderId="0" xfId="1" applyFont="1" applyFill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166" fontId="0" fillId="0" borderId="5" xfId="0" applyNumberFormat="1" applyBorder="1" applyAlignment="1">
      <alignment horizontal="left"/>
    </xf>
    <xf numFmtId="166" fontId="0" fillId="0" borderId="3" xfId="0" applyNumberFormat="1" applyBorder="1" applyAlignment="1">
      <alignment horizontal="left"/>
    </xf>
    <xf numFmtId="0" fontId="18" fillId="0" borderId="6" xfId="0" applyFont="1" applyBorder="1" applyAlignment="1">
      <alignment horizontal="right"/>
    </xf>
    <xf numFmtId="165" fontId="12" fillId="0" borderId="9" xfId="0" applyNumberFormat="1" applyFont="1" applyBorder="1"/>
    <xf numFmtId="0" fontId="11" fillId="0" borderId="8" xfId="0" applyFont="1" applyBorder="1"/>
    <xf numFmtId="0" fontId="11" fillId="0" borderId="9" xfId="0" applyFont="1" applyBorder="1"/>
    <xf numFmtId="165" fontId="12" fillId="0" borderId="9" xfId="0" applyNumberFormat="1" applyFont="1" applyBorder="1" applyAlignment="1">
      <alignment horizontal="right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168" fontId="11" fillId="0" borderId="10" xfId="0" applyNumberFormat="1" applyFont="1" applyBorder="1"/>
    <xf numFmtId="49" fontId="1" fillId="0" borderId="10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3" xfId="0" applyNumberFormat="1" applyBorder="1"/>
    <xf numFmtId="164" fontId="0" fillId="0" borderId="5" xfId="0" applyNumberFormat="1" applyBorder="1"/>
    <xf numFmtId="165" fontId="12" fillId="0" borderId="10" xfId="0" applyNumberFormat="1" applyFont="1" applyBorder="1"/>
    <xf numFmtId="166" fontId="9" fillId="0" borderId="6" xfId="0" applyNumberFormat="1" applyFont="1" applyBorder="1" applyAlignment="1">
      <alignment horizontal="left"/>
    </xf>
    <xf numFmtId="0" fontId="11" fillId="0" borderId="11" xfId="0" applyFont="1" applyBorder="1"/>
    <xf numFmtId="0" fontId="11" fillId="0" borderId="12" xfId="0" applyFont="1" applyBorder="1"/>
    <xf numFmtId="165" fontId="12" fillId="0" borderId="12" xfId="0" applyNumberFormat="1" applyFont="1" applyBorder="1" applyAlignment="1">
      <alignment horizontal="right"/>
    </xf>
    <xf numFmtId="168" fontId="11" fillId="0" borderId="13" xfId="0" applyNumberFormat="1" applyFont="1" applyBorder="1"/>
    <xf numFmtId="165" fontId="12" fillId="0" borderId="12" xfId="0" applyNumberFormat="1" applyFont="1" applyBorder="1"/>
    <xf numFmtId="0" fontId="6" fillId="0" borderId="0" xfId="1" applyFill="1" applyBorder="1" applyAlignment="1">
      <alignment horizontal="right"/>
    </xf>
    <xf numFmtId="0" fontId="18" fillId="0" borderId="0" xfId="0" applyFont="1" applyAlignment="1">
      <alignment horizontal="right"/>
    </xf>
    <xf numFmtId="0" fontId="20" fillId="0" borderId="0" xfId="1" applyFont="1" applyFill="1" applyBorder="1" applyAlignment="1">
      <alignment horizontal="right"/>
    </xf>
    <xf numFmtId="165" fontId="12" fillId="0" borderId="13" xfId="0" applyNumberFormat="1" applyFont="1" applyBorder="1"/>
    <xf numFmtId="0" fontId="0" fillId="0" borderId="5" xfId="0" applyBorder="1" applyAlignment="1">
      <alignment horizontal="right"/>
    </xf>
    <xf numFmtId="1" fontId="0" fillId="0" borderId="5" xfId="0" applyNumberFormat="1" applyBorder="1" applyAlignment="1">
      <alignment horizontal="right"/>
    </xf>
    <xf numFmtId="0" fontId="17" fillId="0" borderId="0" xfId="0" applyFont="1" applyAlignment="1">
      <alignment horizontal="right" vertical="center" wrapText="1"/>
    </xf>
    <xf numFmtId="49" fontId="10" fillId="0" borderId="9" xfId="0" applyNumberFormat="1" applyFont="1" applyBorder="1" applyAlignment="1">
      <alignment horizontal="center" vertical="center" wrapText="1"/>
    </xf>
    <xf numFmtId="0" fontId="6" fillId="0" borderId="6" xfId="1" applyFill="1" applyBorder="1" applyAlignment="1">
      <alignment horizontal="right"/>
    </xf>
    <xf numFmtId="0" fontId="22" fillId="2" borderId="0" xfId="0" applyFont="1" applyFill="1"/>
    <xf numFmtId="0" fontId="6" fillId="0" borderId="7" xfId="1" applyFill="1" applyBorder="1" applyAlignment="1">
      <alignment horizontal="right"/>
    </xf>
    <xf numFmtId="0" fontId="22" fillId="0" borderId="0" xfId="0" applyFont="1"/>
    <xf numFmtId="0" fontId="6" fillId="0" borderId="0" xfId="1"/>
    <xf numFmtId="0" fontId="9" fillId="0" borderId="15" xfId="0" applyFont="1" applyBorder="1"/>
    <xf numFmtId="0" fontId="9" fillId="0" borderId="16" xfId="0" applyFont="1" applyBorder="1"/>
    <xf numFmtId="0" fontId="0" fillId="0" borderId="15" xfId="0" applyBorder="1"/>
    <xf numFmtId="1" fontId="0" fillId="0" borderId="15" xfId="0" applyNumberFormat="1" applyBorder="1"/>
    <xf numFmtId="164" fontId="9" fillId="0" borderId="15" xfId="0" applyNumberFormat="1" applyFont="1" applyBorder="1"/>
    <xf numFmtId="169" fontId="0" fillId="0" borderId="17" xfId="0" applyNumberFormat="1" applyBorder="1"/>
    <xf numFmtId="0" fontId="3" fillId="0" borderId="15" xfId="0" applyFont="1" applyBorder="1" applyAlignment="1">
      <alignment horizontal="right"/>
    </xf>
    <xf numFmtId="166" fontId="9" fillId="0" borderId="18" xfId="0" applyNumberFormat="1" applyFont="1" applyBorder="1" applyAlignment="1">
      <alignment horizontal="left"/>
    </xf>
    <xf numFmtId="0" fontId="6" fillId="0" borderId="3" xfId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6" fillId="0" borderId="5" xfId="1" applyFill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67" fontId="0" fillId="0" borderId="5" xfId="0" applyNumberFormat="1" applyBorder="1"/>
    <xf numFmtId="166" fontId="0" fillId="0" borderId="5" xfId="0" applyNumberFormat="1" applyBorder="1"/>
    <xf numFmtId="166" fontId="0" fillId="0" borderId="5" xfId="0" applyNumberFormat="1" applyBorder="1" applyAlignment="1">
      <alignment horizontal="right"/>
    </xf>
    <xf numFmtId="165" fontId="0" fillId="0" borderId="5" xfId="0" applyNumberFormat="1" applyBorder="1"/>
    <xf numFmtId="165" fontId="0" fillId="0" borderId="14" xfId="0" applyNumberFormat="1" applyBorder="1"/>
    <xf numFmtId="0" fontId="0" fillId="0" borderId="16" xfId="0" applyBorder="1"/>
    <xf numFmtId="169" fontId="0" fillId="0" borderId="5" xfId="0" applyNumberFormat="1" applyBorder="1"/>
    <xf numFmtId="166" fontId="2" fillId="0" borderId="6" xfId="0" applyNumberFormat="1" applyFont="1" applyBorder="1" applyAlignment="1">
      <alignment horizontal="left"/>
    </xf>
    <xf numFmtId="166" fontId="0" fillId="3" borderId="6" xfId="0" applyNumberFormat="1" applyFill="1" applyBorder="1" applyAlignment="1">
      <alignment horizontal="right"/>
    </xf>
    <xf numFmtId="0" fontId="13" fillId="0" borderId="2" xfId="0" applyFont="1" applyBorder="1"/>
    <xf numFmtId="0" fontId="13" fillId="0" borderId="3" xfId="0" applyFont="1" applyBorder="1"/>
    <xf numFmtId="49" fontId="10" fillId="0" borderId="10" xfId="0" applyNumberFormat="1" applyFont="1" applyBorder="1" applyAlignment="1">
      <alignment horizontal="center" vertical="center" wrapText="1"/>
    </xf>
    <xf numFmtId="0" fontId="0" fillId="0" borderId="5" xfId="0" applyBorder="1"/>
    <xf numFmtId="0" fontId="6" fillId="0" borderId="0" xfId="1" applyBorder="1"/>
    <xf numFmtId="0" fontId="13" fillId="0" borderId="10" xfId="0" applyFont="1" applyBorder="1"/>
    <xf numFmtId="0" fontId="19" fillId="0" borderId="4" xfId="0" applyFont="1" applyBorder="1" applyAlignment="1">
      <alignment vertical="center" textRotation="255"/>
    </xf>
    <xf numFmtId="0" fontId="19" fillId="0" borderId="8" xfId="0" applyFont="1" applyBorder="1" applyAlignment="1">
      <alignment vertical="center" textRotation="255"/>
    </xf>
    <xf numFmtId="0" fontId="1" fillId="0" borderId="4" xfId="0" applyFont="1" applyBorder="1"/>
    <xf numFmtId="1" fontId="1" fillId="0" borderId="0" xfId="0" applyNumberFormat="1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/>
    <xf numFmtId="164" fontId="1" fillId="0" borderId="2" xfId="0" applyNumberFormat="1" applyFont="1" applyBorder="1"/>
    <xf numFmtId="0" fontId="1" fillId="0" borderId="8" xfId="0" applyFont="1" applyBorder="1"/>
    <xf numFmtId="0" fontId="1" fillId="0" borderId="9" xfId="0" applyFont="1" applyBorder="1"/>
    <xf numFmtId="1" fontId="1" fillId="0" borderId="9" xfId="0" applyNumberFormat="1" applyFont="1" applyBorder="1"/>
    <xf numFmtId="164" fontId="1" fillId="0" borderId="9" xfId="0" applyNumberFormat="1" applyFont="1" applyBorder="1"/>
    <xf numFmtId="166" fontId="2" fillId="0" borderId="5" xfId="0" applyNumberFormat="1" applyFont="1" applyBorder="1" applyAlignment="1">
      <alignment horizontal="left"/>
    </xf>
    <xf numFmtId="166" fontId="2" fillId="0" borderId="10" xfId="0" applyNumberFormat="1" applyFont="1" applyBorder="1" applyAlignment="1">
      <alignment horizontal="left"/>
    </xf>
    <xf numFmtId="164" fontId="0" fillId="0" borderId="10" xfId="0" applyNumberFormat="1" applyBorder="1"/>
    <xf numFmtId="166" fontId="2" fillId="0" borderId="3" xfId="0" applyNumberFormat="1" applyFont="1" applyBorder="1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1" fontId="1" fillId="3" borderId="2" xfId="0" applyNumberFormat="1" applyFont="1" applyFill="1" applyBorder="1"/>
    <xf numFmtId="164" fontId="1" fillId="3" borderId="2" xfId="0" applyNumberFormat="1" applyFont="1" applyFill="1" applyBorder="1"/>
    <xf numFmtId="164" fontId="1" fillId="3" borderId="3" xfId="0" applyNumberFormat="1" applyFont="1" applyFill="1" applyBorder="1"/>
    <xf numFmtId="0" fontId="23" fillId="3" borderId="3" xfId="0" applyFont="1" applyFill="1" applyBorder="1" applyAlignment="1">
      <alignment horizontal="right"/>
    </xf>
    <xf numFmtId="166" fontId="1" fillId="3" borderId="3" xfId="0" applyNumberFormat="1" applyFont="1" applyFill="1" applyBorder="1" applyAlignment="1">
      <alignment horizontal="left"/>
    </xf>
    <xf numFmtId="0" fontId="6" fillId="0" borderId="10" xfId="1" applyFill="1" applyBorder="1" applyAlignment="1">
      <alignment horizontal="right"/>
    </xf>
    <xf numFmtId="0" fontId="6" fillId="0" borderId="0" xfId="1" applyAlignment="1">
      <alignment horizontal="right"/>
    </xf>
    <xf numFmtId="0" fontId="6" fillId="0" borderId="6" xfId="1" applyBorder="1" applyAlignment="1">
      <alignment horizontal="right"/>
    </xf>
    <xf numFmtId="0" fontId="19" fillId="0" borderId="0" xfId="0" applyFont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6"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35718</xdr:colOff>
      <xdr:row>26</xdr:row>
      <xdr:rowOff>23813</xdr:rowOff>
    </xdr:from>
    <xdr:ext cx="1883835" cy="1059656"/>
    <xdr:pic>
      <xdr:nvPicPr>
        <xdr:cNvPr id="3" name="image1.png">
          <a:extLst>
            <a:ext uri="{FF2B5EF4-FFF2-40B4-BE49-F238E27FC236}">
              <a16:creationId xmlns:a16="http://schemas.microsoft.com/office/drawing/2014/main" id="{6BE650D0-2D6E-4678-9AEA-D0A5941A3D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32468" y="4238626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35718</xdr:colOff>
      <xdr:row>22</xdr:row>
      <xdr:rowOff>23813</xdr:rowOff>
    </xdr:from>
    <xdr:ext cx="1883835" cy="1059656"/>
    <xdr:pic>
      <xdr:nvPicPr>
        <xdr:cNvPr id="5" name="image1.png">
          <a:extLst>
            <a:ext uri="{FF2B5EF4-FFF2-40B4-BE49-F238E27FC236}">
              <a16:creationId xmlns:a16="http://schemas.microsoft.com/office/drawing/2014/main" id="{2C9ED705-B584-43D3-B91F-603028A2371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68512" y="4573401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83835" cy="1059656"/>
    <xdr:pic>
      <xdr:nvPicPr>
        <xdr:cNvPr id="2" name="image1.png">
          <a:extLst>
            <a:ext uri="{FF2B5EF4-FFF2-40B4-BE49-F238E27FC236}">
              <a16:creationId xmlns:a16="http://schemas.microsoft.com/office/drawing/2014/main" id="{44DFB4FE-ECCF-4120-8F29-EAF55BF5B0B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L59" totalsRowShown="0" headerRowDxfId="45" dataDxfId="43" headerRowBorderDxfId="44" tableBorderDxfId="42">
  <tableColumns count="12">
    <tableColumn id="1" xr3:uid="{00000000-0010-0000-0000-000001000000}" name="System" dataDxfId="41"/>
    <tableColumn id="2" xr3:uid="{00000000-0010-0000-0000-000002000000}" name="Category" dataDxfId="40"/>
    <tableColumn id="3" xr3:uid="{00000000-0010-0000-0000-000003000000}" name="Part Type" dataDxfId="39"/>
    <tableColumn id="4" xr3:uid="{00000000-0010-0000-0000-000004000000}" name="Description" dataDxfId="38"/>
    <tableColumn id="5" xr3:uid="{00000000-0010-0000-0000-000005000000}" name="Cut Length mm" dataDxfId="37"/>
    <tableColumn id="7" xr3:uid="{00000000-0010-0000-0000-000007000000}" name="BOM Quantity" dataDxfId="36"/>
    <tableColumn id="8" xr3:uid="{00000000-0010-0000-0000-000008000000}" name="Pack Price $" dataDxfId="35"/>
    <tableColumn id="9" xr3:uid="{00000000-0010-0000-0000-000009000000}" name="Pack Order Quantity" dataDxfId="34"/>
    <tableColumn id="10" xr3:uid="{00000000-0010-0000-0000-00000A000000}" name="Line Price $" dataDxfId="33"/>
    <tableColumn id="11" xr3:uid="{00000000-0010-0000-0000-00000B000000}" name="Order Parts Link" dataDxfId="32"/>
    <tableColumn id="12" xr3:uid="{00000000-0010-0000-0000-00000C000000}" name="Supplier" dataDxfId="31"/>
    <tableColumn id="15" xr3:uid="{00000000-0010-0000-0000-00000F000000}" name="Option" dataDxfId="3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3:J45" totalsRowShown="0" headerRowDxfId="29" dataDxfId="27" headerRowBorderDxfId="28" tableBorderDxfId="26">
  <sortState xmlns:xlrd2="http://schemas.microsoft.com/office/spreadsheetml/2017/richdata2" ref="A4:J46">
    <sortCondition ref="B4:B46"/>
  </sortState>
  <tableColumns count="10">
    <tableColumn id="3" xr3:uid="{00000000-0010-0000-0100-000003000000}" name="Part Type" dataDxfId="25"/>
    <tableColumn id="4" xr3:uid="{00000000-0010-0000-0100-000004000000}" name="Description" dataDxfId="24"/>
    <tableColumn id="7" xr3:uid="{00000000-0010-0000-0100-000007000000}" name="BOM Quantity" dataDxfId="23"/>
    <tableColumn id="8" xr3:uid="{00000000-0010-0000-0100-000008000000}" name="Pack Price $" dataDxfId="22"/>
    <tableColumn id="9" xr3:uid="{00000000-0010-0000-0100-000009000000}" name="Pack Order Quantity" dataDxfId="21"/>
    <tableColumn id="10" xr3:uid="{00000000-0010-0000-0100-00000A000000}" name="Line Price $" dataDxfId="20"/>
    <tableColumn id="11" xr3:uid="{00000000-0010-0000-0100-00000B000000}" name="Order Parts Link" dataDxfId="19"/>
    <tableColumn id="12" xr3:uid="{00000000-0010-0000-0100-00000C000000}" name="Supplier" dataDxfId="18"/>
    <tableColumn id="13" xr3:uid="{00000000-0010-0000-0100-00000D000000}" name="DIN" dataDxfId="17"/>
    <tableColumn id="14" xr3:uid="{00000000-0010-0000-0100-00000E000000}" name="ISO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8E62E6-79EF-4C10-B241-5331D8D58F9B}" name="Table14" displayName="Table14" ref="A7:L48" totalsRowShown="0" headerRowDxfId="15" dataDxfId="13" headerRowBorderDxfId="14" tableBorderDxfId="12">
  <tableColumns count="12">
    <tableColumn id="1" xr3:uid="{CA0C5979-6B6C-4045-AC28-5E6CB8072C41}" name="System" dataDxfId="11"/>
    <tableColumn id="2" xr3:uid="{6938B938-1ABB-4F7F-B7D0-55543997EB8C}" name="Category" dataDxfId="10"/>
    <tableColumn id="3" xr3:uid="{3B0F0BD0-6D5E-40FA-8AE4-2C3410C2E334}" name="Part Type" dataDxfId="9"/>
    <tableColumn id="4" xr3:uid="{CB532F0F-0D38-499D-93B9-4CB47CA68B05}" name="Description" dataDxfId="8"/>
    <tableColumn id="5" xr3:uid="{314FC685-5A32-40D7-81B8-6B2EA69DD093}" name="Cut Length mm" dataDxfId="7"/>
    <tableColumn id="7" xr3:uid="{FF7A1159-E348-4513-A202-A717369901D0}" name="BOM Quantity" dataDxfId="6"/>
    <tableColumn id="8" xr3:uid="{AB473781-150D-4CB1-9A3B-F2113A0793C0}" name="Pack Price $" dataDxfId="5"/>
    <tableColumn id="9" xr3:uid="{48CAF5D9-9DFA-4251-8EF5-7F030B50CA99}" name="Pack Order Quantity" dataDxfId="4"/>
    <tableColumn id="10" xr3:uid="{C0DBA74A-5D8D-4760-ABDE-B95829C1A60D}" name="Line Price $" dataDxfId="3"/>
    <tableColumn id="11" xr3:uid="{AAEED0C7-15F7-4790-9E62-E27032C81CC3}" name="Order Parts Link" dataDxfId="2"/>
    <tableColumn id="12" xr3:uid="{BFA01DDC-E15B-4C61-995E-53335C843259}" name="Supplier" dataDxfId="1"/>
    <tableColumn id="15" xr3:uid="{73213268-4CE9-408B-89D8-1856AA2E7AB1}" name="Op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.click.aliexpress.com/e/_APFI3d" TargetMode="External"/><Relationship Id="rId21" Type="http://schemas.openxmlformats.org/officeDocument/2006/relationships/hyperlink" Target="https://s.click.aliexpress.com/e/_ALKIWP" TargetMode="External"/><Relationship Id="rId34" Type="http://schemas.openxmlformats.org/officeDocument/2006/relationships/hyperlink" Target="https://s.click.aliexpress.com/e/_9JVfyZ" TargetMode="External"/><Relationship Id="rId42" Type="http://schemas.openxmlformats.org/officeDocument/2006/relationships/hyperlink" Target="https://s.click.aliexpress.com/e/_DnmpysP" TargetMode="External"/><Relationship Id="rId47" Type="http://schemas.openxmlformats.org/officeDocument/2006/relationships/hyperlink" Target="https://s.click.aliexpress.com/e/_A2kG7t" TargetMode="External"/><Relationship Id="rId50" Type="http://schemas.openxmlformats.org/officeDocument/2006/relationships/hyperlink" Target="https://s.click.aliexpress.com/e/_AqN7dv" TargetMode="External"/><Relationship Id="rId55" Type="http://schemas.openxmlformats.org/officeDocument/2006/relationships/hyperlink" Target="https://ko-fi.com/pro3d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ABtzv6" TargetMode="External"/><Relationship Id="rId29" Type="http://schemas.openxmlformats.org/officeDocument/2006/relationships/hyperlink" Target="https://s.click.aliexpress.com/e/_A6fsH6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www.aliexpress.com/item/1005003758412972.html" TargetMode="External"/><Relationship Id="rId32" Type="http://schemas.openxmlformats.org/officeDocument/2006/relationships/hyperlink" Target="https://www.curbellplastics.com/Research-Solutions/Materials/Aluminum-Composite-Material-(ACM)" TargetMode="External"/><Relationship Id="rId37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0" Type="http://schemas.openxmlformats.org/officeDocument/2006/relationships/hyperlink" Target="https://s.click.aliexpress.com/e/_DlWkD9l" TargetMode="External"/><Relationship Id="rId45" Type="http://schemas.openxmlformats.org/officeDocument/2006/relationships/hyperlink" Target="https://s.click.aliexpress.com/e/_9xANon" TargetMode="External"/><Relationship Id="rId53" Type="http://schemas.openxmlformats.org/officeDocument/2006/relationships/hyperlink" Target="https://s.click.aliexpress.com/e/_DEsrwZp" TargetMode="External"/><Relationship Id="rId58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66" Type="http://schemas.openxmlformats.org/officeDocument/2006/relationships/comments" Target="../comments1.xml"/><Relationship Id="rId5" Type="http://schemas.openxmlformats.org/officeDocument/2006/relationships/hyperlink" Target="https://s.click.aliexpress.com/e/_AM7dI0" TargetMode="External"/><Relationship Id="rId61" Type="http://schemas.openxmlformats.org/officeDocument/2006/relationships/hyperlink" Target="https://www.fabreeko.com/products/viking-3d-valkyrie-frame-kit-by-honeybadger" TargetMode="External"/><Relationship Id="rId19" Type="http://schemas.openxmlformats.org/officeDocument/2006/relationships/hyperlink" Target="https://s.click.aliexpress.com/e/_A6Q066" TargetMode="External"/><Relationship Id="rId14" Type="http://schemas.openxmlformats.org/officeDocument/2006/relationships/hyperlink" Target="https://s.click.aliexpress.com/e/_DlQsLtz" TargetMode="External"/><Relationship Id="rId22" Type="http://schemas.openxmlformats.org/officeDocument/2006/relationships/hyperlink" Target="https://s.click.aliexpress.com/e/_9gb4OH" TargetMode="External"/><Relationship Id="rId27" Type="http://schemas.openxmlformats.org/officeDocument/2006/relationships/hyperlink" Target="https://s.click.aliexpress.com/e/_DCq8m63" TargetMode="External"/><Relationship Id="rId30" Type="http://schemas.openxmlformats.org/officeDocument/2006/relationships/hyperlink" Target="https://s.click.aliexpress.com/e/_AeVYOF" TargetMode="External"/><Relationship Id="rId35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43" Type="http://schemas.openxmlformats.org/officeDocument/2006/relationships/hyperlink" Target="https://s.click.aliexpress.com/e/_DnmpysP" TargetMode="External"/><Relationship Id="rId48" Type="http://schemas.openxmlformats.org/officeDocument/2006/relationships/hyperlink" Target="https://s.click.aliexpress.com/e/_A2kG7t" TargetMode="External"/><Relationship Id="rId56" Type="http://schemas.openxmlformats.org/officeDocument/2006/relationships/hyperlink" Target="https://www.patreon.com/pro3d" TargetMode="External"/><Relationship Id="rId64" Type="http://schemas.openxmlformats.org/officeDocument/2006/relationships/vmlDrawing" Target="../drawings/vmlDrawing1.vm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hyperlink" Target="https://s.click.aliexpress.com/e/_AnfRXB" TargetMode="Externa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9gG5gi" TargetMode="External"/><Relationship Id="rId25" Type="http://schemas.openxmlformats.org/officeDocument/2006/relationships/hyperlink" Target="https://www.aliexpress.com/item/32885492280.html" TargetMode="External"/><Relationship Id="rId33" Type="http://schemas.openxmlformats.org/officeDocument/2006/relationships/hyperlink" Target="https://s.click.aliexpress.com/e/_ADhhGV" TargetMode="External"/><Relationship Id="rId38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6" Type="http://schemas.openxmlformats.org/officeDocument/2006/relationships/hyperlink" Target="https://s.click.aliexpress.com/e/_9xANon" TargetMode="External"/><Relationship Id="rId59" Type="http://schemas.openxmlformats.org/officeDocument/2006/relationships/hyperlink" Target="https://makersupplies.dk/3d-print/3d-printers-kits/3d-printer-kits/valkyrie/3d-printers-kits-3d-printer-kits-valkyrie-frame-kit-v-slot" TargetMode="External"/><Relationship Id="rId20" Type="http://schemas.openxmlformats.org/officeDocument/2006/relationships/hyperlink" Target="https://s.click.aliexpress.com/e/_9xvamN" TargetMode="External"/><Relationship Id="rId41" Type="http://schemas.openxmlformats.org/officeDocument/2006/relationships/hyperlink" Target="https://s.click.aliexpress.com/e/_DD5IYAj" TargetMode="External"/><Relationship Id="rId54" Type="http://schemas.openxmlformats.org/officeDocument/2006/relationships/hyperlink" Target="https://s.click.aliexpress.com/e/_DdJj4Ej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DFuG1tl" TargetMode="External"/><Relationship Id="rId23" Type="http://schemas.openxmlformats.org/officeDocument/2006/relationships/hyperlink" Target="https://s.click.aliexpress.com/e/_Dlpy6BN" TargetMode="External"/><Relationship Id="rId28" Type="http://schemas.openxmlformats.org/officeDocument/2006/relationships/hyperlink" Target="https://s.click.aliexpress.com/e/_AWE3wb" TargetMode="External"/><Relationship Id="rId36" Type="http://schemas.openxmlformats.org/officeDocument/2006/relationships/hyperlink" Target="https://s.click.aliexpress.com/e/_DlTp9Mj" TargetMode="External"/><Relationship Id="rId49" Type="http://schemas.openxmlformats.org/officeDocument/2006/relationships/hyperlink" Target="https://s.click.aliexpress.com/e/_A2kG7t" TargetMode="External"/><Relationship Id="rId57" Type="http://schemas.openxmlformats.org/officeDocument/2006/relationships/hyperlink" Target="https://www.paypal.com/donate/?hosted_button_id=LZ7RAQGSE4SS8" TargetMode="External"/><Relationship Id="rId10" Type="http://schemas.openxmlformats.org/officeDocument/2006/relationships/hyperlink" Target="https://s.click.aliexpress.com/e/_AX4lXw" TargetMode="External"/><Relationship Id="rId31" Type="http://schemas.openxmlformats.org/officeDocument/2006/relationships/hyperlink" Target="https://www.kingspan.com/gb/en-gb/products/insulation-boards/insulation-boards/therma" TargetMode="External"/><Relationship Id="rId44" Type="http://schemas.openxmlformats.org/officeDocument/2006/relationships/hyperlink" Target="https://id.aliexpress.com/item/4000720317784.html?aff_fcid=28d2e2ada84240b5b29e8b95433826e9-1659114960856-09710-_AK9Uei&amp;tt=CPS_NORMAL&amp;aff_fsk=_AK9Uei&amp;aff_platform=shareComponent-detail&amp;sk=_AK9Uei&amp;aff_trace_key=28d2e2ada84240b5b29e8b95433826e9-1659114960856-09710-_AK9Uei&amp;terminal_id=fbcfe1c4b099429c93af9b91ba2cc4e1&amp;afSmartRedirect=y" TargetMode="External"/><Relationship Id="rId52" Type="http://schemas.openxmlformats.org/officeDocument/2006/relationships/hyperlink" Target="https://s.click.aliexpress.com/e/_AnfRXB" TargetMode="External"/><Relationship Id="rId60" Type="http://schemas.openxmlformats.org/officeDocument/2006/relationships/hyperlink" Target="https://www.fabreeko.com/products/viking-3d-valkyrie-rail-kit-stainless-steel-by-honeybadger" TargetMode="External"/><Relationship Id="rId65" Type="http://schemas.openxmlformats.org/officeDocument/2006/relationships/table" Target="../tables/table1.xm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3" Type="http://schemas.openxmlformats.org/officeDocument/2006/relationships/hyperlink" Target="https://s.click.aliexpress.com/e/_AnVtSN" TargetMode="External"/><Relationship Id="rId18" Type="http://schemas.openxmlformats.org/officeDocument/2006/relationships/hyperlink" Target="https://s.click.aliexpress.com/e/_9gG5gi" TargetMode="External"/><Relationship Id="rId39" Type="http://schemas.openxmlformats.org/officeDocument/2006/relationships/hyperlink" Target="https://s.click.aliexpress.com/e/_DcYyU1Z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MyL9p" TargetMode="External"/><Relationship Id="rId18" Type="http://schemas.openxmlformats.org/officeDocument/2006/relationships/hyperlink" Target="https://s.click.aliexpress.com/e/_AkraqJ" TargetMode="External"/><Relationship Id="rId26" Type="http://schemas.openxmlformats.org/officeDocument/2006/relationships/hyperlink" Target="https://s.click.aliexpress.com/e/_9yFDij" TargetMode="External"/><Relationship Id="rId39" Type="http://schemas.openxmlformats.org/officeDocument/2006/relationships/hyperlink" Target="https://s.click.aliexpress.com/e/_DCNVYyb" TargetMode="External"/><Relationship Id="rId21" Type="http://schemas.openxmlformats.org/officeDocument/2006/relationships/hyperlink" Target="https://s.click.aliexpress.com/e/_AKYhBV" TargetMode="External"/><Relationship Id="rId34" Type="http://schemas.openxmlformats.org/officeDocument/2006/relationships/hyperlink" Target="https://s.click.aliexpress.com/e/_DesnUZp" TargetMode="External"/><Relationship Id="rId42" Type="http://schemas.openxmlformats.org/officeDocument/2006/relationships/hyperlink" Target="https://s.click.aliexpress.com/e/_AbdgsT" TargetMode="External"/><Relationship Id="rId47" Type="http://schemas.openxmlformats.org/officeDocument/2006/relationships/printerSettings" Target="../printerSettings/printerSettings2.bin"/><Relationship Id="rId50" Type="http://schemas.openxmlformats.org/officeDocument/2006/relationships/table" Target="../tables/table2.xml"/><Relationship Id="rId7" Type="http://schemas.openxmlformats.org/officeDocument/2006/relationships/hyperlink" Target="https://s.click.aliexpress.com/e/_9x0mWr" TargetMode="External"/><Relationship Id="rId2" Type="http://schemas.openxmlformats.org/officeDocument/2006/relationships/hyperlink" Target="https://s.click.aliexpress.com/e/_A3vamf" TargetMode="External"/><Relationship Id="rId16" Type="http://schemas.openxmlformats.org/officeDocument/2006/relationships/hyperlink" Target="https://s.click.aliexpress.com/e/_9iXP6T" TargetMode="External"/><Relationship Id="rId29" Type="http://schemas.openxmlformats.org/officeDocument/2006/relationships/hyperlink" Target="https://s.click.aliexpress.com/e/_9H0d0B" TargetMode="External"/><Relationship Id="rId11" Type="http://schemas.openxmlformats.org/officeDocument/2006/relationships/hyperlink" Target="https://s.click.aliexpress.com/e/_9RUjsB" TargetMode="External"/><Relationship Id="rId24" Type="http://schemas.openxmlformats.org/officeDocument/2006/relationships/hyperlink" Target="https://s.click.aliexpress.com/e/_AN8H8f" TargetMode="External"/><Relationship Id="rId32" Type="http://schemas.openxmlformats.org/officeDocument/2006/relationships/hyperlink" Target="https://s.click.aliexpress.com/e/_Dmmm4hv" TargetMode="External"/><Relationship Id="rId37" Type="http://schemas.openxmlformats.org/officeDocument/2006/relationships/hyperlink" Target="https://s.click.aliexpress.com/e/_DloVAMP" TargetMode="External"/><Relationship Id="rId40" Type="http://schemas.openxmlformats.org/officeDocument/2006/relationships/hyperlink" Target="https://s.click.aliexpress.com/e/_AZ42Hh" TargetMode="External"/><Relationship Id="rId45" Type="http://schemas.openxmlformats.org/officeDocument/2006/relationships/hyperlink" Target="https://www.paypal.com/donate/?hosted_button_id=LZ7RAQGSE4SS8" TargetMode="External"/><Relationship Id="rId5" Type="http://schemas.openxmlformats.org/officeDocument/2006/relationships/hyperlink" Target="https://s.click.aliexpress.com/e/_A2YDOx" TargetMode="External"/><Relationship Id="rId15" Type="http://schemas.openxmlformats.org/officeDocument/2006/relationships/hyperlink" Target="https://s.click.aliexpress.com/e/_ACjUAP" TargetMode="External"/><Relationship Id="rId23" Type="http://schemas.openxmlformats.org/officeDocument/2006/relationships/hyperlink" Target="https://s.click.aliexpress.com/e/_9Gy22J" TargetMode="External"/><Relationship Id="rId28" Type="http://schemas.openxmlformats.org/officeDocument/2006/relationships/hyperlink" Target="https://id.aliexpress.com/item/1005003078979017.html?spm=a2g0o.store_pc_allProduct.8148356.45.142d4eed63bc2A" TargetMode="External"/><Relationship Id="rId36" Type="http://schemas.openxmlformats.org/officeDocument/2006/relationships/hyperlink" Target="https://s.click.aliexpress.com/e/_Dmf08Nh" TargetMode="External"/><Relationship Id="rId49" Type="http://schemas.openxmlformats.org/officeDocument/2006/relationships/vmlDrawing" Target="../drawings/vmlDrawing2.vml"/><Relationship Id="rId10" Type="http://schemas.openxmlformats.org/officeDocument/2006/relationships/hyperlink" Target="https://s.click.aliexpress.com/e/_97Edtp" TargetMode="External"/><Relationship Id="rId19" Type="http://schemas.openxmlformats.org/officeDocument/2006/relationships/hyperlink" Target="https://s.click.aliexpress.com/e/_9zqQrh" TargetMode="External"/><Relationship Id="rId31" Type="http://schemas.openxmlformats.org/officeDocument/2006/relationships/hyperlink" Target="https://www.aliexpress.com/item/32939396668.html?pdp_npi=2%40dis%21USD%21US%20%240.20%21US%20%240.14%21%21%21%21%21%40210318be16590647714771150e5413%2167101657293%21sh&amp;spm=a2g0o.store_pc_home.productList_2002713932441.pic_2" TargetMode="External"/><Relationship Id="rId44" Type="http://schemas.openxmlformats.org/officeDocument/2006/relationships/hyperlink" Target="https://www.patreon.com/pro3d" TargetMode="External"/><Relationship Id="rId4" Type="http://schemas.openxmlformats.org/officeDocument/2006/relationships/hyperlink" Target="https://s.click.aliexpress.com/e/_9JOB4f" TargetMode="External"/><Relationship Id="rId9" Type="http://schemas.openxmlformats.org/officeDocument/2006/relationships/hyperlink" Target="https://s.click.aliexpress.com/e/_AkJ18P" TargetMode="External"/><Relationship Id="rId14" Type="http://schemas.openxmlformats.org/officeDocument/2006/relationships/hyperlink" Target="https://s.click.aliexpress.com/e/_A28QM3" TargetMode="External"/><Relationship Id="rId22" Type="http://schemas.openxmlformats.org/officeDocument/2006/relationships/hyperlink" Target="https://s.click.aliexpress.com/e/_Aoo551" TargetMode="External"/><Relationship Id="rId27" Type="http://schemas.openxmlformats.org/officeDocument/2006/relationships/hyperlink" Target="https://s.click.aliexpress.com/e/_DFr9KHh" TargetMode="External"/><Relationship Id="rId30" Type="http://schemas.openxmlformats.org/officeDocument/2006/relationships/hyperlink" Target="https://s.click.aliexpress.com/e/_DmWF6r5" TargetMode="External"/><Relationship Id="rId35" Type="http://schemas.openxmlformats.org/officeDocument/2006/relationships/hyperlink" Target="https://www.aliexpress.com/item/1005003034350931.html?spm=a2g0o.store_pc_allProduct.8148356.23.6e692856smN30j&amp;pdp_npi=2%40dis%21USD%21US%20%240.20%21US%20%240.14%21%21%21%21%21%402101e9d216590665575551091eb71d%2112000023360268739%21sh" TargetMode="External"/><Relationship Id="rId43" Type="http://schemas.openxmlformats.org/officeDocument/2006/relationships/hyperlink" Target="https://ko-fi.com/pro3d" TargetMode="External"/><Relationship Id="rId48" Type="http://schemas.openxmlformats.org/officeDocument/2006/relationships/drawing" Target="../drawings/drawing2.xml"/><Relationship Id="rId8" Type="http://schemas.openxmlformats.org/officeDocument/2006/relationships/hyperlink" Target="https://s.click.aliexpress.com/e/_AtAfsX" TargetMode="External"/><Relationship Id="rId51" Type="http://schemas.openxmlformats.org/officeDocument/2006/relationships/comments" Target="../comments2.xml"/><Relationship Id="rId3" Type="http://schemas.openxmlformats.org/officeDocument/2006/relationships/hyperlink" Target="https://s.click.aliexpress.com/e/_A3cUtH" TargetMode="External"/><Relationship Id="rId12" Type="http://schemas.openxmlformats.org/officeDocument/2006/relationships/hyperlink" Target="https://s.click.aliexpress.com/e/_ASPnXl" TargetMode="External"/><Relationship Id="rId17" Type="http://schemas.openxmlformats.org/officeDocument/2006/relationships/hyperlink" Target="https://s.click.aliexpress.com/e/_9vb6PD" TargetMode="External"/><Relationship Id="rId25" Type="http://schemas.openxmlformats.org/officeDocument/2006/relationships/hyperlink" Target="https://s.click.aliexpress.com/e/_AfiKZd" TargetMode="External"/><Relationship Id="rId33" Type="http://schemas.openxmlformats.org/officeDocument/2006/relationships/hyperlink" Target="https://s.click.aliexpress.com/e/_DkbO2A7" TargetMode="External"/><Relationship Id="rId38" Type="http://schemas.openxmlformats.org/officeDocument/2006/relationships/hyperlink" Target="https://www.aliexpress.com/store/912301249" TargetMode="External"/><Relationship Id="rId46" Type="http://schemas.openxmlformats.org/officeDocument/2006/relationships/hyperlink" Target="https://s.click.aliexpress.com/e/_9x0mWr" TargetMode="External"/><Relationship Id="rId20" Type="http://schemas.openxmlformats.org/officeDocument/2006/relationships/hyperlink" Target="https://s.click.aliexpress.com/e/_980mef" TargetMode="External"/><Relationship Id="rId41" Type="http://schemas.openxmlformats.org/officeDocument/2006/relationships/hyperlink" Target="https://s.click.aliexpress.com/e/_9gB9LL" TargetMode="External"/><Relationship Id="rId1" Type="http://schemas.openxmlformats.org/officeDocument/2006/relationships/hyperlink" Target="https://s.click.aliexpress.com/e/_AB2MMx" TargetMode="External"/><Relationship Id="rId6" Type="http://schemas.openxmlformats.org/officeDocument/2006/relationships/hyperlink" Target="https://s.click.aliexpress.com/e/_A2YDO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nVtSN" TargetMode="External"/><Relationship Id="rId18" Type="http://schemas.openxmlformats.org/officeDocument/2006/relationships/hyperlink" Target="https://s.click.aliexpress.com/e/_A6Q066" TargetMode="External"/><Relationship Id="rId26" Type="http://schemas.openxmlformats.org/officeDocument/2006/relationships/hyperlink" Target="https://s.click.aliexpress.com/e/_9JVfyZ" TargetMode="External"/><Relationship Id="rId39" Type="http://schemas.openxmlformats.org/officeDocument/2006/relationships/hyperlink" Target="https://s.click.aliexpress.com/e/_AnfRXB" TargetMode="External"/><Relationship Id="rId21" Type="http://schemas.openxmlformats.org/officeDocument/2006/relationships/hyperlink" Target="https://s.click.aliexpress.com/e/_APFI3d" TargetMode="External"/><Relationship Id="rId34" Type="http://schemas.openxmlformats.org/officeDocument/2006/relationships/hyperlink" Target="https://s.click.aliexpress.com/e/_A2kG7t" TargetMode="External"/><Relationship Id="rId42" Type="http://schemas.openxmlformats.org/officeDocument/2006/relationships/hyperlink" Target="https://makersupplies.dk/3d-print/3d-printers-kits/3d-printer-kits/valkyrie/3d-printers-kits-3d-printer-kits-valkyrie-frame-kit-v-slot" TargetMode="External"/><Relationship Id="rId47" Type="http://schemas.openxmlformats.org/officeDocument/2006/relationships/printerSettings" Target="../printerSettings/printerSettings3.bin"/><Relationship Id="rId50" Type="http://schemas.openxmlformats.org/officeDocument/2006/relationships/table" Target="../tables/table3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9gG5gi" TargetMode="External"/><Relationship Id="rId29" Type="http://schemas.openxmlformats.org/officeDocument/2006/relationships/hyperlink" Target="https://ko-fi.com/pro3d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s.click.aliexpress.com/e/_A6fsH6" TargetMode="External"/><Relationship Id="rId32" Type="http://schemas.openxmlformats.org/officeDocument/2006/relationships/hyperlink" Target="https://s.click.aliexpress.com/e/_9xANon" TargetMode="External"/><Relationship Id="rId37" Type="http://schemas.openxmlformats.org/officeDocument/2006/relationships/hyperlink" Target="https://s.click.aliexpress.com/e/_AqN7dv" TargetMode="External"/><Relationship Id="rId40" Type="http://schemas.openxmlformats.org/officeDocument/2006/relationships/hyperlink" Target="https://s.click.aliexpress.com/e/_DdJj4Ej" TargetMode="External"/><Relationship Id="rId45" Type="http://schemas.openxmlformats.org/officeDocument/2006/relationships/hyperlink" Target="https://s.click.aliexpress.com/e/_DFuG1tl" TargetMode="External"/><Relationship Id="rId5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ABtzv6" TargetMode="External"/><Relationship Id="rId23" Type="http://schemas.openxmlformats.org/officeDocument/2006/relationships/hyperlink" Target="https://s.click.aliexpress.com/e/_AWE3wb" TargetMode="External"/><Relationship Id="rId28" Type="http://schemas.openxmlformats.org/officeDocument/2006/relationships/hyperlink" Target="https://s.click.aliexpress.com/e/_DnmpysP" TargetMode="External"/><Relationship Id="rId36" Type="http://schemas.openxmlformats.org/officeDocument/2006/relationships/hyperlink" Target="https://s.click.aliexpress.com/e/_A2kG7t" TargetMode="External"/><Relationship Id="rId49" Type="http://schemas.openxmlformats.org/officeDocument/2006/relationships/vmlDrawing" Target="../drawings/vmlDrawing3.vml"/><Relationship Id="rId10" Type="http://schemas.openxmlformats.org/officeDocument/2006/relationships/hyperlink" Target="https://s.click.aliexpress.com/e/_AX4lXw" TargetMode="External"/><Relationship Id="rId19" Type="http://schemas.openxmlformats.org/officeDocument/2006/relationships/hyperlink" Target="https://s.click.aliexpress.com/e/_9xvamN" TargetMode="External"/><Relationship Id="rId31" Type="http://schemas.openxmlformats.org/officeDocument/2006/relationships/hyperlink" Target="https://www.paypal.com/donate/?hosted_button_id=LZ7RAQGSE4SS8" TargetMode="External"/><Relationship Id="rId44" Type="http://schemas.openxmlformats.org/officeDocument/2006/relationships/hyperlink" Target="https://www.fabreeko.com/products/viking-3d-valkyrie-frame-kit-by-honeybadger" TargetMode="Externa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4" Type="http://schemas.openxmlformats.org/officeDocument/2006/relationships/hyperlink" Target="https://s.click.aliexpress.com/e/_DlQsLtz" TargetMode="External"/><Relationship Id="rId22" Type="http://schemas.openxmlformats.org/officeDocument/2006/relationships/hyperlink" Target="https://s.click.aliexpress.com/e/_DCq8m63" TargetMode="External"/><Relationship Id="rId27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30" Type="http://schemas.openxmlformats.org/officeDocument/2006/relationships/hyperlink" Target="https://www.patreon.com/pro3d" TargetMode="External"/><Relationship Id="rId35" Type="http://schemas.openxmlformats.org/officeDocument/2006/relationships/hyperlink" Target="https://s.click.aliexpress.com/e/_A2kG7t" TargetMode="External"/><Relationship Id="rId43" Type="http://schemas.openxmlformats.org/officeDocument/2006/relationships/hyperlink" Target="https://www.fabreeko.com/products/viking-3d-valkyrie-rail-kit-stainless-steel-by-honeybadger" TargetMode="External"/><Relationship Id="rId48" Type="http://schemas.openxmlformats.org/officeDocument/2006/relationships/drawing" Target="../drawings/drawing3.xm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comments" Target="../comments3.xm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9gG5gi" TargetMode="External"/><Relationship Id="rId25" Type="http://schemas.openxmlformats.org/officeDocument/2006/relationships/hyperlink" Target="https://s.click.aliexpress.com/e/_AeVYOF" TargetMode="External"/><Relationship Id="rId33" Type="http://schemas.openxmlformats.org/officeDocument/2006/relationships/hyperlink" Target="https://s.click.aliexpress.com/e/_9xANon" TargetMode="External"/><Relationship Id="rId38" Type="http://schemas.openxmlformats.org/officeDocument/2006/relationships/hyperlink" Target="https://s.click.aliexpress.com/e/_AnfRXB" TargetMode="External"/><Relationship Id="rId46" Type="http://schemas.openxmlformats.org/officeDocument/2006/relationships/hyperlink" Target="https://s.click.aliexpress.com/e/_DEsrwZp" TargetMode="External"/><Relationship Id="rId20" Type="http://schemas.openxmlformats.org/officeDocument/2006/relationships/hyperlink" Target="https://s.click.aliexpress.com/e/_ALKIWP" TargetMode="External"/><Relationship Id="rId41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0"/>
  <sheetViews>
    <sheetView tabSelected="1" zoomScale="80" zoomScaleNormal="80" workbookViewId="0">
      <pane ySplit="3" topLeftCell="A4" activePane="bottomLeft" state="frozen"/>
      <selection pane="bottomLeft" activeCell="A4" sqref="A4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3.140625" bestFit="1" customWidth="1"/>
    <col min="11" max="11" width="15.140625" customWidth="1"/>
    <col min="12" max="12" width="22.7109375" hidden="1" customWidth="1"/>
  </cols>
  <sheetData>
    <row r="1" spans="1:14" ht="27.75" hidden="1" thickBot="1">
      <c r="A1" s="117" t="s">
        <v>278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4" s="6" customFormat="1" ht="16.5" customHeight="1" thickBot="1">
      <c r="A2" s="43" t="s">
        <v>4</v>
      </c>
      <c r="B2" s="43" t="s">
        <v>297</v>
      </c>
      <c r="C2" s="44" t="s">
        <v>5</v>
      </c>
      <c r="D2" s="44"/>
      <c r="E2" s="44"/>
      <c r="F2" s="44"/>
      <c r="G2" s="44"/>
      <c r="H2" s="45"/>
      <c r="I2" s="46">
        <f>I60</f>
        <v>1862.6400000000003</v>
      </c>
      <c r="J2" s="44"/>
      <c r="K2" s="51"/>
      <c r="L2" s="51"/>
      <c r="M2" s="84"/>
      <c r="N2" s="85"/>
    </row>
    <row r="3" spans="1:14" s="55" customFormat="1" ht="28.5" customHeight="1" thickBot="1">
      <c r="A3" s="34" t="s">
        <v>6</v>
      </c>
      <c r="B3" s="35" t="s">
        <v>7</v>
      </c>
      <c r="C3" s="34" t="s">
        <v>8</v>
      </c>
      <c r="D3" s="35" t="s">
        <v>9</v>
      </c>
      <c r="E3" s="35" t="s">
        <v>10</v>
      </c>
      <c r="F3" s="35" t="s">
        <v>11</v>
      </c>
      <c r="G3" s="35" t="s">
        <v>12</v>
      </c>
      <c r="H3" s="35" t="s">
        <v>13</v>
      </c>
      <c r="I3" s="37" t="s">
        <v>14</v>
      </c>
      <c r="J3" s="35" t="s">
        <v>15</v>
      </c>
      <c r="K3" s="37" t="s">
        <v>16</v>
      </c>
      <c r="L3" s="37" t="s">
        <v>19</v>
      </c>
      <c r="N3" s="86"/>
    </row>
    <row r="4" spans="1:14">
      <c r="A4" s="7" t="s">
        <v>20</v>
      </c>
      <c r="B4" s="19" t="s">
        <v>21</v>
      </c>
      <c r="C4" s="38" t="s">
        <v>22</v>
      </c>
      <c r="D4" s="20" t="s">
        <v>23</v>
      </c>
      <c r="E4" s="21">
        <v>369</v>
      </c>
      <c r="F4" s="22">
        <v>1</v>
      </c>
      <c r="G4" s="23">
        <v>8.6199999999999992</v>
      </c>
      <c r="H4" s="22">
        <v>1</v>
      </c>
      <c r="I4" s="39">
        <v>8</v>
      </c>
      <c r="J4" s="58" t="s">
        <v>287</v>
      </c>
      <c r="K4" s="28" t="s">
        <v>24</v>
      </c>
      <c r="L4" s="69"/>
      <c r="M4" s="1" t="s">
        <v>0</v>
      </c>
      <c r="N4" s="87"/>
    </row>
    <row r="5" spans="1:14">
      <c r="A5" s="7" t="s">
        <v>20</v>
      </c>
      <c r="B5" t="s">
        <v>21</v>
      </c>
      <c r="C5" s="7" t="s">
        <v>22</v>
      </c>
      <c r="D5" s="8" t="s">
        <v>25</v>
      </c>
      <c r="E5" s="4">
        <f>E6</f>
        <v>420</v>
      </c>
      <c r="F5" s="9">
        <v>1</v>
      </c>
      <c r="G5" s="10">
        <v>9.5</v>
      </c>
      <c r="H5" s="9">
        <v>1</v>
      </c>
      <c r="I5" s="40">
        <f t="shared" ref="I5:I25" si="0">H5*G5</f>
        <v>9.5</v>
      </c>
      <c r="J5" s="25" t="s">
        <v>26</v>
      </c>
      <c r="K5" s="27" t="s">
        <v>24</v>
      </c>
      <c r="L5" s="70"/>
      <c r="M5" s="2" t="s">
        <v>1</v>
      </c>
      <c r="N5" s="87"/>
    </row>
    <row r="6" spans="1:14">
      <c r="A6" s="7" t="s">
        <v>20</v>
      </c>
      <c r="B6" t="s">
        <v>21</v>
      </c>
      <c r="C6" s="7" t="s">
        <v>27</v>
      </c>
      <c r="D6" t="s">
        <v>28</v>
      </c>
      <c r="E6" s="4">
        <v>420</v>
      </c>
      <c r="F6" s="9">
        <v>4</v>
      </c>
      <c r="G6" s="10">
        <v>10.54</v>
      </c>
      <c r="H6" s="9">
        <v>4</v>
      </c>
      <c r="I6" s="40">
        <f t="shared" si="0"/>
        <v>42.16</v>
      </c>
      <c r="J6" s="26" t="s">
        <v>26</v>
      </c>
      <c r="K6" s="27" t="s">
        <v>24</v>
      </c>
      <c r="L6" s="71"/>
      <c r="M6" s="2" t="s">
        <v>2</v>
      </c>
      <c r="N6" s="87"/>
    </row>
    <row r="7" spans="1:14">
      <c r="A7" s="7" t="s">
        <v>20</v>
      </c>
      <c r="B7" t="s">
        <v>21</v>
      </c>
      <c r="C7" s="7" t="s">
        <v>27</v>
      </c>
      <c r="D7" t="s">
        <v>29</v>
      </c>
      <c r="E7" s="4">
        <v>480</v>
      </c>
      <c r="F7" s="9">
        <v>4</v>
      </c>
      <c r="G7" s="10">
        <v>11.121</v>
      </c>
      <c r="H7" s="9">
        <v>4</v>
      </c>
      <c r="I7" s="40">
        <f t="shared" si="0"/>
        <v>44.484000000000002</v>
      </c>
      <c r="J7" s="25" t="s">
        <v>30</v>
      </c>
      <c r="K7" s="27" t="s">
        <v>24</v>
      </c>
      <c r="L7" s="70"/>
      <c r="M7" s="2" t="s">
        <v>3</v>
      </c>
      <c r="N7" s="87"/>
    </row>
    <row r="8" spans="1:14">
      <c r="A8" s="7" t="s">
        <v>20</v>
      </c>
      <c r="B8" t="s">
        <v>21</v>
      </c>
      <c r="C8" s="7" t="s">
        <v>27</v>
      </c>
      <c r="D8" t="s">
        <v>31</v>
      </c>
      <c r="E8" s="4">
        <v>750</v>
      </c>
      <c r="F8" s="9">
        <v>4</v>
      </c>
      <c r="G8" s="10">
        <v>14.7</v>
      </c>
      <c r="H8" s="9">
        <v>4</v>
      </c>
      <c r="I8" s="40">
        <f t="shared" si="0"/>
        <v>58.8</v>
      </c>
      <c r="J8" s="26" t="s">
        <v>32</v>
      </c>
      <c r="K8" s="27" t="s">
        <v>24</v>
      </c>
      <c r="L8" s="71"/>
      <c r="N8" s="87"/>
    </row>
    <row r="9" spans="1:14">
      <c r="A9" s="7" t="s">
        <v>20</v>
      </c>
      <c r="B9" t="s">
        <v>21</v>
      </c>
      <c r="C9" s="7" t="s">
        <v>33</v>
      </c>
      <c r="D9" t="s">
        <v>34</v>
      </c>
      <c r="F9" s="9">
        <v>40</v>
      </c>
      <c r="G9" s="10">
        <v>5</v>
      </c>
      <c r="H9" s="9">
        <v>4</v>
      </c>
      <c r="I9" s="40">
        <f t="shared" si="0"/>
        <v>20</v>
      </c>
      <c r="J9" s="25" t="s">
        <v>306</v>
      </c>
      <c r="K9" s="27" t="s">
        <v>24</v>
      </c>
      <c r="L9" s="70"/>
      <c r="M9" s="1" t="s">
        <v>293</v>
      </c>
      <c r="N9" s="87"/>
    </row>
    <row r="10" spans="1:14">
      <c r="A10" s="7" t="s">
        <v>20</v>
      </c>
      <c r="B10" t="s">
        <v>21</v>
      </c>
      <c r="C10" s="7" t="s">
        <v>33</v>
      </c>
      <c r="D10" t="s">
        <v>248</v>
      </c>
      <c r="F10" s="9">
        <v>4</v>
      </c>
      <c r="G10" s="10">
        <v>10</v>
      </c>
      <c r="H10" s="9">
        <v>4</v>
      </c>
      <c r="I10" s="40">
        <f t="shared" si="0"/>
        <v>40</v>
      </c>
      <c r="J10" s="56" t="s">
        <v>249</v>
      </c>
      <c r="K10" s="27" t="s">
        <v>24</v>
      </c>
      <c r="L10" s="72"/>
      <c r="M10" s="88" t="s">
        <v>294</v>
      </c>
      <c r="N10" s="87"/>
    </row>
    <row r="11" spans="1:14">
      <c r="A11" s="7" t="s">
        <v>46</v>
      </c>
      <c r="B11" t="s">
        <v>129</v>
      </c>
      <c r="C11" s="7" t="s">
        <v>150</v>
      </c>
      <c r="D11" t="s">
        <v>151</v>
      </c>
      <c r="E11">
        <v>350</v>
      </c>
      <c r="F11" s="9">
        <v>3</v>
      </c>
      <c r="G11" s="10">
        <v>15.6</v>
      </c>
      <c r="H11" s="9">
        <v>3</v>
      </c>
      <c r="I11" s="40">
        <f>H11*G11</f>
        <v>46.8</v>
      </c>
      <c r="J11" s="29" t="s">
        <v>215</v>
      </c>
      <c r="K11" s="27" t="s">
        <v>64</v>
      </c>
      <c r="L11" s="73"/>
      <c r="M11" s="88" t="s">
        <v>295</v>
      </c>
      <c r="N11" s="87"/>
    </row>
    <row r="12" spans="1:14">
      <c r="A12" s="7" t="s">
        <v>46</v>
      </c>
      <c r="B12" t="s">
        <v>129</v>
      </c>
      <c r="C12" s="7" t="s">
        <v>150</v>
      </c>
      <c r="D12" t="s">
        <v>152</v>
      </c>
      <c r="E12">
        <v>400</v>
      </c>
      <c r="F12" s="9">
        <v>2</v>
      </c>
      <c r="G12" s="10">
        <v>17.5</v>
      </c>
      <c r="H12" s="9">
        <v>2</v>
      </c>
      <c r="I12" s="40">
        <f>H12*G12</f>
        <v>35</v>
      </c>
      <c r="J12" s="29" t="s">
        <v>216</v>
      </c>
      <c r="K12" s="27" t="s">
        <v>64</v>
      </c>
      <c r="L12" s="73"/>
      <c r="M12" s="88" t="s">
        <v>296</v>
      </c>
      <c r="N12" s="87"/>
    </row>
    <row r="13" spans="1:14">
      <c r="A13" s="7" t="s">
        <v>46</v>
      </c>
      <c r="B13" t="s">
        <v>129</v>
      </c>
      <c r="C13" s="7" t="s">
        <v>150</v>
      </c>
      <c r="D13" t="s">
        <v>326</v>
      </c>
      <c r="E13">
        <v>400</v>
      </c>
      <c r="F13" s="9">
        <v>1</v>
      </c>
      <c r="G13" s="10">
        <v>16</v>
      </c>
      <c r="H13" s="9">
        <v>1</v>
      </c>
      <c r="I13" s="40">
        <f>H13*G13</f>
        <v>16</v>
      </c>
      <c r="J13" s="116" t="s">
        <v>327</v>
      </c>
      <c r="K13" s="27" t="s">
        <v>64</v>
      </c>
      <c r="L13" s="73"/>
      <c r="M13" s="2"/>
      <c r="N13" s="87"/>
    </row>
    <row r="14" spans="1:14" ht="15.75" thickBot="1">
      <c r="A14" s="7" t="s">
        <v>20</v>
      </c>
      <c r="B14" t="s">
        <v>21</v>
      </c>
      <c r="C14" s="7" t="s">
        <v>35</v>
      </c>
      <c r="D14" s="2" t="s">
        <v>318</v>
      </c>
      <c r="F14" s="9"/>
      <c r="G14" s="10"/>
      <c r="H14" s="9"/>
      <c r="I14" s="81">
        <f>G18+G19</f>
        <v>374</v>
      </c>
      <c r="J14" s="56"/>
      <c r="K14" s="27"/>
      <c r="L14" s="73"/>
      <c r="M14" s="2"/>
      <c r="N14" s="87"/>
    </row>
    <row r="15" spans="1:14" ht="15.75" customHeight="1" thickBot="1">
      <c r="A15" s="107" t="s">
        <v>20</v>
      </c>
      <c r="B15" s="108" t="s">
        <v>21</v>
      </c>
      <c r="C15" s="108" t="s">
        <v>35</v>
      </c>
      <c r="D15" s="108" t="s">
        <v>316</v>
      </c>
      <c r="E15" s="108"/>
      <c r="F15" s="109"/>
      <c r="G15" s="110"/>
      <c r="H15" s="109"/>
      <c r="I15" s="111"/>
      <c r="J15" s="112"/>
      <c r="K15" s="113" t="s">
        <v>317</v>
      </c>
      <c r="L15" s="74"/>
      <c r="M15" s="118" t="s">
        <v>301</v>
      </c>
      <c r="N15" s="119"/>
    </row>
    <row r="16" spans="1:14" ht="15.75" customHeight="1">
      <c r="A16" s="92" t="s">
        <v>20</v>
      </c>
      <c r="B16" s="1" t="s">
        <v>21</v>
      </c>
      <c r="C16" s="1" t="s">
        <v>35</v>
      </c>
      <c r="D16" s="1" t="s">
        <v>307</v>
      </c>
      <c r="E16" s="1"/>
      <c r="F16" s="93">
        <v>1</v>
      </c>
      <c r="G16" s="94">
        <v>720</v>
      </c>
      <c r="H16" s="93"/>
      <c r="I16" s="40">
        <f>H16*G16</f>
        <v>0</v>
      </c>
      <c r="J16" s="70" t="s">
        <v>312</v>
      </c>
      <c r="K16" s="103" t="s">
        <v>43</v>
      </c>
      <c r="L16" s="70"/>
      <c r="M16" s="118"/>
      <c r="N16" s="119"/>
    </row>
    <row r="17" spans="1:14" ht="15.75" customHeight="1" thickBot="1">
      <c r="A17" s="92" t="s">
        <v>20</v>
      </c>
      <c r="B17" s="1" t="s">
        <v>21</v>
      </c>
      <c r="C17" s="1" t="s">
        <v>35</v>
      </c>
      <c r="D17" s="1" t="s">
        <v>308</v>
      </c>
      <c r="E17" s="1"/>
      <c r="F17" s="93">
        <v>1</v>
      </c>
      <c r="G17" s="94">
        <v>577</v>
      </c>
      <c r="H17" s="93"/>
      <c r="I17" s="40">
        <f t="shared" ref="I17:I19" si="1">H17*G17</f>
        <v>0</v>
      </c>
      <c r="J17" s="70" t="s">
        <v>313</v>
      </c>
      <c r="K17" s="103" t="s">
        <v>43</v>
      </c>
      <c r="L17" s="70"/>
      <c r="M17" s="118"/>
      <c r="N17" s="119"/>
    </row>
    <row r="18" spans="1:14" ht="15.75" customHeight="1">
      <c r="A18" s="95" t="s">
        <v>20</v>
      </c>
      <c r="B18" s="96" t="s">
        <v>21</v>
      </c>
      <c r="C18" s="96" t="s">
        <v>35</v>
      </c>
      <c r="D18" s="96" t="s">
        <v>311</v>
      </c>
      <c r="E18" s="96"/>
      <c r="F18" s="97">
        <v>1</v>
      </c>
      <c r="G18" s="98">
        <v>175</v>
      </c>
      <c r="H18" s="97"/>
      <c r="I18" s="39">
        <f t="shared" si="1"/>
        <v>0</v>
      </c>
      <c r="J18" s="69" t="s">
        <v>314</v>
      </c>
      <c r="K18" s="106" t="s">
        <v>309</v>
      </c>
      <c r="L18" s="70"/>
      <c r="M18" s="118"/>
      <c r="N18" s="119"/>
    </row>
    <row r="19" spans="1:14" ht="15.75" customHeight="1" thickBot="1">
      <c r="A19" s="99" t="s">
        <v>46</v>
      </c>
      <c r="B19" s="100" t="s">
        <v>129</v>
      </c>
      <c r="C19" s="100" t="s">
        <v>150</v>
      </c>
      <c r="D19" s="100" t="s">
        <v>310</v>
      </c>
      <c r="E19" s="100"/>
      <c r="F19" s="101">
        <v>1</v>
      </c>
      <c r="G19" s="102">
        <v>199</v>
      </c>
      <c r="H19" s="101"/>
      <c r="I19" s="105">
        <f t="shared" si="1"/>
        <v>0</v>
      </c>
      <c r="J19" s="114" t="s">
        <v>315</v>
      </c>
      <c r="K19" s="104" t="s">
        <v>309</v>
      </c>
      <c r="L19" s="70"/>
      <c r="M19" s="118"/>
      <c r="N19" s="119"/>
    </row>
    <row r="20" spans="1:14">
      <c r="A20" s="7" t="s">
        <v>20</v>
      </c>
      <c r="B20" t="s">
        <v>21</v>
      </c>
      <c r="C20" s="7" t="s">
        <v>36</v>
      </c>
      <c r="D20" t="s">
        <v>305</v>
      </c>
      <c r="E20">
        <v>410</v>
      </c>
      <c r="F20" s="9">
        <v>1</v>
      </c>
      <c r="G20" s="10">
        <v>20</v>
      </c>
      <c r="H20" s="9">
        <v>1</v>
      </c>
      <c r="I20" s="40">
        <f>H20*G20</f>
        <v>20</v>
      </c>
      <c r="J20" s="14" t="s">
        <v>232</v>
      </c>
      <c r="K20" s="12" t="s">
        <v>38</v>
      </c>
      <c r="L20" s="75"/>
      <c r="M20" s="118"/>
      <c r="N20" s="119"/>
    </row>
    <row r="21" spans="1:14">
      <c r="A21" s="17" t="s">
        <v>20</v>
      </c>
      <c r="B21" s="18" t="s">
        <v>21</v>
      </c>
      <c r="C21" s="17" t="s">
        <v>36</v>
      </c>
      <c r="D21" s="18" t="s">
        <v>228</v>
      </c>
      <c r="E21">
        <v>230</v>
      </c>
      <c r="F21" s="9">
        <v>4</v>
      </c>
      <c r="G21" s="10">
        <v>17.5</v>
      </c>
      <c r="H21" s="9">
        <v>2</v>
      </c>
      <c r="I21" s="40">
        <f t="shared" si="0"/>
        <v>35</v>
      </c>
      <c r="J21" s="48" t="s">
        <v>231</v>
      </c>
      <c r="K21" s="42" t="s">
        <v>38</v>
      </c>
      <c r="L21" s="75"/>
      <c r="M21" s="90"/>
      <c r="N21" s="87"/>
    </row>
    <row r="22" spans="1:14" ht="15" customHeight="1">
      <c r="A22" s="7" t="s">
        <v>39</v>
      </c>
      <c r="B22" t="s">
        <v>21</v>
      </c>
      <c r="C22" s="7" t="s">
        <v>40</v>
      </c>
      <c r="D22" t="s">
        <v>41</v>
      </c>
      <c r="E22">
        <v>350</v>
      </c>
      <c r="F22" s="9">
        <v>1225</v>
      </c>
      <c r="G22" s="10">
        <v>0.08</v>
      </c>
      <c r="H22" s="9">
        <v>1225</v>
      </c>
      <c r="I22" s="40">
        <v>104</v>
      </c>
      <c r="J22" s="14" t="s">
        <v>42</v>
      </c>
      <c r="K22" s="12" t="s">
        <v>43</v>
      </c>
      <c r="L22" s="75"/>
      <c r="M22" s="118" t="s">
        <v>302</v>
      </c>
      <c r="N22" s="119"/>
    </row>
    <row r="23" spans="1:14">
      <c r="A23" s="7" t="s">
        <v>39</v>
      </c>
      <c r="B23" t="s">
        <v>21</v>
      </c>
      <c r="C23" s="7" t="s">
        <v>44</v>
      </c>
      <c r="D23" s="18" t="s">
        <v>209</v>
      </c>
      <c r="E23">
        <v>330</v>
      </c>
      <c r="F23" s="9">
        <v>1</v>
      </c>
      <c r="G23" s="10">
        <v>46</v>
      </c>
      <c r="H23" s="9">
        <v>1</v>
      </c>
      <c r="I23" s="40">
        <f t="shared" si="0"/>
        <v>46</v>
      </c>
      <c r="J23" s="14" t="s">
        <v>226</v>
      </c>
      <c r="K23" s="12" t="s">
        <v>45</v>
      </c>
      <c r="L23" s="73" t="s">
        <v>225</v>
      </c>
      <c r="M23" s="118"/>
      <c r="N23" s="119"/>
    </row>
    <row r="24" spans="1:14">
      <c r="A24" s="7" t="s">
        <v>39</v>
      </c>
      <c r="B24" t="s">
        <v>21</v>
      </c>
      <c r="C24" s="7" t="s">
        <v>47</v>
      </c>
      <c r="D24" t="s">
        <v>53</v>
      </c>
      <c r="F24" s="9">
        <v>6</v>
      </c>
      <c r="G24" s="10">
        <v>3</v>
      </c>
      <c r="H24" s="9">
        <v>2</v>
      </c>
      <c r="I24" s="40">
        <f t="shared" si="0"/>
        <v>6</v>
      </c>
      <c r="J24" s="14" t="s">
        <v>54</v>
      </c>
      <c r="K24" s="12" t="s">
        <v>50</v>
      </c>
      <c r="L24" s="75"/>
      <c r="M24" s="90"/>
      <c r="N24" s="87"/>
    </row>
    <row r="25" spans="1:14" ht="15" customHeight="1">
      <c r="A25" s="7" t="s">
        <v>39</v>
      </c>
      <c r="B25" t="s">
        <v>21</v>
      </c>
      <c r="C25" s="7" t="s">
        <v>55</v>
      </c>
      <c r="D25" t="s">
        <v>56</v>
      </c>
      <c r="F25" s="9">
        <v>3</v>
      </c>
      <c r="G25" s="10">
        <v>3</v>
      </c>
      <c r="H25" s="9">
        <v>1</v>
      </c>
      <c r="I25" s="40">
        <f t="shared" si="0"/>
        <v>3</v>
      </c>
      <c r="J25" s="11" t="s">
        <v>57</v>
      </c>
      <c r="K25" s="12" t="s">
        <v>58</v>
      </c>
      <c r="L25" s="75"/>
      <c r="M25" s="118" t="s">
        <v>303</v>
      </c>
      <c r="N25" s="119"/>
    </row>
    <row r="26" spans="1:14">
      <c r="A26" s="7" t="s">
        <v>108</v>
      </c>
      <c r="B26" t="s">
        <v>109</v>
      </c>
      <c r="C26" s="7" t="s">
        <v>110</v>
      </c>
      <c r="D26" s="18" t="s">
        <v>235</v>
      </c>
      <c r="F26" s="9">
        <v>1</v>
      </c>
      <c r="G26" s="10">
        <v>145</v>
      </c>
      <c r="H26" s="9">
        <v>1</v>
      </c>
      <c r="I26" s="40">
        <f t="shared" ref="I26:I52" si="2">H26*G26</f>
        <v>145</v>
      </c>
      <c r="J26" s="14" t="s">
        <v>234</v>
      </c>
      <c r="K26" s="12" t="s">
        <v>111</v>
      </c>
      <c r="L26" s="73" t="s">
        <v>211</v>
      </c>
      <c r="M26" s="118"/>
      <c r="N26" s="119"/>
    </row>
    <row r="27" spans="1:14">
      <c r="A27" s="7" t="s">
        <v>108</v>
      </c>
      <c r="B27" t="s">
        <v>109</v>
      </c>
      <c r="C27" s="7" t="s">
        <v>112</v>
      </c>
      <c r="D27" t="s">
        <v>113</v>
      </c>
      <c r="F27" s="9">
        <v>1</v>
      </c>
      <c r="G27" s="10">
        <v>23</v>
      </c>
      <c r="H27" s="9">
        <v>1</v>
      </c>
      <c r="I27" s="40">
        <f t="shared" si="2"/>
        <v>23</v>
      </c>
      <c r="J27" s="14" t="s">
        <v>114</v>
      </c>
      <c r="K27" s="12" t="s">
        <v>115</v>
      </c>
      <c r="L27" s="75"/>
      <c r="M27" s="90"/>
      <c r="N27" s="87"/>
    </row>
    <row r="28" spans="1:14">
      <c r="A28" s="7" t="s">
        <v>108</v>
      </c>
      <c r="B28" t="s">
        <v>109</v>
      </c>
      <c r="C28" s="7" t="s">
        <v>116</v>
      </c>
      <c r="D28" t="s">
        <v>117</v>
      </c>
      <c r="F28" s="9">
        <v>1</v>
      </c>
      <c r="G28" s="10">
        <v>7.5</v>
      </c>
      <c r="H28" s="9">
        <v>1</v>
      </c>
      <c r="I28" s="40">
        <f t="shared" si="2"/>
        <v>7.5</v>
      </c>
      <c r="J28" s="14" t="s">
        <v>118</v>
      </c>
      <c r="K28" s="12" t="s">
        <v>119</v>
      </c>
      <c r="L28" s="75"/>
      <c r="M28" s="90"/>
      <c r="N28" s="87"/>
    </row>
    <row r="29" spans="1:14">
      <c r="A29" s="7" t="s">
        <v>108</v>
      </c>
      <c r="B29" t="s">
        <v>109</v>
      </c>
      <c r="C29" s="7" t="s">
        <v>120</v>
      </c>
      <c r="D29" s="18" t="s">
        <v>229</v>
      </c>
      <c r="E29">
        <v>300</v>
      </c>
      <c r="F29" s="9">
        <v>1</v>
      </c>
      <c r="G29" s="10">
        <v>78.39</v>
      </c>
      <c r="H29" s="9">
        <v>1</v>
      </c>
      <c r="I29" s="40">
        <f t="shared" si="2"/>
        <v>78.39</v>
      </c>
      <c r="J29" s="49" t="s">
        <v>236</v>
      </c>
      <c r="K29" s="12" t="s">
        <v>208</v>
      </c>
      <c r="L29" s="73" t="s">
        <v>207</v>
      </c>
      <c r="M29" s="90"/>
      <c r="N29" s="87"/>
    </row>
    <row r="30" spans="1:14">
      <c r="A30" s="7" t="s">
        <v>108</v>
      </c>
      <c r="B30" t="s">
        <v>109</v>
      </c>
      <c r="C30" s="7" t="s">
        <v>116</v>
      </c>
      <c r="D30" t="s">
        <v>121</v>
      </c>
      <c r="F30" s="9">
        <v>2</v>
      </c>
      <c r="G30" s="10">
        <v>26</v>
      </c>
      <c r="H30" s="9">
        <v>2</v>
      </c>
      <c r="I30" s="40">
        <f t="shared" si="2"/>
        <v>52</v>
      </c>
      <c r="J30" s="50" t="s">
        <v>237</v>
      </c>
      <c r="K30" s="12" t="s">
        <v>136</v>
      </c>
      <c r="L30" s="73" t="s">
        <v>122</v>
      </c>
      <c r="M30" s="90"/>
      <c r="N30" s="87"/>
    </row>
    <row r="31" spans="1:14">
      <c r="A31" s="7" t="s">
        <v>108</v>
      </c>
      <c r="B31" t="s">
        <v>109</v>
      </c>
      <c r="C31" s="7" t="s">
        <v>124</v>
      </c>
      <c r="D31" s="18" t="s">
        <v>230</v>
      </c>
      <c r="F31" s="9">
        <v>1</v>
      </c>
      <c r="G31" s="10">
        <v>3</v>
      </c>
      <c r="H31" s="9">
        <v>1</v>
      </c>
      <c r="I31" s="40">
        <f>H31*G31</f>
        <v>3</v>
      </c>
      <c r="J31" s="11" t="s">
        <v>227</v>
      </c>
      <c r="K31" s="12" t="s">
        <v>125</v>
      </c>
      <c r="L31" s="75"/>
      <c r="M31" s="90"/>
      <c r="N31" s="87"/>
    </row>
    <row r="32" spans="1:14">
      <c r="A32" s="7" t="s">
        <v>123</v>
      </c>
      <c r="B32" t="s">
        <v>109</v>
      </c>
      <c r="C32" s="7" t="s">
        <v>191</v>
      </c>
      <c r="D32" t="s">
        <v>192</v>
      </c>
      <c r="F32" s="9">
        <v>1</v>
      </c>
      <c r="G32" s="10">
        <v>2</v>
      </c>
      <c r="H32" s="9">
        <v>1</v>
      </c>
      <c r="I32" s="40">
        <f t="shared" si="2"/>
        <v>2</v>
      </c>
      <c r="J32" s="11" t="s">
        <v>193</v>
      </c>
      <c r="K32" s="42" t="s">
        <v>238</v>
      </c>
      <c r="L32" s="73" t="s">
        <v>210</v>
      </c>
      <c r="M32" s="90"/>
      <c r="N32" s="87"/>
    </row>
    <row r="33" spans="1:14">
      <c r="A33" s="7" t="s">
        <v>123</v>
      </c>
      <c r="B33" t="s">
        <v>126</v>
      </c>
      <c r="C33" s="7" t="s">
        <v>127</v>
      </c>
      <c r="D33" s="18" t="s">
        <v>239</v>
      </c>
      <c r="F33" s="9">
        <v>1</v>
      </c>
      <c r="G33" s="10">
        <v>40</v>
      </c>
      <c r="H33" s="9">
        <v>1</v>
      </c>
      <c r="I33" s="40">
        <f t="shared" si="2"/>
        <v>40</v>
      </c>
      <c r="J33" s="50" t="s">
        <v>240</v>
      </c>
      <c r="K33" s="42" t="s">
        <v>136</v>
      </c>
      <c r="L33" s="75"/>
      <c r="M33" s="90"/>
      <c r="N33" s="87"/>
    </row>
    <row r="34" spans="1:14">
      <c r="A34" s="7" t="s">
        <v>123</v>
      </c>
      <c r="B34" t="s">
        <v>126</v>
      </c>
      <c r="C34" s="7" t="s">
        <v>222</v>
      </c>
      <c r="D34" t="s">
        <v>223</v>
      </c>
      <c r="F34" s="9">
        <v>1</v>
      </c>
      <c r="G34" s="10">
        <v>13.5</v>
      </c>
      <c r="H34" s="9">
        <v>1</v>
      </c>
      <c r="I34" s="40">
        <f t="shared" si="2"/>
        <v>13.5</v>
      </c>
      <c r="J34" s="14" t="s">
        <v>224</v>
      </c>
      <c r="K34" s="42" t="s">
        <v>119</v>
      </c>
      <c r="L34" s="75"/>
      <c r="M34" s="90"/>
      <c r="N34" s="87"/>
    </row>
    <row r="35" spans="1:14">
      <c r="A35" s="7" t="s">
        <v>123</v>
      </c>
      <c r="B35" t="s">
        <v>126</v>
      </c>
      <c r="C35" s="7" t="s">
        <v>126</v>
      </c>
      <c r="D35" s="2" t="s">
        <v>324</v>
      </c>
      <c r="F35" s="9">
        <v>1</v>
      </c>
      <c r="G35" s="10">
        <v>60</v>
      </c>
      <c r="H35" s="9">
        <v>1</v>
      </c>
      <c r="I35" s="40">
        <f t="shared" si="2"/>
        <v>60</v>
      </c>
      <c r="J35" s="48" t="s">
        <v>325</v>
      </c>
      <c r="K35" s="12" t="s">
        <v>128</v>
      </c>
      <c r="L35" s="75"/>
      <c r="M35" s="90"/>
      <c r="N35" s="87"/>
    </row>
    <row r="36" spans="1:14" ht="14.45" customHeight="1">
      <c r="A36" s="7" t="s">
        <v>123</v>
      </c>
      <c r="B36" t="s">
        <v>126</v>
      </c>
      <c r="C36" s="7" t="s">
        <v>36</v>
      </c>
      <c r="D36" t="s">
        <v>284</v>
      </c>
      <c r="F36" s="9">
        <v>1</v>
      </c>
      <c r="G36" s="10">
        <v>3.75</v>
      </c>
      <c r="H36" s="9">
        <v>1</v>
      </c>
      <c r="I36" s="40">
        <f>H36*G36</f>
        <v>3.75</v>
      </c>
      <c r="J36" s="48" t="s">
        <v>285</v>
      </c>
      <c r="K36" s="12" t="s">
        <v>136</v>
      </c>
      <c r="L36" s="76"/>
      <c r="M36" s="90"/>
      <c r="N36" s="87"/>
    </row>
    <row r="37" spans="1:14" ht="14.45" customHeight="1">
      <c r="A37" s="7" t="s">
        <v>123</v>
      </c>
      <c r="B37" t="s">
        <v>126</v>
      </c>
      <c r="C37" s="7" t="s">
        <v>36</v>
      </c>
      <c r="D37" t="s">
        <v>284</v>
      </c>
      <c r="F37" s="9">
        <v>2</v>
      </c>
      <c r="G37" s="10">
        <v>10</v>
      </c>
      <c r="H37" s="9">
        <v>1</v>
      </c>
      <c r="I37" s="40">
        <f>H37*G37</f>
        <v>10</v>
      </c>
      <c r="J37" s="48" t="s">
        <v>286</v>
      </c>
      <c r="K37" s="12" t="s">
        <v>136</v>
      </c>
      <c r="L37" s="76"/>
      <c r="M37" s="90"/>
      <c r="N37" s="87"/>
    </row>
    <row r="38" spans="1:14">
      <c r="A38" s="7" t="s">
        <v>46</v>
      </c>
      <c r="B38" t="s">
        <v>21</v>
      </c>
      <c r="C38" s="7" t="s">
        <v>47</v>
      </c>
      <c r="D38" t="s">
        <v>48</v>
      </c>
      <c r="F38" s="9">
        <v>5</v>
      </c>
      <c r="G38" s="10">
        <v>1.2</v>
      </c>
      <c r="H38" s="9">
        <v>1</v>
      </c>
      <c r="I38" s="40">
        <f>H38*G38</f>
        <v>1.2</v>
      </c>
      <c r="J38" s="14" t="s">
        <v>49</v>
      </c>
      <c r="K38" s="12" t="s">
        <v>50</v>
      </c>
      <c r="L38" s="75"/>
      <c r="M38" s="90"/>
      <c r="N38" s="87"/>
    </row>
    <row r="39" spans="1:14">
      <c r="A39" s="7" t="s">
        <v>46</v>
      </c>
      <c r="B39" t="s">
        <v>21</v>
      </c>
      <c r="C39" s="7" t="s">
        <v>47</v>
      </c>
      <c r="D39" t="s">
        <v>51</v>
      </c>
      <c r="F39" s="9">
        <v>12</v>
      </c>
      <c r="G39" s="10">
        <v>3</v>
      </c>
      <c r="H39" s="9">
        <v>3</v>
      </c>
      <c r="I39" s="40">
        <f>H39*G39</f>
        <v>9</v>
      </c>
      <c r="J39" s="11" t="s">
        <v>52</v>
      </c>
      <c r="K39" s="12" t="s">
        <v>50</v>
      </c>
      <c r="L39" s="75"/>
      <c r="M39" s="90"/>
      <c r="N39" s="87"/>
    </row>
    <row r="40" spans="1:14">
      <c r="A40" s="7" t="s">
        <v>46</v>
      </c>
      <c r="B40" t="s">
        <v>129</v>
      </c>
      <c r="C40" s="7" t="s">
        <v>130</v>
      </c>
      <c r="D40" t="s">
        <v>131</v>
      </c>
      <c r="F40" s="9">
        <v>8</v>
      </c>
      <c r="G40" s="10">
        <v>59</v>
      </c>
      <c r="H40" s="9">
        <v>1</v>
      </c>
      <c r="I40" s="40">
        <f t="shared" si="2"/>
        <v>59</v>
      </c>
      <c r="J40" s="11" t="s">
        <v>132</v>
      </c>
      <c r="K40" s="12" t="s">
        <v>119</v>
      </c>
      <c r="L40" s="75"/>
      <c r="M40" s="90"/>
      <c r="N40" s="87"/>
    </row>
    <row r="41" spans="1:14">
      <c r="A41" s="7" t="s">
        <v>46</v>
      </c>
      <c r="B41" t="s">
        <v>129</v>
      </c>
      <c r="C41" s="7" t="s">
        <v>133</v>
      </c>
      <c r="D41" t="s">
        <v>134</v>
      </c>
      <c r="F41" s="9">
        <v>10</v>
      </c>
      <c r="G41" s="10">
        <v>4.0999999999999996</v>
      </c>
      <c r="H41" s="9">
        <v>10</v>
      </c>
      <c r="I41" s="40">
        <f t="shared" si="2"/>
        <v>41</v>
      </c>
      <c r="J41" s="14" t="s">
        <v>135</v>
      </c>
      <c r="K41" s="12" t="s">
        <v>136</v>
      </c>
      <c r="L41" s="75"/>
      <c r="M41" s="90"/>
      <c r="N41" s="87"/>
    </row>
    <row r="42" spans="1:14">
      <c r="A42" s="7" t="s">
        <v>46</v>
      </c>
      <c r="B42" t="s">
        <v>129</v>
      </c>
      <c r="C42" s="7" t="s">
        <v>133</v>
      </c>
      <c r="D42" t="s">
        <v>137</v>
      </c>
      <c r="F42" s="9">
        <v>5</v>
      </c>
      <c r="G42" s="10">
        <v>6</v>
      </c>
      <c r="H42" s="9">
        <v>5</v>
      </c>
      <c r="I42" s="40">
        <f t="shared" si="2"/>
        <v>30</v>
      </c>
      <c r="J42" s="14" t="s">
        <v>138</v>
      </c>
      <c r="K42" s="12" t="s">
        <v>136</v>
      </c>
      <c r="L42" s="75"/>
      <c r="M42" s="90"/>
      <c r="N42" s="87"/>
    </row>
    <row r="43" spans="1:14">
      <c r="A43" s="7" t="s">
        <v>46</v>
      </c>
      <c r="B43" t="s">
        <v>129</v>
      </c>
      <c r="C43" s="7" t="s">
        <v>139</v>
      </c>
      <c r="D43" t="s">
        <v>140</v>
      </c>
      <c r="F43" s="9">
        <v>5</v>
      </c>
      <c r="G43" s="10">
        <v>4</v>
      </c>
      <c r="H43" s="9">
        <v>5</v>
      </c>
      <c r="I43" s="40">
        <f t="shared" si="2"/>
        <v>20</v>
      </c>
      <c r="J43" s="14" t="s">
        <v>141</v>
      </c>
      <c r="K43" s="12" t="s">
        <v>136</v>
      </c>
      <c r="L43" s="75"/>
      <c r="M43" s="90"/>
      <c r="N43" s="87"/>
    </row>
    <row r="44" spans="1:14">
      <c r="A44" s="7" t="s">
        <v>46</v>
      </c>
      <c r="B44" t="s">
        <v>129</v>
      </c>
      <c r="C44" s="7" t="s">
        <v>142</v>
      </c>
      <c r="D44" t="s">
        <v>143</v>
      </c>
      <c r="E44">
        <v>200</v>
      </c>
      <c r="F44" s="9">
        <v>3</v>
      </c>
      <c r="G44" s="10">
        <v>16</v>
      </c>
      <c r="H44" s="9">
        <v>3</v>
      </c>
      <c r="I44" s="40">
        <f t="shared" si="2"/>
        <v>48</v>
      </c>
      <c r="J44" s="11" t="s">
        <v>144</v>
      </c>
      <c r="K44" s="12" t="s">
        <v>145</v>
      </c>
      <c r="L44" s="75"/>
      <c r="M44" s="90"/>
      <c r="N44" s="87"/>
    </row>
    <row r="45" spans="1:14">
      <c r="A45" s="7" t="s">
        <v>46</v>
      </c>
      <c r="B45" t="s">
        <v>129</v>
      </c>
      <c r="C45" s="7" t="s">
        <v>146</v>
      </c>
      <c r="D45" t="s">
        <v>147</v>
      </c>
      <c r="F45" s="9">
        <v>5</v>
      </c>
      <c r="G45" s="10">
        <v>14.5</v>
      </c>
      <c r="H45" s="9">
        <v>5</v>
      </c>
      <c r="I45" s="40">
        <f t="shared" si="2"/>
        <v>72.5</v>
      </c>
      <c r="J45" s="14" t="s">
        <v>148</v>
      </c>
      <c r="K45" s="12" t="s">
        <v>149</v>
      </c>
      <c r="L45" s="76"/>
      <c r="M45" s="90"/>
      <c r="N45" s="87"/>
    </row>
    <row r="46" spans="1:14">
      <c r="A46" s="7" t="s">
        <v>155</v>
      </c>
      <c r="B46" t="s">
        <v>156</v>
      </c>
      <c r="C46" s="7" t="s">
        <v>156</v>
      </c>
      <c r="D46" t="s">
        <v>203</v>
      </c>
      <c r="F46" s="9">
        <v>5</v>
      </c>
      <c r="G46" s="10">
        <v>12</v>
      </c>
      <c r="H46" s="9">
        <v>5</v>
      </c>
      <c r="I46" s="40">
        <f t="shared" si="2"/>
        <v>60</v>
      </c>
      <c r="J46" s="14" t="s">
        <v>153</v>
      </c>
      <c r="K46" s="83" t="s">
        <v>279</v>
      </c>
      <c r="L46" s="77"/>
      <c r="M46" s="90"/>
      <c r="N46" s="87"/>
    </row>
    <row r="47" spans="1:14" ht="14.45" customHeight="1">
      <c r="A47" s="7" t="s">
        <v>155</v>
      </c>
      <c r="B47" t="s">
        <v>157</v>
      </c>
      <c r="C47" s="7" t="s">
        <v>158</v>
      </c>
      <c r="D47" s="18" t="s">
        <v>187</v>
      </c>
      <c r="F47" s="9">
        <v>5</v>
      </c>
      <c r="G47" s="10">
        <v>25</v>
      </c>
      <c r="H47" s="9">
        <v>5</v>
      </c>
      <c r="I47" s="40">
        <f t="shared" si="2"/>
        <v>125</v>
      </c>
      <c r="J47" s="14" t="s">
        <v>153</v>
      </c>
      <c r="K47" s="83" t="s">
        <v>279</v>
      </c>
      <c r="L47" s="77"/>
      <c r="M47" s="90"/>
      <c r="N47" s="87"/>
    </row>
    <row r="48" spans="1:14">
      <c r="A48" s="7" t="s">
        <v>155</v>
      </c>
      <c r="B48" t="s">
        <v>157</v>
      </c>
      <c r="C48" s="17" t="s">
        <v>212</v>
      </c>
      <c r="D48" s="18" t="s">
        <v>213</v>
      </c>
      <c r="E48">
        <v>300</v>
      </c>
      <c r="F48" s="9">
        <v>2</v>
      </c>
      <c r="G48" s="10">
        <v>25</v>
      </c>
      <c r="H48" s="9">
        <v>2</v>
      </c>
      <c r="I48" s="40">
        <f t="shared" si="2"/>
        <v>50</v>
      </c>
      <c r="J48" s="14" t="s">
        <v>214</v>
      </c>
      <c r="K48" s="12" t="s">
        <v>280</v>
      </c>
      <c r="L48" s="76"/>
      <c r="M48" s="90"/>
      <c r="N48" s="87"/>
    </row>
    <row r="49" spans="1:14" ht="14.45" customHeight="1">
      <c r="A49" s="7" t="s">
        <v>155</v>
      </c>
      <c r="B49" t="s">
        <v>109</v>
      </c>
      <c r="C49" s="7" t="s">
        <v>281</v>
      </c>
      <c r="D49" t="s">
        <v>282</v>
      </c>
      <c r="F49" s="9">
        <v>5</v>
      </c>
      <c r="G49" s="10">
        <v>3.23</v>
      </c>
      <c r="H49" s="9">
        <v>5</v>
      </c>
      <c r="I49" s="40">
        <f>H49*G49</f>
        <v>16.149999999999999</v>
      </c>
      <c r="J49" s="48" t="s">
        <v>283</v>
      </c>
      <c r="K49" s="12" t="s">
        <v>288</v>
      </c>
      <c r="L49" s="76"/>
      <c r="M49" s="90"/>
      <c r="N49" s="87"/>
    </row>
    <row r="50" spans="1:14">
      <c r="A50" s="7" t="s">
        <v>159</v>
      </c>
      <c r="B50" t="s">
        <v>109</v>
      </c>
      <c r="C50" s="7" t="s">
        <v>168</v>
      </c>
      <c r="D50" t="s">
        <v>169</v>
      </c>
      <c r="F50" s="9">
        <v>1</v>
      </c>
      <c r="G50" s="10">
        <v>3</v>
      </c>
      <c r="H50" s="9">
        <v>1</v>
      </c>
      <c r="I50" s="40">
        <f t="shared" si="2"/>
        <v>3</v>
      </c>
      <c r="J50" s="14" t="s">
        <v>170</v>
      </c>
      <c r="K50" s="12" t="s">
        <v>171</v>
      </c>
      <c r="L50" s="76"/>
      <c r="M50" s="90"/>
      <c r="N50" s="87"/>
    </row>
    <row r="51" spans="1:14">
      <c r="A51" s="7" t="s">
        <v>155</v>
      </c>
      <c r="B51" t="s">
        <v>109</v>
      </c>
      <c r="C51" s="7" t="s">
        <v>154</v>
      </c>
      <c r="D51" t="s">
        <v>322</v>
      </c>
      <c r="F51" s="9">
        <v>2</v>
      </c>
      <c r="G51" s="10">
        <v>12</v>
      </c>
      <c r="H51" s="9">
        <v>2</v>
      </c>
      <c r="I51" s="40">
        <f t="shared" si="2"/>
        <v>24</v>
      </c>
      <c r="J51" s="115" t="s">
        <v>323</v>
      </c>
      <c r="K51" s="12" t="s">
        <v>181</v>
      </c>
      <c r="L51" s="76"/>
      <c r="M51" s="90"/>
      <c r="N51" s="87"/>
    </row>
    <row r="52" spans="1:14">
      <c r="A52" s="7" t="s">
        <v>159</v>
      </c>
      <c r="B52" t="s">
        <v>109</v>
      </c>
      <c r="C52" s="7" t="s">
        <v>120</v>
      </c>
      <c r="D52" t="s">
        <v>182</v>
      </c>
      <c r="F52" s="9">
        <v>1</v>
      </c>
      <c r="G52" s="10">
        <v>12</v>
      </c>
      <c r="H52" s="9">
        <v>1</v>
      </c>
      <c r="I52" s="40">
        <f t="shared" si="2"/>
        <v>12</v>
      </c>
      <c r="J52" s="14" t="s">
        <v>183</v>
      </c>
      <c r="K52" s="12" t="s">
        <v>220</v>
      </c>
      <c r="L52" s="76"/>
      <c r="M52" s="90"/>
      <c r="N52" s="87"/>
    </row>
    <row r="53" spans="1:14">
      <c r="A53" s="7" t="s">
        <v>159</v>
      </c>
      <c r="B53" t="s">
        <v>109</v>
      </c>
      <c r="C53" s="7" t="s">
        <v>124</v>
      </c>
      <c r="D53" t="s">
        <v>184</v>
      </c>
      <c r="F53" s="9">
        <v>1</v>
      </c>
      <c r="G53" s="10">
        <f>(3+0.96)</f>
        <v>3.96</v>
      </c>
      <c r="H53" s="9">
        <v>1</v>
      </c>
      <c r="I53" s="40">
        <f t="shared" ref="I53" si="3">H53*G53</f>
        <v>3.96</v>
      </c>
      <c r="J53" s="11" t="s">
        <v>185</v>
      </c>
      <c r="K53" s="12" t="s">
        <v>219</v>
      </c>
      <c r="L53" s="76"/>
      <c r="M53" s="90"/>
      <c r="N53" s="87"/>
    </row>
    <row r="54" spans="1:14" ht="14.45" customHeight="1">
      <c r="A54" s="7" t="s">
        <v>159</v>
      </c>
      <c r="B54" t="s">
        <v>268</v>
      </c>
      <c r="C54" s="7" t="s">
        <v>269</v>
      </c>
      <c r="D54" t="s">
        <v>275</v>
      </c>
      <c r="F54" s="9">
        <v>1</v>
      </c>
      <c r="G54" s="10">
        <v>3.72</v>
      </c>
      <c r="H54" s="9">
        <v>1</v>
      </c>
      <c r="I54" s="40">
        <f t="shared" ref="I54:I57" si="4">H54*G54</f>
        <v>3.72</v>
      </c>
      <c r="J54" s="48" t="s">
        <v>270</v>
      </c>
      <c r="K54" s="82" t="s">
        <v>300</v>
      </c>
      <c r="L54" s="76"/>
      <c r="M54" s="90"/>
      <c r="N54" s="87"/>
    </row>
    <row r="55" spans="1:14" ht="14.45" customHeight="1">
      <c r="A55" s="7" t="s">
        <v>159</v>
      </c>
      <c r="B55" t="s">
        <v>268</v>
      </c>
      <c r="C55" s="7" t="s">
        <v>110</v>
      </c>
      <c r="D55" t="s">
        <v>277</v>
      </c>
      <c r="F55" s="9">
        <v>1</v>
      </c>
      <c r="G55" s="10">
        <v>4</v>
      </c>
      <c r="H55" s="9">
        <v>1</v>
      </c>
      <c r="I55" s="40">
        <f t="shared" si="4"/>
        <v>4</v>
      </c>
      <c r="J55" s="11" t="s">
        <v>271</v>
      </c>
      <c r="K55" s="12" t="s">
        <v>300</v>
      </c>
      <c r="L55" s="76"/>
      <c r="M55" s="90"/>
      <c r="N55" s="87"/>
    </row>
    <row r="56" spans="1:14" ht="14.45" customHeight="1">
      <c r="A56" s="7" t="s">
        <v>159</v>
      </c>
      <c r="B56" t="s">
        <v>268</v>
      </c>
      <c r="C56" s="7" t="s">
        <v>110</v>
      </c>
      <c r="D56" t="s">
        <v>272</v>
      </c>
      <c r="F56" s="9">
        <v>1</v>
      </c>
      <c r="G56" s="10">
        <v>3</v>
      </c>
      <c r="H56" s="9">
        <v>1</v>
      </c>
      <c r="I56" s="40">
        <f t="shared" si="4"/>
        <v>3</v>
      </c>
      <c r="J56" s="14" t="s">
        <v>273</v>
      </c>
      <c r="K56" s="12" t="s">
        <v>300</v>
      </c>
      <c r="L56" s="76"/>
      <c r="M56" s="90"/>
      <c r="N56" s="87"/>
    </row>
    <row r="57" spans="1:14" ht="14.45" customHeight="1">
      <c r="A57" s="7" t="s">
        <v>159</v>
      </c>
      <c r="B57" t="s">
        <v>268</v>
      </c>
      <c r="C57" s="7" t="s">
        <v>168</v>
      </c>
      <c r="D57" t="s">
        <v>276</v>
      </c>
      <c r="F57" s="9">
        <v>1</v>
      </c>
      <c r="G57" s="10">
        <v>3</v>
      </c>
      <c r="H57" s="9">
        <v>1</v>
      </c>
      <c r="I57" s="40">
        <f t="shared" si="4"/>
        <v>3</v>
      </c>
      <c r="J57" s="48" t="s">
        <v>274</v>
      </c>
      <c r="K57" s="12" t="s">
        <v>300</v>
      </c>
      <c r="L57" s="76"/>
      <c r="M57" s="90"/>
      <c r="N57" s="87"/>
    </row>
    <row r="58" spans="1:14" ht="14.45" customHeight="1">
      <c r="A58" s="7" t="s">
        <v>159</v>
      </c>
      <c r="B58" t="s">
        <v>196</v>
      </c>
      <c r="C58" s="7" t="s">
        <v>197</v>
      </c>
      <c r="D58" t="s">
        <v>198</v>
      </c>
      <c r="F58" s="9">
        <v>1</v>
      </c>
      <c r="G58" s="10">
        <v>21.5</v>
      </c>
      <c r="H58" s="9">
        <v>1</v>
      </c>
      <c r="I58" s="40">
        <f>G58*H58</f>
        <v>21.5</v>
      </c>
      <c r="J58" s="48" t="s">
        <v>199</v>
      </c>
      <c r="K58" s="12" t="s">
        <v>221</v>
      </c>
      <c r="L58" s="78"/>
      <c r="M58" s="90"/>
      <c r="N58" s="87"/>
    </row>
    <row r="59" spans="1:14" ht="15.75" thickBot="1">
      <c r="A59" s="80"/>
      <c r="B59" s="61" t="s">
        <v>65</v>
      </c>
      <c r="C59" s="62" t="s">
        <v>233</v>
      </c>
      <c r="D59" s="61" t="s">
        <v>265</v>
      </c>
      <c r="E59" s="63"/>
      <c r="F59" s="64"/>
      <c r="G59" s="65"/>
      <c r="H59" s="64">
        <v>1</v>
      </c>
      <c r="I59" s="66">
        <f>'Hardware List'!F46</f>
        <v>226.46999999999997</v>
      </c>
      <c r="J59" s="67"/>
      <c r="K59" s="68"/>
      <c r="L59" s="79"/>
      <c r="M59" s="90"/>
      <c r="N59" s="87"/>
    </row>
    <row r="60" spans="1:14" s="6" customFormat="1" ht="16.5" thickBot="1">
      <c r="A60" s="43"/>
      <c r="B60" s="44" t="s">
        <v>4</v>
      </c>
      <c r="C60" s="43" t="s">
        <v>298</v>
      </c>
      <c r="D60" s="44" t="s">
        <v>5</v>
      </c>
      <c r="E60" s="44"/>
      <c r="F60" s="44"/>
      <c r="G60" s="44"/>
      <c r="H60" s="45"/>
      <c r="I60" s="46">
        <f>SUM(I20:I59)+I14</f>
        <v>1862.6400000000003</v>
      </c>
      <c r="J60" s="44"/>
      <c r="K60" s="51"/>
      <c r="L60" s="41"/>
      <c r="M60" s="91"/>
      <c r="N60" s="89"/>
    </row>
  </sheetData>
  <mergeCells count="4">
    <mergeCell ref="A1:L1"/>
    <mergeCell ref="M15:N20"/>
    <mergeCell ref="M22:N23"/>
    <mergeCell ref="M25:N26"/>
  </mergeCells>
  <phoneticPr fontId="21" type="noConversion"/>
  <hyperlinks>
    <hyperlink ref="J20" r:id="rId1" display="20X20X18MM 500MM" xr:uid="{00000000-0004-0000-0000-000000000000}"/>
    <hyperlink ref="J22" r:id="rId2" xr:uid="{00000000-0004-0000-0000-000001000000}"/>
    <hyperlink ref="J23" r:id="rId3" display="Size: 310x310mm" xr:uid="{00000000-0004-0000-0000-000002000000}"/>
    <hyperlink ref="J38" r:id="rId4" xr:uid="{00000000-0004-0000-0000-000003000000}"/>
    <hyperlink ref="J39" r:id="rId5" xr:uid="{00000000-0004-0000-0000-000004000000}"/>
    <hyperlink ref="J24" r:id="rId6" xr:uid="{00000000-0004-0000-0000-000005000000}"/>
    <hyperlink ref="J25" r:id="rId7" xr:uid="{00000000-0004-0000-0000-000006000000}"/>
    <hyperlink ref="J26" r:id="rId8" xr:uid="{00000000-0004-0000-0000-000008000000}"/>
    <hyperlink ref="J27" r:id="rId9" xr:uid="{00000000-0004-0000-0000-000009000000}"/>
    <hyperlink ref="J28" r:id="rId10" xr:uid="{00000000-0004-0000-0000-00000A000000}"/>
    <hyperlink ref="J29" r:id="rId11" display="1x Select Color: 220V/110V" xr:uid="{00000000-0004-0000-0000-00000B000000}"/>
    <hyperlink ref="L30" r:id="rId12" xr:uid="{00000000-0004-0000-0000-00000C000000}"/>
    <hyperlink ref="J31" r:id="rId13" display="1x 10Pcs Temperature: 160 degree" xr:uid="{00000000-0004-0000-0000-00000E000000}"/>
    <hyperlink ref="J33" r:id="rId14" display="Color: Dragon-Standard flow" xr:uid="{00000000-0004-0000-0000-00000F000000}"/>
    <hyperlink ref="J35" r:id="rId15" xr:uid="{00000000-0004-0000-0000-000010000000}"/>
    <hyperlink ref="J40" r:id="rId16" xr:uid="{00000000-0004-0000-0000-000011000000}"/>
    <hyperlink ref="J41" r:id="rId17" xr:uid="{00000000-0004-0000-0000-000012000000}"/>
    <hyperlink ref="J42" r:id="rId18" xr:uid="{00000000-0004-0000-0000-000013000000}"/>
    <hyperlink ref="J43" r:id="rId19" xr:uid="{00000000-0004-0000-0000-000014000000}"/>
    <hyperlink ref="J44" r:id="rId20" xr:uid="{00000000-0004-0000-0000-000015000000}"/>
    <hyperlink ref="J45" r:id="rId21" xr:uid="{00000000-0004-0000-0000-000016000000}"/>
    <hyperlink ref="J50" r:id="rId22" xr:uid="{00000000-0004-0000-0000-000018000000}"/>
    <hyperlink ref="J51" r:id="rId23" xr:uid="{00000000-0004-0000-0000-000019000000}"/>
    <hyperlink ref="J52" r:id="rId24" xr:uid="{00000000-0004-0000-0000-00001A000000}"/>
    <hyperlink ref="J53" r:id="rId25" xr:uid="{00000000-0004-0000-0000-00001B000000}"/>
    <hyperlink ref="J32" r:id="rId26" xr:uid="{00000000-0004-0000-0000-00001C000000}"/>
    <hyperlink ref="J30" r:id="rId27" display="Genuine Omron Solid State Relay" xr:uid="{00000000-0004-0000-0000-00001D000000}"/>
    <hyperlink ref="L29" r:id="rId28" display="1x 310mm 220V 750W" xr:uid="{00000000-0004-0000-0000-00001E000000}"/>
    <hyperlink ref="L26" r:id="rId29" display="1x TMC2209 x8" xr:uid="{00000000-0004-0000-0000-000028000000}"/>
    <hyperlink ref="L32" r:id="rId30" display="1x ADXL345 Accelerometer" xr:uid="{00000000-0004-0000-0000-000029000000}"/>
    <hyperlink ref="J46" r:id="rId31" xr:uid="{00000000-0004-0000-0000-00002A000000}"/>
    <hyperlink ref="J47" r:id="rId32" xr:uid="{00000000-0004-0000-0000-00002B000000}"/>
    <hyperlink ref="J48" r:id="rId33" display="TBD" xr:uid="{00000000-0004-0000-0000-00002C000000}"/>
    <hyperlink ref="J34" r:id="rId34" xr:uid="{00000000-0004-0000-0000-00002D000000}"/>
    <hyperlink ref="L23" r:id="rId35" xr:uid="{00000000-0004-0000-0000-00002E000000}"/>
    <hyperlink ref="J58" r:id="rId36" xr:uid="{00000000-0004-0000-0000-000032000000}"/>
    <hyperlink ref="J55" r:id="rId37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3000000}"/>
    <hyperlink ref="J56" r:id="rId38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4000000}"/>
    <hyperlink ref="J57" r:id="rId39" xr:uid="{00000000-0004-0000-0000-000035000000}"/>
    <hyperlink ref="J54" r:id="rId40" xr:uid="{AA63318B-CE23-4460-98F0-9BED57088735}"/>
    <hyperlink ref="J49" r:id="rId41" xr:uid="{C73F053A-AB99-4F9A-AB96-34675FD56AAD}"/>
    <hyperlink ref="J36" r:id="rId42" xr:uid="{6B0C3554-C92C-477C-968B-C3A56DEE5BB2}"/>
    <hyperlink ref="J37" r:id="rId43" xr:uid="{230B31B2-E3E9-4D33-8792-EA389633978B}"/>
    <hyperlink ref="J21" r:id="rId44" xr:uid="{AE44EAD7-69DD-4806-9E2F-C1401214B95A}"/>
    <hyperlink ref="J4" r:id="rId45" xr:uid="{DEB61E4F-1486-491A-838D-61337A0DB5B3}"/>
    <hyperlink ref="J5" r:id="rId46" xr:uid="{B0B2353F-D76B-49D2-92E2-924AA7C3940B}"/>
    <hyperlink ref="J6" r:id="rId47" xr:uid="{A49E22B6-E552-4BE6-8729-184F520A838F}"/>
    <hyperlink ref="J7" r:id="rId48" xr:uid="{47004657-0518-4245-B471-B34B5125E399}"/>
    <hyperlink ref="J8" r:id="rId49" xr:uid="{6BAD6695-28C3-4B6D-8A72-B08E82F940DF}"/>
    <hyperlink ref="J9" r:id="rId50" display="Color: 10pcs 2028" xr:uid="{C4B95C3B-16B9-4394-9F39-5B9FF78AC176}"/>
    <hyperlink ref="J11" r:id="rId51" display="3x GL: 350 - Color: MGN12 H" xr:uid="{9DCC9853-4D9E-4093-9D52-2A218587FDA4}"/>
    <hyperlink ref="J12" r:id="rId52" display="2x GL: 400 - Color: MGN12 H" xr:uid="{A43DD5EF-D822-48AA-A6D3-DB6211D18B07}"/>
    <hyperlink ref="J13" r:id="rId53" xr:uid="{792C8BB0-E4E5-4DDC-8020-C3F9BE9E4B2E}"/>
    <hyperlink ref="J10" r:id="rId54" xr:uid="{3FB75D13-E1B1-4B85-B99D-0379606A4DAC}"/>
    <hyperlink ref="M10" r:id="rId55" xr:uid="{03D23144-4452-41B9-B4B9-F51023FDC698}"/>
    <hyperlink ref="M11" r:id="rId56" xr:uid="{410E10AD-6201-406C-BD2E-0E2A08BBF18C}"/>
    <hyperlink ref="M12" r:id="rId57" xr:uid="{D0E8BE37-F76A-4921-AA1C-3F7A7D64A7BC}"/>
    <hyperlink ref="J16" r:id="rId58" display="Makersupplies Complete Kit" xr:uid="{036B3E6D-568B-4079-9529-92EC099AA1B7}"/>
    <hyperlink ref="J17" r:id="rId59" xr:uid="{3707A5E6-020E-4B23-B131-7499054C07E0}"/>
    <hyperlink ref="J19" r:id="rId60" xr:uid="{A9A16167-FCF8-4CCB-AF52-C298BD6D8154}"/>
    <hyperlink ref="J18" r:id="rId61" xr:uid="{2EF5411B-8136-4A92-8C0B-6EDC3731093C}"/>
  </hyperlinks>
  <printOptions horizontalCentered="1" verticalCentered="1"/>
  <pageMargins left="0.19685039370078741" right="0.19685039370078741" top="0.19685039370078741" bottom="0.19685039370078741" header="0" footer="0"/>
  <pageSetup paperSize="9" scale="68" fitToWidth="0" orientation="landscape" r:id="rId62"/>
  <drawing r:id="rId63"/>
  <legacyDrawing r:id="rId64"/>
  <tableParts count="1">
    <tablePart r:id="rId6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6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4.42578125" defaultRowHeight="15"/>
  <cols>
    <col min="1" max="1" width="10.85546875" customWidth="1"/>
    <col min="2" max="2" width="27.85546875" bestFit="1" customWidth="1"/>
    <col min="3" max="3" width="9.42578125" customWidth="1"/>
    <col min="4" max="4" width="10.85546875" customWidth="1"/>
    <col min="5" max="5" width="12" customWidth="1"/>
    <col min="6" max="6" width="9" customWidth="1"/>
    <col min="7" max="7" width="31.5703125" bestFit="1" customWidth="1"/>
    <col min="8" max="8" width="12.140625" customWidth="1"/>
    <col min="9" max="10" width="7.42578125" customWidth="1"/>
    <col min="11" max="11" width="8.7109375" customWidth="1"/>
    <col min="12" max="12" width="20.28515625" customWidth="1"/>
    <col min="13" max="20" width="8.7109375" customWidth="1"/>
  </cols>
  <sheetData>
    <row r="1" spans="1:20" ht="27.75" thickBot="1">
      <c r="A1" s="117" t="s">
        <v>264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20" s="6" customFormat="1" ht="16.5" thickBot="1">
      <c r="A2" s="43" t="s">
        <v>21</v>
      </c>
      <c r="B2" s="44" t="s">
        <v>5</v>
      </c>
      <c r="C2" s="44"/>
      <c r="D2" s="44"/>
      <c r="E2" s="45"/>
      <c r="F2" s="46">
        <f>F46</f>
        <v>226.46999999999997</v>
      </c>
      <c r="G2" s="44"/>
      <c r="H2" s="47"/>
      <c r="I2" s="47"/>
      <c r="J2" s="51"/>
      <c r="K2" s="84"/>
      <c r="L2" s="85"/>
      <c r="M2" s="5"/>
      <c r="N2" s="5"/>
      <c r="O2" s="5"/>
      <c r="P2" s="5"/>
      <c r="Q2" s="5"/>
      <c r="R2" s="5"/>
      <c r="S2" s="5"/>
      <c r="T2" s="5"/>
    </row>
    <row r="3" spans="1:20" ht="28.5" customHeight="1" thickBot="1">
      <c r="A3" s="34" t="s">
        <v>8</v>
      </c>
      <c r="B3" s="35" t="s">
        <v>9</v>
      </c>
      <c r="C3" s="35" t="s">
        <v>11</v>
      </c>
      <c r="D3" s="35" t="s">
        <v>12</v>
      </c>
      <c r="E3" s="35" t="s">
        <v>13</v>
      </c>
      <c r="F3" s="37" t="s">
        <v>14</v>
      </c>
      <c r="G3" s="35" t="s">
        <v>15</v>
      </c>
      <c r="H3" s="35" t="s">
        <v>16</v>
      </c>
      <c r="I3" s="35" t="s">
        <v>17</v>
      </c>
      <c r="J3" s="37" t="s">
        <v>18</v>
      </c>
      <c r="K3" s="55"/>
      <c r="L3" s="86"/>
      <c r="M3" s="3"/>
      <c r="N3" s="3"/>
      <c r="O3" s="3"/>
      <c r="P3" s="3"/>
      <c r="Q3" s="3"/>
      <c r="R3" s="3"/>
      <c r="S3" s="3"/>
      <c r="T3" s="3"/>
    </row>
    <row r="4" spans="1:20">
      <c r="A4" s="7" t="s">
        <v>172</v>
      </c>
      <c r="B4" t="s">
        <v>173</v>
      </c>
      <c r="C4" s="9">
        <v>2</v>
      </c>
      <c r="D4" s="10">
        <f>(2.8+1.51)</f>
        <v>4.3099999999999996</v>
      </c>
      <c r="E4" s="9">
        <v>1</v>
      </c>
      <c r="F4" s="40">
        <f>E4*D4</f>
        <v>4.3099999999999996</v>
      </c>
      <c r="G4" s="49" t="s">
        <v>242</v>
      </c>
      <c r="H4" s="12" t="s">
        <v>174</v>
      </c>
      <c r="I4" s="13"/>
      <c r="J4" s="53"/>
      <c r="K4" s="1" t="s">
        <v>0</v>
      </c>
      <c r="L4" s="87"/>
    </row>
    <row r="5" spans="1:20">
      <c r="A5" s="7" t="s">
        <v>66</v>
      </c>
      <c r="B5" t="s">
        <v>67</v>
      </c>
      <c r="C5">
        <v>44</v>
      </c>
      <c r="D5" s="10">
        <v>1</v>
      </c>
      <c r="E5" s="9">
        <v>1</v>
      </c>
      <c r="F5" s="40">
        <f>E5*D5</f>
        <v>1</v>
      </c>
      <c r="G5" s="14" t="s">
        <v>68</v>
      </c>
      <c r="H5" s="12" t="s">
        <v>50</v>
      </c>
      <c r="I5" s="15">
        <v>934</v>
      </c>
      <c r="J5" s="52">
        <v>4032</v>
      </c>
      <c r="K5" s="2" t="s">
        <v>1</v>
      </c>
      <c r="L5" s="87"/>
    </row>
    <row r="6" spans="1:20">
      <c r="A6" s="7" t="s">
        <v>66</v>
      </c>
      <c r="B6" t="s">
        <v>69</v>
      </c>
      <c r="C6">
        <v>68</v>
      </c>
      <c r="D6" s="10">
        <v>3</v>
      </c>
      <c r="E6" s="9">
        <v>2</v>
      </c>
      <c r="F6" s="40">
        <f>E6*D6</f>
        <v>6</v>
      </c>
      <c r="G6" s="14" t="s">
        <v>188</v>
      </c>
      <c r="H6" s="12" t="s">
        <v>50</v>
      </c>
      <c r="I6" s="13"/>
      <c r="J6" s="53"/>
      <c r="K6" s="2" t="s">
        <v>2</v>
      </c>
      <c r="L6" s="87"/>
    </row>
    <row r="7" spans="1:20">
      <c r="A7" s="7" t="s">
        <v>66</v>
      </c>
      <c r="B7" s="18" t="s">
        <v>241</v>
      </c>
      <c r="C7" s="9">
        <v>6</v>
      </c>
      <c r="D7" s="10">
        <f>0.49</f>
        <v>0.49</v>
      </c>
      <c r="E7" s="9">
        <v>1</v>
      </c>
      <c r="F7" s="40">
        <f>E7*D7</f>
        <v>0.49</v>
      </c>
      <c r="G7" s="14" t="s">
        <v>162</v>
      </c>
      <c r="H7" s="12" t="s">
        <v>50</v>
      </c>
      <c r="I7" s="15"/>
      <c r="J7" s="52">
        <v>10511</v>
      </c>
      <c r="K7" s="2" t="s">
        <v>3</v>
      </c>
      <c r="L7" s="87"/>
    </row>
    <row r="8" spans="1:20">
      <c r="A8" s="7" t="s">
        <v>83</v>
      </c>
      <c r="B8" t="s">
        <v>200</v>
      </c>
      <c r="C8" s="9">
        <v>31</v>
      </c>
      <c r="D8" s="10">
        <v>0.74</v>
      </c>
      <c r="E8" s="9">
        <v>1</v>
      </c>
      <c r="F8" s="40">
        <f>E8*D8</f>
        <v>0.74</v>
      </c>
      <c r="G8" s="24" t="s">
        <v>202</v>
      </c>
      <c r="H8" s="12" t="s">
        <v>50</v>
      </c>
      <c r="I8" s="54" t="s">
        <v>201</v>
      </c>
      <c r="J8" s="52"/>
      <c r="L8" s="87"/>
    </row>
    <row r="9" spans="1:20">
      <c r="A9" s="17" t="s">
        <v>250</v>
      </c>
      <c r="B9" s="18" t="s">
        <v>244</v>
      </c>
      <c r="C9" s="9">
        <v>8</v>
      </c>
      <c r="D9" s="10">
        <v>0.56000000000000005</v>
      </c>
      <c r="E9" s="9">
        <v>1</v>
      </c>
      <c r="F9" s="40">
        <v>0.56000000000000005</v>
      </c>
      <c r="G9" s="48" t="s">
        <v>251</v>
      </c>
      <c r="H9" s="12" t="s">
        <v>50</v>
      </c>
      <c r="I9" s="54">
        <v>916</v>
      </c>
      <c r="J9" s="52"/>
      <c r="K9" s="1" t="s">
        <v>293</v>
      </c>
      <c r="L9" s="87"/>
    </row>
    <row r="10" spans="1:20">
      <c r="A10" s="7" t="s">
        <v>70</v>
      </c>
      <c r="B10" t="s">
        <v>71</v>
      </c>
      <c r="C10">
        <v>36</v>
      </c>
      <c r="D10" s="10">
        <v>1</v>
      </c>
      <c r="E10" s="9">
        <v>1</v>
      </c>
      <c r="F10" s="40">
        <f>E10*D10</f>
        <v>1</v>
      </c>
      <c r="G10" s="14" t="s">
        <v>72</v>
      </c>
      <c r="H10" s="12" t="s">
        <v>50</v>
      </c>
      <c r="I10" s="15"/>
      <c r="J10" s="52">
        <v>7380</v>
      </c>
      <c r="K10" s="88" t="s">
        <v>294</v>
      </c>
      <c r="L10" s="87"/>
    </row>
    <row r="11" spans="1:20">
      <c r="A11" s="17" t="s">
        <v>70</v>
      </c>
      <c r="B11" s="18" t="s">
        <v>263</v>
      </c>
      <c r="C11">
        <v>11</v>
      </c>
      <c r="D11" s="10">
        <v>1.1200000000000001</v>
      </c>
      <c r="E11" s="9">
        <v>1</v>
      </c>
      <c r="F11" s="40">
        <v>1.1200000000000001</v>
      </c>
      <c r="G11" s="48" t="s">
        <v>252</v>
      </c>
      <c r="H11" s="42" t="s">
        <v>50</v>
      </c>
      <c r="I11" s="15">
        <v>7991</v>
      </c>
      <c r="J11" s="52">
        <v>10642</v>
      </c>
      <c r="K11" s="88" t="s">
        <v>295</v>
      </c>
      <c r="L11" s="87"/>
    </row>
    <row r="12" spans="1:20">
      <c r="A12" s="7" t="s">
        <v>70</v>
      </c>
      <c r="B12" t="s">
        <v>73</v>
      </c>
      <c r="C12">
        <v>38</v>
      </c>
      <c r="D12" s="10">
        <v>1</v>
      </c>
      <c r="E12" s="9">
        <v>1</v>
      </c>
      <c r="F12" s="40">
        <f>E12*D12</f>
        <v>1</v>
      </c>
      <c r="G12" s="11" t="s">
        <v>72</v>
      </c>
      <c r="H12" s="12" t="s">
        <v>50</v>
      </c>
      <c r="I12" s="13">
        <v>912</v>
      </c>
      <c r="J12" s="53"/>
      <c r="K12" s="88" t="s">
        <v>296</v>
      </c>
      <c r="L12" s="87"/>
    </row>
    <row r="13" spans="1:20">
      <c r="A13" s="7" t="s">
        <v>70</v>
      </c>
      <c r="B13" t="s">
        <v>74</v>
      </c>
      <c r="C13">
        <v>31</v>
      </c>
      <c r="D13" s="10">
        <v>1</v>
      </c>
      <c r="E13" s="9">
        <v>1</v>
      </c>
      <c r="F13" s="40">
        <f>E13*D13</f>
        <v>1</v>
      </c>
      <c r="G13" s="14" t="s">
        <v>75</v>
      </c>
      <c r="H13" s="12" t="s">
        <v>50</v>
      </c>
      <c r="I13" s="15"/>
      <c r="J13" s="52">
        <v>7380</v>
      </c>
      <c r="K13" s="2"/>
      <c r="L13" s="87"/>
    </row>
    <row r="14" spans="1:20">
      <c r="A14" s="17" t="s">
        <v>70</v>
      </c>
      <c r="B14" s="18" t="s">
        <v>243</v>
      </c>
      <c r="C14">
        <v>29</v>
      </c>
      <c r="D14" s="10">
        <v>1.07</v>
      </c>
      <c r="E14" s="9">
        <v>1</v>
      </c>
      <c r="F14" s="40">
        <v>1.07</v>
      </c>
      <c r="G14" s="48" t="s">
        <v>253</v>
      </c>
      <c r="H14" s="42" t="s">
        <v>50</v>
      </c>
      <c r="I14" s="15">
        <v>912</v>
      </c>
      <c r="J14" s="52">
        <v>4762</v>
      </c>
      <c r="K14" s="2"/>
      <c r="L14" s="87"/>
    </row>
    <row r="15" spans="1:20">
      <c r="A15" s="7" t="s">
        <v>70</v>
      </c>
      <c r="B15" t="s">
        <v>76</v>
      </c>
      <c r="C15">
        <v>11</v>
      </c>
      <c r="D15" s="10">
        <v>2</v>
      </c>
      <c r="E15" s="9">
        <v>1</v>
      </c>
      <c r="F15" s="40">
        <f>E15*D15</f>
        <v>2</v>
      </c>
      <c r="G15" s="11" t="s">
        <v>77</v>
      </c>
      <c r="H15" s="12" t="s">
        <v>50</v>
      </c>
      <c r="I15" s="13"/>
      <c r="J15" s="53">
        <v>7380</v>
      </c>
      <c r="K15" s="118" t="s">
        <v>301</v>
      </c>
      <c r="L15" s="119"/>
    </row>
    <row r="16" spans="1:20">
      <c r="A16" s="17" t="s">
        <v>70</v>
      </c>
      <c r="B16" s="18" t="s">
        <v>262</v>
      </c>
      <c r="C16">
        <v>4</v>
      </c>
      <c r="D16" s="10">
        <v>1.5</v>
      </c>
      <c r="E16" s="9">
        <v>1</v>
      </c>
      <c r="F16" s="40">
        <f>E16*D16</f>
        <v>1.5</v>
      </c>
      <c r="G16" s="48" t="s">
        <v>254</v>
      </c>
      <c r="H16" s="12" t="s">
        <v>50</v>
      </c>
      <c r="I16" s="13">
        <v>912</v>
      </c>
      <c r="J16" s="53"/>
      <c r="K16" s="118"/>
      <c r="L16" s="119"/>
    </row>
    <row r="17" spans="1:12">
      <c r="A17" s="7" t="s">
        <v>177</v>
      </c>
      <c r="B17" t="s">
        <v>178</v>
      </c>
      <c r="C17" s="9">
        <v>4</v>
      </c>
      <c r="D17" s="10">
        <f>3.27</f>
        <v>3.27</v>
      </c>
      <c r="E17" s="9">
        <v>1</v>
      </c>
      <c r="F17" s="40">
        <f t="shared" ref="F17:F34" si="0">E17*D17</f>
        <v>3.27</v>
      </c>
      <c r="G17" s="11" t="s">
        <v>179</v>
      </c>
      <c r="H17" s="12" t="s">
        <v>50</v>
      </c>
      <c r="I17" s="13"/>
      <c r="J17" s="53"/>
      <c r="K17" s="90"/>
      <c r="L17" s="87"/>
    </row>
    <row r="18" spans="1:12">
      <c r="A18" s="7" t="s">
        <v>177</v>
      </c>
      <c r="B18" t="s">
        <v>180</v>
      </c>
      <c r="C18" s="9">
        <v>4</v>
      </c>
      <c r="D18" s="10">
        <f>2.57</f>
        <v>2.57</v>
      </c>
      <c r="E18" s="9">
        <v>1</v>
      </c>
      <c r="F18" s="40">
        <f t="shared" si="0"/>
        <v>2.57</v>
      </c>
      <c r="G18" s="14" t="s">
        <v>205</v>
      </c>
      <c r="H18" s="12" t="s">
        <v>50</v>
      </c>
      <c r="I18" s="15"/>
      <c r="J18" s="52"/>
      <c r="K18" s="118" t="s">
        <v>304</v>
      </c>
      <c r="L18" s="119"/>
    </row>
    <row r="19" spans="1:12">
      <c r="A19" s="7" t="s">
        <v>70</v>
      </c>
      <c r="B19" t="s">
        <v>78</v>
      </c>
      <c r="C19">
        <v>3</v>
      </c>
      <c r="D19" s="10">
        <v>4</v>
      </c>
      <c r="E19" s="9">
        <v>3</v>
      </c>
      <c r="F19" s="40">
        <f t="shared" si="0"/>
        <v>12</v>
      </c>
      <c r="G19" s="14" t="s">
        <v>319</v>
      </c>
      <c r="H19" s="12" t="s">
        <v>79</v>
      </c>
      <c r="I19" s="15"/>
      <c r="J19" s="52"/>
      <c r="K19" s="118"/>
      <c r="L19" s="119"/>
    </row>
    <row r="20" spans="1:12">
      <c r="A20" s="17" t="s">
        <v>70</v>
      </c>
      <c r="B20" s="18" t="s">
        <v>245</v>
      </c>
      <c r="C20">
        <v>1</v>
      </c>
      <c r="D20" s="10">
        <v>4</v>
      </c>
      <c r="E20" s="9">
        <v>1</v>
      </c>
      <c r="F20" s="40">
        <f t="shared" si="0"/>
        <v>4</v>
      </c>
      <c r="G20" s="14" t="s">
        <v>320</v>
      </c>
      <c r="H20" s="12" t="s">
        <v>79</v>
      </c>
      <c r="I20" s="15"/>
      <c r="J20" s="52"/>
      <c r="K20" s="90"/>
      <c r="L20" s="87"/>
    </row>
    <row r="21" spans="1:12">
      <c r="A21" s="7" t="s">
        <v>66</v>
      </c>
      <c r="B21" t="s">
        <v>80</v>
      </c>
      <c r="C21">
        <v>5</v>
      </c>
      <c r="D21" s="10">
        <v>1.5</v>
      </c>
      <c r="E21" s="9">
        <v>1</v>
      </c>
      <c r="F21" s="40">
        <f t="shared" si="0"/>
        <v>1.5</v>
      </c>
      <c r="G21" s="14" t="s">
        <v>81</v>
      </c>
      <c r="H21" s="12" t="s">
        <v>50</v>
      </c>
      <c r="I21" s="13">
        <v>934</v>
      </c>
      <c r="J21" s="53">
        <v>4032</v>
      </c>
      <c r="K21" s="118" t="s">
        <v>303</v>
      </c>
      <c r="L21" s="119"/>
    </row>
    <row r="22" spans="1:12">
      <c r="A22" s="7" t="s">
        <v>66</v>
      </c>
      <c r="B22" s="18" t="s">
        <v>246</v>
      </c>
      <c r="C22">
        <v>9</v>
      </c>
      <c r="D22" s="10">
        <v>1.5</v>
      </c>
      <c r="E22" s="9">
        <v>1</v>
      </c>
      <c r="F22" s="40">
        <f t="shared" si="0"/>
        <v>1.5</v>
      </c>
      <c r="G22" s="14" t="s">
        <v>82</v>
      </c>
      <c r="H22" s="12" t="s">
        <v>50</v>
      </c>
      <c r="I22" s="15">
        <v>985</v>
      </c>
      <c r="J22" s="52">
        <v>10511</v>
      </c>
      <c r="K22" s="118"/>
      <c r="L22" s="119"/>
    </row>
    <row r="23" spans="1:12">
      <c r="A23" s="7" t="s">
        <v>83</v>
      </c>
      <c r="B23" t="s">
        <v>84</v>
      </c>
      <c r="C23">
        <v>7</v>
      </c>
      <c r="D23" s="10">
        <v>1</v>
      </c>
      <c r="E23" s="9">
        <v>1</v>
      </c>
      <c r="F23" s="40">
        <f t="shared" si="0"/>
        <v>1</v>
      </c>
      <c r="G23" s="11" t="s">
        <v>85</v>
      </c>
      <c r="H23" s="12" t="s">
        <v>50</v>
      </c>
      <c r="I23" s="13">
        <v>125</v>
      </c>
      <c r="J23" s="53">
        <v>7089</v>
      </c>
      <c r="K23" s="90"/>
      <c r="L23" s="87"/>
    </row>
    <row r="24" spans="1:12">
      <c r="A24" s="7" t="s">
        <v>70</v>
      </c>
      <c r="B24" t="s">
        <v>86</v>
      </c>
      <c r="C24">
        <v>3</v>
      </c>
      <c r="D24" s="10">
        <v>2</v>
      </c>
      <c r="E24" s="9">
        <v>1</v>
      </c>
      <c r="F24" s="40">
        <f t="shared" si="0"/>
        <v>2</v>
      </c>
      <c r="G24" s="14" t="s">
        <v>87</v>
      </c>
      <c r="H24" s="12" t="s">
        <v>50</v>
      </c>
      <c r="I24" s="15">
        <v>7991</v>
      </c>
      <c r="J24" s="52">
        <v>10642</v>
      </c>
      <c r="K24" s="90"/>
      <c r="L24" s="87"/>
    </row>
    <row r="25" spans="1:12">
      <c r="A25" s="7" t="s">
        <v>70</v>
      </c>
      <c r="B25" t="s">
        <v>88</v>
      </c>
      <c r="C25">
        <v>7</v>
      </c>
      <c r="D25" s="10">
        <v>2</v>
      </c>
      <c r="E25" s="9">
        <v>1</v>
      </c>
      <c r="F25" s="40">
        <f t="shared" si="0"/>
        <v>2</v>
      </c>
      <c r="G25" s="11" t="s">
        <v>89</v>
      </c>
      <c r="H25" s="12" t="s">
        <v>50</v>
      </c>
      <c r="I25" s="13">
        <v>7991</v>
      </c>
      <c r="J25" s="53">
        <v>10642</v>
      </c>
      <c r="K25" s="90"/>
      <c r="L25" s="87"/>
    </row>
    <row r="26" spans="1:12">
      <c r="A26" s="7" t="s">
        <v>70</v>
      </c>
      <c r="B26" s="59" t="s">
        <v>267</v>
      </c>
      <c r="C26">
        <v>4</v>
      </c>
      <c r="D26" s="10">
        <v>3.28</v>
      </c>
      <c r="E26" s="9">
        <v>1</v>
      </c>
      <c r="F26" s="40">
        <f t="shared" si="0"/>
        <v>3.28</v>
      </c>
      <c r="G26" s="48" t="s">
        <v>321</v>
      </c>
      <c r="H26" s="12" t="s">
        <v>50</v>
      </c>
      <c r="I26" s="13">
        <v>7991</v>
      </c>
      <c r="J26" s="53"/>
      <c r="K26" s="90"/>
      <c r="L26" s="87"/>
    </row>
    <row r="27" spans="1:12">
      <c r="A27" s="7" t="s">
        <v>66</v>
      </c>
      <c r="B27" t="s">
        <v>90</v>
      </c>
      <c r="C27">
        <v>22</v>
      </c>
      <c r="D27" s="10">
        <v>2</v>
      </c>
      <c r="E27" s="9">
        <v>1</v>
      </c>
      <c r="F27" s="40">
        <f t="shared" si="0"/>
        <v>2</v>
      </c>
      <c r="G27" s="14" t="s">
        <v>91</v>
      </c>
      <c r="H27" s="12" t="s">
        <v>50</v>
      </c>
      <c r="I27" s="15">
        <v>934</v>
      </c>
      <c r="J27" s="52">
        <v>4032</v>
      </c>
      <c r="K27" s="90"/>
      <c r="L27" s="87"/>
    </row>
    <row r="28" spans="1:12">
      <c r="A28" s="7" t="s">
        <v>66</v>
      </c>
      <c r="B28" t="s">
        <v>92</v>
      </c>
      <c r="C28">
        <v>64</v>
      </c>
      <c r="D28" s="10">
        <v>11</v>
      </c>
      <c r="E28" s="9">
        <v>1</v>
      </c>
      <c r="F28" s="40">
        <f t="shared" si="0"/>
        <v>11</v>
      </c>
      <c r="G28" s="14" t="s">
        <v>93</v>
      </c>
      <c r="H28" s="12" t="s">
        <v>50</v>
      </c>
      <c r="I28" s="13"/>
      <c r="J28" s="53"/>
      <c r="K28" s="90"/>
      <c r="L28" s="87"/>
    </row>
    <row r="29" spans="1:12">
      <c r="A29" s="7" t="s">
        <v>66</v>
      </c>
      <c r="B29" t="s">
        <v>94</v>
      </c>
      <c r="C29">
        <v>15</v>
      </c>
      <c r="D29" s="10">
        <v>2.81</v>
      </c>
      <c r="E29" s="9">
        <v>1</v>
      </c>
      <c r="F29" s="40">
        <f t="shared" si="0"/>
        <v>2.81</v>
      </c>
      <c r="G29" s="14" t="s">
        <v>95</v>
      </c>
      <c r="H29" s="12" t="s">
        <v>50</v>
      </c>
      <c r="I29" s="15">
        <v>985</v>
      </c>
      <c r="J29" s="52">
        <v>10511</v>
      </c>
      <c r="K29" s="90"/>
      <c r="L29" s="87"/>
    </row>
    <row r="30" spans="1:12">
      <c r="A30" s="7" t="s">
        <v>66</v>
      </c>
      <c r="B30" t="s">
        <v>194</v>
      </c>
      <c r="C30">
        <v>72</v>
      </c>
      <c r="D30" s="10">
        <v>13.5</v>
      </c>
      <c r="E30" s="9">
        <v>1</v>
      </c>
      <c r="F30" s="40">
        <f t="shared" si="0"/>
        <v>13.5</v>
      </c>
      <c r="G30" s="11" t="s">
        <v>96</v>
      </c>
      <c r="H30" s="12" t="s">
        <v>50</v>
      </c>
      <c r="I30" s="13"/>
      <c r="J30" s="53"/>
      <c r="K30" s="90"/>
      <c r="L30" s="87"/>
    </row>
    <row r="31" spans="1:12">
      <c r="A31" s="7" t="s">
        <v>166</v>
      </c>
      <c r="B31" t="s">
        <v>292</v>
      </c>
      <c r="C31" s="9">
        <v>1</v>
      </c>
      <c r="D31" s="10">
        <f>2.03+1.59</f>
        <v>3.62</v>
      </c>
      <c r="E31" s="9">
        <v>1</v>
      </c>
      <c r="F31" s="40">
        <f t="shared" si="0"/>
        <v>3.62</v>
      </c>
      <c r="G31" s="14" t="s">
        <v>167</v>
      </c>
      <c r="H31" s="12" t="s">
        <v>218</v>
      </c>
      <c r="I31" s="15"/>
      <c r="J31" s="52"/>
      <c r="K31" s="90"/>
      <c r="L31" s="87"/>
    </row>
    <row r="32" spans="1:12">
      <c r="A32" s="7" t="s">
        <v>83</v>
      </c>
      <c r="B32" t="s">
        <v>97</v>
      </c>
      <c r="C32">
        <v>141</v>
      </c>
      <c r="D32" s="10">
        <v>1.28</v>
      </c>
      <c r="E32" s="9">
        <v>2</v>
      </c>
      <c r="F32" s="40">
        <f t="shared" si="0"/>
        <v>2.56</v>
      </c>
      <c r="G32" s="14" t="s">
        <v>98</v>
      </c>
      <c r="H32" s="12" t="s">
        <v>50</v>
      </c>
      <c r="I32" s="15">
        <v>125</v>
      </c>
      <c r="J32" s="52">
        <v>7089</v>
      </c>
      <c r="K32" s="90"/>
      <c r="L32" s="87"/>
    </row>
    <row r="33" spans="1:20">
      <c r="A33" s="7" t="s">
        <v>70</v>
      </c>
      <c r="B33" t="s">
        <v>99</v>
      </c>
      <c r="C33">
        <v>141</v>
      </c>
      <c r="D33" s="10">
        <v>2.69</v>
      </c>
      <c r="E33" s="9">
        <v>15</v>
      </c>
      <c r="F33" s="40">
        <f t="shared" si="0"/>
        <v>40.35</v>
      </c>
      <c r="G33" s="11" t="s">
        <v>100</v>
      </c>
      <c r="H33" s="12" t="s">
        <v>50</v>
      </c>
      <c r="I33" s="13"/>
      <c r="J33" s="53">
        <v>7380</v>
      </c>
      <c r="K33" s="90"/>
      <c r="L33" s="87"/>
    </row>
    <row r="34" spans="1:20">
      <c r="A34" s="7" t="s">
        <v>70</v>
      </c>
      <c r="B34" t="s">
        <v>101</v>
      </c>
      <c r="C34">
        <v>9</v>
      </c>
      <c r="D34" s="10">
        <v>8</v>
      </c>
      <c r="E34" s="16">
        <v>1</v>
      </c>
      <c r="F34" s="40">
        <f t="shared" si="0"/>
        <v>8</v>
      </c>
      <c r="G34" s="14" t="s">
        <v>102</v>
      </c>
      <c r="H34" s="12" t="s">
        <v>50</v>
      </c>
      <c r="I34" s="15"/>
      <c r="J34" s="52">
        <v>7380</v>
      </c>
      <c r="K34" s="90"/>
      <c r="L34" s="87"/>
    </row>
    <row r="35" spans="1:20">
      <c r="A35" s="17" t="s">
        <v>70</v>
      </c>
      <c r="B35" s="57" t="s">
        <v>247</v>
      </c>
      <c r="C35">
        <v>4</v>
      </c>
      <c r="D35" s="10">
        <v>1.64</v>
      </c>
      <c r="E35" s="16">
        <v>1</v>
      </c>
      <c r="F35" s="40">
        <v>1.64</v>
      </c>
      <c r="G35" s="48" t="s">
        <v>255</v>
      </c>
      <c r="H35" s="12" t="s">
        <v>79</v>
      </c>
      <c r="I35" s="15"/>
      <c r="J35" s="52">
        <v>7380</v>
      </c>
      <c r="K35" s="90"/>
      <c r="L35" s="87"/>
    </row>
    <row r="36" spans="1:20">
      <c r="A36" s="7" t="s">
        <v>103</v>
      </c>
      <c r="B36" t="s">
        <v>104</v>
      </c>
      <c r="C36">
        <v>5</v>
      </c>
      <c r="D36" s="10">
        <v>2.57</v>
      </c>
      <c r="E36" s="16">
        <v>1</v>
      </c>
      <c r="F36" s="40">
        <f>E36*D36</f>
        <v>2.57</v>
      </c>
      <c r="G36" s="14" t="s">
        <v>105</v>
      </c>
      <c r="H36" s="12" t="s">
        <v>50</v>
      </c>
      <c r="I36" s="13">
        <v>933</v>
      </c>
      <c r="J36" s="53"/>
      <c r="K36" s="90"/>
      <c r="L36" s="87"/>
    </row>
    <row r="37" spans="1:20">
      <c r="A37" s="17" t="s">
        <v>103</v>
      </c>
      <c r="B37" t="s">
        <v>266</v>
      </c>
      <c r="C37">
        <v>15</v>
      </c>
      <c r="D37" s="10">
        <v>3.04</v>
      </c>
      <c r="E37" s="16">
        <v>2</v>
      </c>
      <c r="F37" s="40">
        <f t="shared" ref="F37" si="1">E37*D37</f>
        <v>6.08</v>
      </c>
      <c r="G37" s="48" t="s">
        <v>256</v>
      </c>
      <c r="H37" s="12" t="s">
        <v>50</v>
      </c>
      <c r="I37" s="13">
        <v>933</v>
      </c>
      <c r="J37" s="53"/>
      <c r="K37" s="90"/>
      <c r="L37" s="87"/>
    </row>
    <row r="38" spans="1:20">
      <c r="A38" s="17" t="s">
        <v>106</v>
      </c>
      <c r="B38" t="s">
        <v>107</v>
      </c>
      <c r="C38" s="9">
        <v>33</v>
      </c>
      <c r="D38" s="10">
        <v>16</v>
      </c>
      <c r="E38" s="9">
        <v>1</v>
      </c>
      <c r="F38" s="40">
        <f>E38*D38</f>
        <v>16</v>
      </c>
      <c r="G38" s="48" t="s">
        <v>186</v>
      </c>
      <c r="H38" s="12" t="s">
        <v>189</v>
      </c>
      <c r="I38" s="15"/>
      <c r="J38" s="52"/>
      <c r="K38" s="90"/>
      <c r="L38" s="87"/>
    </row>
    <row r="39" spans="1:20">
      <c r="A39" s="17" t="s">
        <v>47</v>
      </c>
      <c r="B39" s="2" t="s">
        <v>290</v>
      </c>
      <c r="C39" s="9">
        <v>1</v>
      </c>
      <c r="D39" s="10">
        <v>9.5</v>
      </c>
      <c r="E39" s="9">
        <v>1</v>
      </c>
      <c r="F39" s="40">
        <v>9.5</v>
      </c>
      <c r="G39" s="48" t="s">
        <v>257</v>
      </c>
      <c r="H39" s="42" t="s">
        <v>258</v>
      </c>
      <c r="I39" s="15"/>
      <c r="J39" s="52"/>
      <c r="K39" s="90"/>
      <c r="L39" s="87"/>
    </row>
    <row r="40" spans="1:20">
      <c r="A40" s="17" t="s">
        <v>59</v>
      </c>
      <c r="B40" t="s">
        <v>291</v>
      </c>
      <c r="C40">
        <v>3</v>
      </c>
      <c r="D40" s="10">
        <v>4.5</v>
      </c>
      <c r="E40" s="16">
        <v>1</v>
      </c>
      <c r="F40" s="40">
        <f t="shared" ref="F40" si="2">E40*D40</f>
        <v>4.5</v>
      </c>
      <c r="G40" s="48" t="s">
        <v>190</v>
      </c>
      <c r="H40" s="12" t="s">
        <v>60</v>
      </c>
      <c r="I40" s="13"/>
      <c r="J40" s="53"/>
      <c r="K40" s="90"/>
      <c r="L40" s="87"/>
    </row>
    <row r="41" spans="1:20">
      <c r="A41" s="17" t="s">
        <v>59</v>
      </c>
      <c r="B41" t="s">
        <v>289</v>
      </c>
      <c r="C41" s="9">
        <v>6</v>
      </c>
      <c r="D41" s="10">
        <v>9.1999999999999993</v>
      </c>
      <c r="E41" s="9" t="s">
        <v>260</v>
      </c>
      <c r="F41" s="40">
        <v>9.1999999999999993</v>
      </c>
      <c r="G41" s="48" t="s">
        <v>259</v>
      </c>
      <c r="H41" s="12" t="s">
        <v>261</v>
      </c>
      <c r="I41" s="15"/>
      <c r="J41" s="52"/>
      <c r="K41" s="90"/>
      <c r="L41" s="87"/>
    </row>
    <row r="42" spans="1:20">
      <c r="A42" s="17" t="s">
        <v>61</v>
      </c>
      <c r="B42" s="18" t="s">
        <v>62</v>
      </c>
      <c r="C42" s="9">
        <v>6</v>
      </c>
      <c r="D42" s="10">
        <v>7.5</v>
      </c>
      <c r="E42" s="9">
        <v>1</v>
      </c>
      <c r="F42" s="40">
        <f t="shared" ref="F42" si="3">E42*D42</f>
        <v>7.5</v>
      </c>
      <c r="G42" s="50" t="s">
        <v>63</v>
      </c>
      <c r="H42" s="42" t="s">
        <v>64</v>
      </c>
      <c r="I42" s="15"/>
      <c r="J42" s="52"/>
      <c r="K42" s="90"/>
      <c r="L42" s="87"/>
    </row>
    <row r="43" spans="1:20">
      <c r="A43" s="7" t="s">
        <v>61</v>
      </c>
      <c r="B43" t="s">
        <v>160</v>
      </c>
      <c r="C43">
        <v>2</v>
      </c>
      <c r="D43" s="10">
        <v>24</v>
      </c>
      <c r="E43" s="16">
        <v>1</v>
      </c>
      <c r="F43" s="40">
        <f t="shared" ref="F43" si="4">E43*D43</f>
        <v>24</v>
      </c>
      <c r="G43" s="14" t="s">
        <v>204</v>
      </c>
      <c r="H43" s="12" t="s">
        <v>161</v>
      </c>
      <c r="I43" s="13"/>
      <c r="J43" s="53"/>
      <c r="K43" s="90"/>
      <c r="L43" s="87"/>
    </row>
    <row r="44" spans="1:20">
      <c r="A44" s="17" t="s">
        <v>61</v>
      </c>
      <c r="B44" t="s">
        <v>163</v>
      </c>
      <c r="C44">
        <v>3</v>
      </c>
      <c r="D44" s="10">
        <f>5.01</f>
        <v>5.01</v>
      </c>
      <c r="E44" s="16">
        <v>1</v>
      </c>
      <c r="F44" s="40">
        <f>E44*D44</f>
        <v>5.01</v>
      </c>
      <c r="G44" s="48" t="s">
        <v>164</v>
      </c>
      <c r="H44" s="12" t="s">
        <v>165</v>
      </c>
      <c r="I44" s="13"/>
      <c r="J44" s="53"/>
      <c r="K44" s="90"/>
      <c r="L44" s="87"/>
    </row>
    <row r="45" spans="1:20">
      <c r="A45" s="7" t="s">
        <v>175</v>
      </c>
      <c r="B45" t="s">
        <v>176</v>
      </c>
      <c r="C45" s="9">
        <v>1</v>
      </c>
      <c r="D45" s="10">
        <f>1.72</f>
        <v>1.72</v>
      </c>
      <c r="E45" s="9">
        <v>1</v>
      </c>
      <c r="F45" s="40">
        <f>E45*D45</f>
        <v>1.72</v>
      </c>
      <c r="G45" s="14" t="s">
        <v>206</v>
      </c>
      <c r="H45" s="12" t="s">
        <v>217</v>
      </c>
      <c r="I45" s="15"/>
      <c r="J45" s="52"/>
      <c r="K45" s="90"/>
      <c r="L45" s="87"/>
    </row>
    <row r="46" spans="1:20" s="6" customFormat="1" ht="16.5" thickBot="1">
      <c r="A46" s="31" t="s">
        <v>65</v>
      </c>
      <c r="B46" s="32" t="s">
        <v>5</v>
      </c>
      <c r="C46" s="32"/>
      <c r="D46" s="32"/>
      <c r="E46" s="33"/>
      <c r="F46" s="36">
        <f>SUBTOTAL(109,Table13[Line Price $])</f>
        <v>226.46999999999997</v>
      </c>
      <c r="G46" s="32"/>
      <c r="H46" s="30"/>
      <c r="I46" s="30"/>
      <c r="J46" s="41"/>
      <c r="K46" s="91"/>
      <c r="L46" s="89"/>
      <c r="M46" s="5"/>
      <c r="N46" s="5"/>
      <c r="O46" s="5"/>
      <c r="P46" s="5"/>
      <c r="Q46" s="5"/>
      <c r="R46" s="5"/>
      <c r="S46" s="5"/>
      <c r="T46" s="5"/>
    </row>
  </sheetData>
  <mergeCells count="4">
    <mergeCell ref="K21:L22"/>
    <mergeCell ref="A1:K1"/>
    <mergeCell ref="K15:L16"/>
    <mergeCell ref="K18:L19"/>
  </mergeCells>
  <hyperlinks>
    <hyperlink ref="G5" r:id="rId1" xr:uid="{00000000-0004-0000-0100-000000000000}"/>
    <hyperlink ref="G6" r:id="rId2" display="1x Size: 20-m3 50pcs" xr:uid="{00000000-0004-0000-0100-000001000000}"/>
    <hyperlink ref="G10" r:id="rId3" xr:uid="{00000000-0004-0000-0100-000002000000}"/>
    <hyperlink ref="G12" r:id="rId4" xr:uid="{00000000-0004-0000-0100-000003000000}"/>
    <hyperlink ref="G13" r:id="rId5" xr:uid="{00000000-0004-0000-0100-000004000000}"/>
    <hyperlink ref="G15" r:id="rId6" xr:uid="{00000000-0004-0000-0100-000005000000}"/>
    <hyperlink ref="G19" r:id="rId7" display="3x Size: M4-D5mm" xr:uid="{00000000-0004-0000-0100-000006000000}"/>
    <hyperlink ref="G21" r:id="rId8" xr:uid="{00000000-0004-0000-0100-000007000000}"/>
    <hyperlink ref="G22" r:id="rId9" xr:uid="{00000000-0004-0000-0100-000008000000}"/>
    <hyperlink ref="G23" r:id="rId10" xr:uid="{00000000-0004-0000-0100-000009000000}"/>
    <hyperlink ref="G24" r:id="rId11" xr:uid="{00000000-0004-0000-0100-00000A000000}"/>
    <hyperlink ref="G25" r:id="rId12" xr:uid="{00000000-0004-0000-0100-00000B000000}"/>
    <hyperlink ref="G27" r:id="rId13" xr:uid="{00000000-0004-0000-0100-00000C000000}"/>
    <hyperlink ref="G28" r:id="rId14" xr:uid="{00000000-0004-0000-0100-00000D000000}"/>
    <hyperlink ref="G29" r:id="rId15" xr:uid="{00000000-0004-0000-0100-00000E000000}"/>
    <hyperlink ref="G30" r:id="rId16" xr:uid="{00000000-0004-0000-0100-00000F000000}"/>
    <hyperlink ref="G32" r:id="rId17" xr:uid="{00000000-0004-0000-0100-000010000000}"/>
    <hyperlink ref="G33" r:id="rId18" xr:uid="{00000000-0004-0000-0100-000011000000}"/>
    <hyperlink ref="G34" r:id="rId19" xr:uid="{00000000-0004-0000-0100-000012000000}"/>
    <hyperlink ref="G36" r:id="rId20" xr:uid="{00000000-0004-0000-0100-000013000000}"/>
    <hyperlink ref="G7" r:id="rId21" xr:uid="{00000000-0004-0000-0100-000014000000}"/>
    <hyperlink ref="G31" r:id="rId22" xr:uid="{00000000-0004-0000-0100-000015000000}"/>
    <hyperlink ref="G4" r:id="rId23" display="1x Bushings 5x8x2.5" xr:uid="{00000000-0004-0000-0100-000016000000}"/>
    <hyperlink ref="G45" r:id="rId24" display="1x Length 15mm - Wire 0.7 - OD 7" xr:uid="{00000000-0004-0000-0100-000017000000}"/>
    <hyperlink ref="G17" r:id="rId25" xr:uid="{00000000-0004-0000-0100-000018000000}"/>
    <hyperlink ref="G18" r:id="rId26" display="1x Size: M3 - 30mm" xr:uid="{00000000-0004-0000-0100-000019000000}"/>
    <hyperlink ref="G38" r:id="rId27" xr:uid="{00000000-0004-0000-0100-00001A000000}"/>
    <hyperlink ref="G8" r:id="rId28" display="M3 ss washer" xr:uid="{00000000-0004-0000-0100-00001B000000}"/>
    <hyperlink ref="G40" r:id="rId29" xr:uid="{00000000-0004-0000-0100-00001E000000}"/>
    <hyperlink ref="G9" r:id="rId30" xr:uid="{00000000-0004-0000-0100-00001F000000}"/>
    <hyperlink ref="G11" r:id="rId31" xr:uid="{00000000-0004-0000-0100-000020000000}"/>
    <hyperlink ref="G14" r:id="rId32" xr:uid="{00000000-0004-0000-0100-000021000000}"/>
    <hyperlink ref="G16" r:id="rId33" xr:uid="{00000000-0004-0000-0100-000022000000}"/>
    <hyperlink ref="G35" r:id="rId34" xr:uid="{00000000-0004-0000-0100-000023000000}"/>
    <hyperlink ref="G37" r:id="rId35" xr:uid="{00000000-0004-0000-0100-000024000000}"/>
    <hyperlink ref="G39" r:id="rId36" xr:uid="{00000000-0004-0000-0100-000025000000}"/>
    <hyperlink ref="G41" r:id="rId37" xr:uid="{00000000-0004-0000-0100-000026000000}"/>
    <hyperlink ref="H41" r:id="rId38" display="https://www.aliexpress.com/store/912301249" xr:uid="{00000000-0004-0000-0100-000027000000}"/>
    <hyperlink ref="G26" r:id="rId39" display="1x(D5) M4 x 50mm (2pcs)" xr:uid="{00000000-0004-0000-0100-000028000000}"/>
    <hyperlink ref="G42" r:id="rId40" xr:uid="{2D20C191-2C76-4E00-9BC9-A6157242D739}"/>
    <hyperlink ref="G43" r:id="rId41" display="Color: Buffer 14inch 35cm" xr:uid="{F2847965-49D7-4D00-AD1F-BEC4457D3EC4}"/>
    <hyperlink ref="G44" r:id="rId42" xr:uid="{D3CD710D-DAE0-4D54-96D8-FDD895E4D65D}"/>
    <hyperlink ref="K10" r:id="rId43" xr:uid="{8FDAE175-15BF-4A40-9A56-A8BA3F0B1726}"/>
    <hyperlink ref="K11" r:id="rId44" xr:uid="{28344F8D-D570-49B2-BBE9-72B7480294DA}"/>
    <hyperlink ref="K12" r:id="rId45" xr:uid="{250F0C70-6CC6-4928-A342-928C374FF4D7}"/>
    <hyperlink ref="G20" r:id="rId46" display="3x Size: M4-D5mm" xr:uid="{1C8E1B71-D7D2-47AE-83D0-9B50904057BB}"/>
  </hyperlinks>
  <printOptions horizontalCentered="1" verticalCentered="1"/>
  <pageMargins left="0.19685039370078741" right="0.19685039370078741" top="0.19685039370078741" bottom="0.19685039370078741" header="0" footer="0"/>
  <pageSetup paperSize="9" scale="79" orientation="landscape" r:id="rId47"/>
  <drawing r:id="rId48"/>
  <legacyDrawing r:id="rId49"/>
  <tableParts count="1">
    <tablePart r:id="rId50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5271-F726-43CB-8BFB-23D4D94C8F69}">
  <sheetPr>
    <pageSetUpPr fitToPage="1"/>
  </sheetPr>
  <dimension ref="A1:M49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2.85546875" bestFit="1" customWidth="1"/>
    <col min="11" max="11" width="18.42578125" bestFit="1" customWidth="1"/>
    <col min="12" max="12" width="22.7109375" hidden="1" customWidth="1"/>
  </cols>
  <sheetData>
    <row r="1" spans="1:12" ht="27">
      <c r="A1" s="117" t="s">
        <v>299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>
      <c r="A2" s="1"/>
      <c r="C2" s="4"/>
      <c r="D2" s="1" t="s">
        <v>0</v>
      </c>
      <c r="E2" s="1" t="s">
        <v>293</v>
      </c>
      <c r="F2" s="4"/>
      <c r="G2" s="4"/>
      <c r="J2" s="1"/>
    </row>
    <row r="3" spans="1:12">
      <c r="C3" s="1"/>
      <c r="D3" s="2" t="s">
        <v>1</v>
      </c>
      <c r="E3" s="60" t="s">
        <v>294</v>
      </c>
      <c r="J3" s="2"/>
    </row>
    <row r="4" spans="1:12">
      <c r="A4" s="1"/>
      <c r="C4" s="2"/>
      <c r="D4" s="2" t="s">
        <v>2</v>
      </c>
      <c r="E4" s="60" t="s">
        <v>295</v>
      </c>
      <c r="J4" s="2"/>
    </row>
    <row r="5" spans="1:12" ht="15.75" thickBot="1">
      <c r="C5" s="2"/>
      <c r="D5" s="2" t="s">
        <v>3</v>
      </c>
      <c r="E5" s="60" t="s">
        <v>296</v>
      </c>
      <c r="J5" s="2"/>
    </row>
    <row r="6" spans="1:12" s="6" customFormat="1" ht="16.5" thickBot="1">
      <c r="A6" s="43"/>
      <c r="B6" s="44" t="s">
        <v>4</v>
      </c>
      <c r="C6" s="43" t="s">
        <v>297</v>
      </c>
      <c r="D6" s="44" t="s">
        <v>5</v>
      </c>
      <c r="E6" s="44"/>
      <c r="F6" s="44"/>
      <c r="G6" s="44"/>
      <c r="H6" s="45"/>
      <c r="I6" s="46">
        <f>I49</f>
        <v>1462.31</v>
      </c>
      <c r="J6" s="44"/>
      <c r="K6" s="51"/>
      <c r="L6" s="51"/>
    </row>
    <row r="7" spans="1:12" s="55" customFormat="1" ht="28.5" customHeight="1" thickBot="1">
      <c r="A7" s="34" t="s">
        <v>6</v>
      </c>
      <c r="B7" s="35" t="s">
        <v>7</v>
      </c>
      <c r="C7" s="34" t="s">
        <v>8</v>
      </c>
      <c r="D7" s="35" t="s">
        <v>9</v>
      </c>
      <c r="E7" s="35" t="s">
        <v>10</v>
      </c>
      <c r="F7" s="35" t="s">
        <v>11</v>
      </c>
      <c r="G7" s="35" t="s">
        <v>12</v>
      </c>
      <c r="H7" s="35" t="s">
        <v>13</v>
      </c>
      <c r="I7" s="37" t="s">
        <v>14</v>
      </c>
      <c r="J7" s="35" t="s">
        <v>15</v>
      </c>
      <c r="K7" s="37" t="s">
        <v>16</v>
      </c>
      <c r="L7" s="37" t="s">
        <v>19</v>
      </c>
    </row>
    <row r="8" spans="1:12">
      <c r="A8" s="7" t="s">
        <v>20</v>
      </c>
      <c r="B8" s="19" t="s">
        <v>21</v>
      </c>
      <c r="C8" s="38" t="s">
        <v>22</v>
      </c>
      <c r="D8" s="20" t="s">
        <v>23</v>
      </c>
      <c r="E8" s="21">
        <v>369</v>
      </c>
      <c r="F8" s="22">
        <v>1</v>
      </c>
      <c r="G8" s="23">
        <v>8.6199999999999992</v>
      </c>
      <c r="H8" s="22">
        <v>1</v>
      </c>
      <c r="I8" s="39">
        <v>8</v>
      </c>
      <c r="J8" s="58" t="s">
        <v>287</v>
      </c>
      <c r="K8" s="28" t="s">
        <v>24</v>
      </c>
      <c r="L8" s="69"/>
    </row>
    <row r="9" spans="1:12">
      <c r="A9" s="7" t="s">
        <v>20</v>
      </c>
      <c r="B9" t="s">
        <v>21</v>
      </c>
      <c r="C9" s="7" t="s">
        <v>22</v>
      </c>
      <c r="D9" s="8" t="s">
        <v>25</v>
      </c>
      <c r="E9" s="4">
        <f>E10</f>
        <v>420</v>
      </c>
      <c r="F9" s="9">
        <v>1</v>
      </c>
      <c r="G9" s="10">
        <v>9.5</v>
      </c>
      <c r="H9" s="9">
        <v>1</v>
      </c>
      <c r="I9" s="40">
        <f t="shared" ref="I9:I47" si="0">H9*G9</f>
        <v>9.5</v>
      </c>
      <c r="J9" s="25" t="s">
        <v>26</v>
      </c>
      <c r="K9" s="27" t="s">
        <v>24</v>
      </c>
      <c r="L9" s="70"/>
    </row>
    <row r="10" spans="1:12">
      <c r="A10" s="7" t="s">
        <v>20</v>
      </c>
      <c r="B10" t="s">
        <v>21</v>
      </c>
      <c r="C10" s="7" t="s">
        <v>27</v>
      </c>
      <c r="D10" t="s">
        <v>28</v>
      </c>
      <c r="E10" s="4">
        <v>420</v>
      </c>
      <c r="F10" s="9">
        <v>4</v>
      </c>
      <c r="G10" s="10">
        <v>10.54</v>
      </c>
      <c r="H10" s="9">
        <v>4</v>
      </c>
      <c r="I10" s="40">
        <f t="shared" si="0"/>
        <v>42.16</v>
      </c>
      <c r="J10" s="26" t="s">
        <v>26</v>
      </c>
      <c r="K10" s="27" t="s">
        <v>24</v>
      </c>
      <c r="L10" s="71"/>
    </row>
    <row r="11" spans="1:12">
      <c r="A11" s="7" t="s">
        <v>20</v>
      </c>
      <c r="B11" t="s">
        <v>21</v>
      </c>
      <c r="C11" s="7" t="s">
        <v>27</v>
      </c>
      <c r="D11" t="s">
        <v>29</v>
      </c>
      <c r="E11" s="4">
        <v>480</v>
      </c>
      <c r="F11" s="9">
        <v>4</v>
      </c>
      <c r="G11" s="10">
        <v>11.121</v>
      </c>
      <c r="H11" s="9">
        <v>4</v>
      </c>
      <c r="I11" s="40">
        <f t="shared" si="0"/>
        <v>44.484000000000002</v>
      </c>
      <c r="J11" s="25" t="s">
        <v>30</v>
      </c>
      <c r="K11" s="27" t="s">
        <v>24</v>
      </c>
      <c r="L11" s="70"/>
    </row>
    <row r="12" spans="1:12">
      <c r="A12" s="7" t="s">
        <v>20</v>
      </c>
      <c r="B12" t="s">
        <v>21</v>
      </c>
      <c r="C12" s="7" t="s">
        <v>27</v>
      </c>
      <c r="D12" t="s">
        <v>31</v>
      </c>
      <c r="E12" s="4">
        <v>750</v>
      </c>
      <c r="F12" s="9">
        <v>4</v>
      </c>
      <c r="G12" s="10">
        <v>14.7</v>
      </c>
      <c r="H12" s="9">
        <v>4</v>
      </c>
      <c r="I12" s="40">
        <f t="shared" si="0"/>
        <v>58.8</v>
      </c>
      <c r="J12" s="26" t="s">
        <v>32</v>
      </c>
      <c r="K12" s="27" t="s">
        <v>24</v>
      </c>
      <c r="L12" s="71"/>
    </row>
    <row r="13" spans="1:12">
      <c r="A13" s="7" t="s">
        <v>20</v>
      </c>
      <c r="B13" t="s">
        <v>21</v>
      </c>
      <c r="C13" s="7" t="s">
        <v>33</v>
      </c>
      <c r="D13" t="s">
        <v>34</v>
      </c>
      <c r="F13" s="9">
        <v>42</v>
      </c>
      <c r="G13" s="10">
        <v>5</v>
      </c>
      <c r="H13" s="9">
        <v>5</v>
      </c>
      <c r="I13" s="40">
        <f t="shared" si="0"/>
        <v>25</v>
      </c>
      <c r="J13" s="25" t="s">
        <v>195</v>
      </c>
      <c r="K13" s="27" t="s">
        <v>24</v>
      </c>
      <c r="L13" s="70"/>
    </row>
    <row r="14" spans="1:12">
      <c r="A14" s="7" t="s">
        <v>20</v>
      </c>
      <c r="B14" t="s">
        <v>21</v>
      </c>
      <c r="C14" s="7" t="s">
        <v>33</v>
      </c>
      <c r="D14" t="s">
        <v>248</v>
      </c>
      <c r="F14" s="9">
        <v>4</v>
      </c>
      <c r="G14" s="10">
        <v>10</v>
      </c>
      <c r="H14" s="9">
        <v>4</v>
      </c>
      <c r="I14" s="40">
        <f t="shared" si="0"/>
        <v>40</v>
      </c>
      <c r="J14" s="56" t="s">
        <v>249</v>
      </c>
      <c r="K14" s="27" t="s">
        <v>24</v>
      </c>
      <c r="L14" s="72"/>
    </row>
    <row r="15" spans="1:12">
      <c r="A15" s="7" t="s">
        <v>46</v>
      </c>
      <c r="B15" t="s">
        <v>129</v>
      </c>
      <c r="C15" s="7" t="s">
        <v>150</v>
      </c>
      <c r="D15" t="s">
        <v>151</v>
      </c>
      <c r="E15">
        <v>350</v>
      </c>
      <c r="F15" s="9">
        <v>3</v>
      </c>
      <c r="G15" s="10">
        <v>15.6</v>
      </c>
      <c r="H15" s="9">
        <v>3</v>
      </c>
      <c r="I15" s="40">
        <f>H15*G15</f>
        <v>46.8</v>
      </c>
      <c r="J15" s="29" t="s">
        <v>215</v>
      </c>
      <c r="K15" s="27" t="s">
        <v>64</v>
      </c>
      <c r="L15" s="73"/>
    </row>
    <row r="16" spans="1:12">
      <c r="A16" s="7" t="s">
        <v>46</v>
      </c>
      <c r="B16" t="s">
        <v>129</v>
      </c>
      <c r="C16" s="7" t="s">
        <v>150</v>
      </c>
      <c r="D16" t="s">
        <v>152</v>
      </c>
      <c r="E16">
        <v>400</v>
      </c>
      <c r="F16" s="9">
        <v>2</v>
      </c>
      <c r="G16" s="10">
        <v>17.5</v>
      </c>
      <c r="H16" s="9">
        <v>2</v>
      </c>
      <c r="I16" s="40">
        <f>H16*G16</f>
        <v>35</v>
      </c>
      <c r="J16" s="29" t="s">
        <v>216</v>
      </c>
      <c r="K16" s="27" t="s">
        <v>64</v>
      </c>
      <c r="L16" s="73"/>
    </row>
    <row r="17" spans="1:13">
      <c r="A17" s="7" t="s">
        <v>46</v>
      </c>
      <c r="B17" t="s">
        <v>129</v>
      </c>
      <c r="C17" s="7" t="s">
        <v>150</v>
      </c>
      <c r="D17" t="s">
        <v>326</v>
      </c>
      <c r="E17">
        <v>400</v>
      </c>
      <c r="F17" s="9">
        <v>1</v>
      </c>
      <c r="G17" s="10">
        <v>16</v>
      </c>
      <c r="H17" s="9">
        <v>1</v>
      </c>
      <c r="I17" s="40">
        <f>H17*G17</f>
        <v>16</v>
      </c>
      <c r="J17" s="116" t="s">
        <v>327</v>
      </c>
      <c r="K17" s="27" t="s">
        <v>64</v>
      </c>
      <c r="L17" s="73"/>
      <c r="M17" s="2"/>
    </row>
    <row r="18" spans="1:13" ht="15.75" thickBot="1">
      <c r="A18" s="7" t="s">
        <v>20</v>
      </c>
      <c r="B18" t="s">
        <v>21</v>
      </c>
      <c r="C18" s="7" t="s">
        <v>35</v>
      </c>
      <c r="D18" s="2" t="s">
        <v>318</v>
      </c>
      <c r="F18" s="9"/>
      <c r="G18" s="10"/>
      <c r="H18" s="9"/>
      <c r="I18" s="81">
        <f>G22+G23</f>
        <v>374</v>
      </c>
      <c r="J18" s="56"/>
      <c r="K18" s="27"/>
      <c r="L18" s="73"/>
    </row>
    <row r="19" spans="1:13" ht="15.75" thickBot="1">
      <c r="A19" s="107" t="s">
        <v>20</v>
      </c>
      <c r="B19" s="108" t="s">
        <v>21</v>
      </c>
      <c r="C19" s="108" t="s">
        <v>35</v>
      </c>
      <c r="D19" s="108" t="s">
        <v>316</v>
      </c>
      <c r="E19" s="108"/>
      <c r="F19" s="109"/>
      <c r="G19" s="110"/>
      <c r="H19" s="109"/>
      <c r="I19" s="111"/>
      <c r="J19" s="112"/>
      <c r="K19" s="113" t="s">
        <v>317</v>
      </c>
      <c r="L19" s="74"/>
    </row>
    <row r="20" spans="1:13">
      <c r="A20" s="92" t="s">
        <v>20</v>
      </c>
      <c r="B20" s="1" t="s">
        <v>21</v>
      </c>
      <c r="C20" s="1" t="s">
        <v>35</v>
      </c>
      <c r="D20" s="1" t="s">
        <v>307</v>
      </c>
      <c r="E20" s="1"/>
      <c r="F20" s="93">
        <v>1</v>
      </c>
      <c r="G20" s="94">
        <v>720</v>
      </c>
      <c r="H20" s="93"/>
      <c r="I20" s="40">
        <f>H20*G20</f>
        <v>0</v>
      </c>
      <c r="J20" s="70" t="s">
        <v>312</v>
      </c>
      <c r="K20" s="103" t="s">
        <v>43</v>
      </c>
      <c r="L20" s="70"/>
    </row>
    <row r="21" spans="1:13" ht="15.75" thickBot="1">
      <c r="A21" s="92" t="s">
        <v>20</v>
      </c>
      <c r="B21" s="1" t="s">
        <v>21</v>
      </c>
      <c r="C21" s="1" t="s">
        <v>35</v>
      </c>
      <c r="D21" s="1" t="s">
        <v>308</v>
      </c>
      <c r="E21" s="1"/>
      <c r="F21" s="93">
        <v>1</v>
      </c>
      <c r="G21" s="94">
        <v>577</v>
      </c>
      <c r="H21" s="93"/>
      <c r="I21" s="40">
        <f t="shared" ref="I21:I23" si="1">H21*G21</f>
        <v>0</v>
      </c>
      <c r="J21" s="70" t="s">
        <v>313</v>
      </c>
      <c r="K21" s="103" t="s">
        <v>43</v>
      </c>
      <c r="L21" s="70"/>
    </row>
    <row r="22" spans="1:13">
      <c r="A22" s="95" t="s">
        <v>20</v>
      </c>
      <c r="B22" s="96" t="s">
        <v>21</v>
      </c>
      <c r="C22" s="96" t="s">
        <v>35</v>
      </c>
      <c r="D22" s="96" t="s">
        <v>311</v>
      </c>
      <c r="E22" s="96"/>
      <c r="F22" s="97">
        <v>1</v>
      </c>
      <c r="G22" s="98">
        <v>175</v>
      </c>
      <c r="H22" s="97"/>
      <c r="I22" s="39">
        <f t="shared" si="1"/>
        <v>0</v>
      </c>
      <c r="J22" s="69" t="s">
        <v>314</v>
      </c>
      <c r="K22" s="106" t="s">
        <v>309</v>
      </c>
      <c r="L22" s="70"/>
    </row>
    <row r="23" spans="1:13" ht="15.75" thickBot="1">
      <c r="A23" s="99" t="s">
        <v>46</v>
      </c>
      <c r="B23" s="100" t="s">
        <v>129</v>
      </c>
      <c r="C23" s="100" t="s">
        <v>150</v>
      </c>
      <c r="D23" s="100" t="s">
        <v>310</v>
      </c>
      <c r="E23" s="100"/>
      <c r="F23" s="101">
        <v>1</v>
      </c>
      <c r="G23" s="102">
        <v>199</v>
      </c>
      <c r="H23" s="101"/>
      <c r="I23" s="105">
        <f t="shared" si="1"/>
        <v>0</v>
      </c>
      <c r="J23" s="114" t="s">
        <v>315</v>
      </c>
      <c r="K23" s="104" t="s">
        <v>309</v>
      </c>
      <c r="L23" s="70"/>
    </row>
    <row r="24" spans="1:13">
      <c r="A24" s="7" t="s">
        <v>20</v>
      </c>
      <c r="B24" t="s">
        <v>21</v>
      </c>
      <c r="C24" s="7" t="s">
        <v>36</v>
      </c>
      <c r="D24" t="s">
        <v>37</v>
      </c>
      <c r="E24">
        <v>410</v>
      </c>
      <c r="F24" s="9">
        <v>1</v>
      </c>
      <c r="G24" s="10">
        <v>20</v>
      </c>
      <c r="H24" s="9">
        <v>1</v>
      </c>
      <c r="I24" s="40">
        <f>H24*G24</f>
        <v>20</v>
      </c>
      <c r="J24" s="14" t="s">
        <v>232</v>
      </c>
      <c r="K24" s="12" t="s">
        <v>38</v>
      </c>
      <c r="L24" s="75"/>
    </row>
    <row r="25" spans="1:13">
      <c r="A25" s="7" t="s">
        <v>39</v>
      </c>
      <c r="B25" t="s">
        <v>21</v>
      </c>
      <c r="C25" s="7" t="s">
        <v>40</v>
      </c>
      <c r="D25" t="s">
        <v>41</v>
      </c>
      <c r="E25">
        <v>350</v>
      </c>
      <c r="F25" s="9">
        <v>1225</v>
      </c>
      <c r="G25" s="10">
        <v>0.08</v>
      </c>
      <c r="H25" s="9">
        <v>1225</v>
      </c>
      <c r="I25" s="40">
        <v>104</v>
      </c>
      <c r="J25" s="14" t="s">
        <v>42</v>
      </c>
      <c r="K25" s="12" t="s">
        <v>43</v>
      </c>
      <c r="L25" s="75"/>
    </row>
    <row r="26" spans="1:13">
      <c r="A26" s="7" t="s">
        <v>39</v>
      </c>
      <c r="B26" t="s">
        <v>21</v>
      </c>
      <c r="C26" s="7" t="s">
        <v>44</v>
      </c>
      <c r="D26" s="18" t="s">
        <v>209</v>
      </c>
      <c r="E26">
        <v>330</v>
      </c>
      <c r="F26" s="9">
        <v>1</v>
      </c>
      <c r="G26" s="10">
        <v>46</v>
      </c>
      <c r="H26" s="9">
        <v>1</v>
      </c>
      <c r="I26" s="40">
        <f t="shared" si="0"/>
        <v>46</v>
      </c>
      <c r="J26" s="14" t="s">
        <v>226</v>
      </c>
      <c r="K26" s="12" t="s">
        <v>45</v>
      </c>
      <c r="L26" s="73" t="s">
        <v>225</v>
      </c>
    </row>
    <row r="27" spans="1:13">
      <c r="A27" s="7" t="s">
        <v>39</v>
      </c>
      <c r="B27" t="s">
        <v>21</v>
      </c>
      <c r="C27" s="7" t="s">
        <v>47</v>
      </c>
      <c r="D27" t="s">
        <v>53</v>
      </c>
      <c r="F27" s="9">
        <v>6</v>
      </c>
      <c r="G27" s="10">
        <v>3</v>
      </c>
      <c r="H27" s="9">
        <v>2</v>
      </c>
      <c r="I27" s="40">
        <f t="shared" si="0"/>
        <v>6</v>
      </c>
      <c r="J27" s="14" t="s">
        <v>54</v>
      </c>
      <c r="K27" s="12" t="s">
        <v>50</v>
      </c>
      <c r="L27" s="75"/>
    </row>
    <row r="28" spans="1:13">
      <c r="A28" s="7" t="s">
        <v>39</v>
      </c>
      <c r="B28" t="s">
        <v>21</v>
      </c>
      <c r="C28" s="7" t="s">
        <v>55</v>
      </c>
      <c r="D28" t="s">
        <v>56</v>
      </c>
      <c r="F28" s="9">
        <v>3</v>
      </c>
      <c r="G28" s="10">
        <v>3</v>
      </c>
      <c r="H28" s="9">
        <v>1</v>
      </c>
      <c r="I28" s="40">
        <f t="shared" si="0"/>
        <v>3</v>
      </c>
      <c r="J28" s="11" t="s">
        <v>57</v>
      </c>
      <c r="K28" s="12" t="s">
        <v>58</v>
      </c>
      <c r="L28" s="75"/>
    </row>
    <row r="29" spans="1:13">
      <c r="A29" s="7" t="s">
        <v>108</v>
      </c>
      <c r="B29" t="s">
        <v>109</v>
      </c>
      <c r="C29" s="7" t="s">
        <v>110</v>
      </c>
      <c r="D29" s="18" t="s">
        <v>235</v>
      </c>
      <c r="F29" s="9">
        <v>1</v>
      </c>
      <c r="G29" s="10">
        <v>145</v>
      </c>
      <c r="H29" s="9">
        <v>1</v>
      </c>
      <c r="I29" s="40">
        <f t="shared" si="0"/>
        <v>145</v>
      </c>
      <c r="J29" s="14" t="s">
        <v>234</v>
      </c>
      <c r="K29" s="12" t="s">
        <v>111</v>
      </c>
      <c r="L29" s="73" t="s">
        <v>211</v>
      </c>
    </row>
    <row r="30" spans="1:13">
      <c r="A30" s="7" t="s">
        <v>108</v>
      </c>
      <c r="B30" t="s">
        <v>109</v>
      </c>
      <c r="C30" s="7" t="s">
        <v>112</v>
      </c>
      <c r="D30" t="s">
        <v>113</v>
      </c>
      <c r="F30" s="9">
        <v>1</v>
      </c>
      <c r="G30" s="10">
        <v>23</v>
      </c>
      <c r="H30" s="9">
        <v>1</v>
      </c>
      <c r="I30" s="40">
        <f t="shared" si="0"/>
        <v>23</v>
      </c>
      <c r="J30" s="14" t="s">
        <v>114</v>
      </c>
      <c r="K30" s="12" t="s">
        <v>115</v>
      </c>
      <c r="L30" s="75"/>
    </row>
    <row r="31" spans="1:13">
      <c r="A31" s="7" t="s">
        <v>108</v>
      </c>
      <c r="B31" t="s">
        <v>109</v>
      </c>
      <c r="C31" s="7" t="s">
        <v>116</v>
      </c>
      <c r="D31" t="s">
        <v>117</v>
      </c>
      <c r="F31" s="9">
        <v>1</v>
      </c>
      <c r="G31" s="10">
        <v>7.5</v>
      </c>
      <c r="H31" s="9">
        <v>1</v>
      </c>
      <c r="I31" s="40">
        <f t="shared" si="0"/>
        <v>7.5</v>
      </c>
      <c r="J31" s="14" t="s">
        <v>118</v>
      </c>
      <c r="K31" s="12" t="s">
        <v>119</v>
      </c>
      <c r="L31" s="75"/>
    </row>
    <row r="32" spans="1:13">
      <c r="A32" s="7" t="s">
        <v>108</v>
      </c>
      <c r="B32" t="s">
        <v>109</v>
      </c>
      <c r="C32" s="7" t="s">
        <v>120</v>
      </c>
      <c r="D32" s="18" t="s">
        <v>229</v>
      </c>
      <c r="E32">
        <v>300</v>
      </c>
      <c r="F32" s="9">
        <v>1</v>
      </c>
      <c r="G32" s="10">
        <v>78.39</v>
      </c>
      <c r="H32" s="9">
        <v>1</v>
      </c>
      <c r="I32" s="40">
        <f t="shared" si="0"/>
        <v>78.39</v>
      </c>
      <c r="J32" s="49" t="s">
        <v>236</v>
      </c>
      <c r="K32" s="12" t="s">
        <v>208</v>
      </c>
      <c r="L32" s="73" t="s">
        <v>207</v>
      </c>
    </row>
    <row r="33" spans="1:13">
      <c r="A33" s="7" t="s">
        <v>108</v>
      </c>
      <c r="B33" t="s">
        <v>109</v>
      </c>
      <c r="C33" s="7" t="s">
        <v>116</v>
      </c>
      <c r="D33" t="s">
        <v>121</v>
      </c>
      <c r="F33" s="9">
        <v>1</v>
      </c>
      <c r="G33" s="10">
        <v>26</v>
      </c>
      <c r="H33" s="9">
        <v>1</v>
      </c>
      <c r="I33" s="40">
        <f t="shared" si="0"/>
        <v>26</v>
      </c>
      <c r="J33" s="50" t="s">
        <v>237</v>
      </c>
      <c r="K33" s="12" t="s">
        <v>136</v>
      </c>
      <c r="L33" s="73" t="s">
        <v>122</v>
      </c>
    </row>
    <row r="34" spans="1:13">
      <c r="A34" s="7" t="s">
        <v>108</v>
      </c>
      <c r="B34" t="s">
        <v>109</v>
      </c>
      <c r="C34" s="7" t="s">
        <v>124</v>
      </c>
      <c r="D34" s="18" t="s">
        <v>230</v>
      </c>
      <c r="F34" s="9">
        <v>1</v>
      </c>
      <c r="G34" s="10">
        <v>3</v>
      </c>
      <c r="H34" s="9">
        <v>1</v>
      </c>
      <c r="I34" s="40">
        <f>H34*G34</f>
        <v>3</v>
      </c>
      <c r="J34" s="11" t="s">
        <v>227</v>
      </c>
      <c r="K34" s="12" t="s">
        <v>125</v>
      </c>
      <c r="L34" s="75"/>
    </row>
    <row r="35" spans="1:13">
      <c r="A35" s="7" t="s">
        <v>123</v>
      </c>
      <c r="B35" t="s">
        <v>109</v>
      </c>
      <c r="C35" s="7" t="s">
        <v>191</v>
      </c>
      <c r="D35" t="s">
        <v>192</v>
      </c>
      <c r="F35" s="9">
        <v>1</v>
      </c>
      <c r="G35" s="10">
        <v>2</v>
      </c>
      <c r="H35" s="9">
        <v>1</v>
      </c>
      <c r="I35" s="40">
        <f t="shared" si="0"/>
        <v>2</v>
      </c>
      <c r="J35" s="11" t="s">
        <v>193</v>
      </c>
      <c r="K35" s="42" t="s">
        <v>238</v>
      </c>
      <c r="L35" s="73" t="s">
        <v>210</v>
      </c>
    </row>
    <row r="36" spans="1:13">
      <c r="A36" s="7" t="s">
        <v>123</v>
      </c>
      <c r="B36" t="s">
        <v>126</v>
      </c>
      <c r="C36" s="7" t="s">
        <v>127</v>
      </c>
      <c r="D36" s="18" t="s">
        <v>239</v>
      </c>
      <c r="F36" s="9">
        <v>1</v>
      </c>
      <c r="G36" s="10">
        <v>40</v>
      </c>
      <c r="H36" s="9">
        <v>1</v>
      </c>
      <c r="I36" s="40">
        <f t="shared" si="0"/>
        <v>40</v>
      </c>
      <c r="J36" s="50" t="s">
        <v>240</v>
      </c>
      <c r="K36" s="42" t="s">
        <v>136</v>
      </c>
      <c r="L36" s="75"/>
    </row>
    <row r="37" spans="1:13">
      <c r="A37" s="7" t="s">
        <v>123</v>
      </c>
      <c r="B37" t="s">
        <v>126</v>
      </c>
      <c r="C37" s="7" t="s">
        <v>222</v>
      </c>
      <c r="D37" t="s">
        <v>223</v>
      </c>
      <c r="F37" s="9">
        <v>1</v>
      </c>
      <c r="G37" s="10">
        <v>13.5</v>
      </c>
      <c r="H37" s="9">
        <v>1</v>
      </c>
      <c r="I37" s="40">
        <f t="shared" si="0"/>
        <v>13.5</v>
      </c>
      <c r="J37" s="14" t="s">
        <v>224</v>
      </c>
      <c r="K37" s="42" t="s">
        <v>119</v>
      </c>
      <c r="L37" s="75"/>
    </row>
    <row r="38" spans="1:13">
      <c r="A38" s="7" t="s">
        <v>123</v>
      </c>
      <c r="B38" t="s">
        <v>126</v>
      </c>
      <c r="C38" s="7" t="s">
        <v>126</v>
      </c>
      <c r="D38" s="2" t="s">
        <v>324</v>
      </c>
      <c r="F38" s="9">
        <v>1</v>
      </c>
      <c r="G38" s="10">
        <v>60</v>
      </c>
      <c r="H38" s="9">
        <v>1</v>
      </c>
      <c r="I38" s="40">
        <f t="shared" si="0"/>
        <v>60</v>
      </c>
      <c r="J38" s="48" t="s">
        <v>325</v>
      </c>
      <c r="K38" s="12" t="s">
        <v>128</v>
      </c>
      <c r="L38" s="75"/>
      <c r="M38" s="90"/>
    </row>
    <row r="39" spans="1:13" ht="14.45" customHeight="1">
      <c r="A39" s="7" t="s">
        <v>123</v>
      </c>
      <c r="B39" t="s">
        <v>126</v>
      </c>
      <c r="C39" s="7" t="s">
        <v>36</v>
      </c>
      <c r="D39" t="s">
        <v>284</v>
      </c>
      <c r="F39" s="9">
        <v>1</v>
      </c>
      <c r="G39" s="10">
        <v>3.75</v>
      </c>
      <c r="H39" s="9">
        <v>1</v>
      </c>
      <c r="I39" s="40">
        <f>H39*G39</f>
        <v>3.75</v>
      </c>
      <c r="J39" s="48" t="s">
        <v>285</v>
      </c>
      <c r="K39" s="12" t="s">
        <v>136</v>
      </c>
      <c r="L39" s="76"/>
    </row>
    <row r="40" spans="1:13">
      <c r="A40" s="7" t="s">
        <v>46</v>
      </c>
      <c r="B40" t="s">
        <v>21</v>
      </c>
      <c r="C40" s="7" t="s">
        <v>47</v>
      </c>
      <c r="D40" t="s">
        <v>48</v>
      </c>
      <c r="F40" s="9">
        <v>5</v>
      </c>
      <c r="G40" s="10">
        <v>1.2</v>
      </c>
      <c r="H40" s="9">
        <v>1</v>
      </c>
      <c r="I40" s="40">
        <f>H40*G40</f>
        <v>1.2</v>
      </c>
      <c r="J40" s="14" t="s">
        <v>49</v>
      </c>
      <c r="K40" s="12" t="s">
        <v>50</v>
      </c>
      <c r="L40" s="75"/>
    </row>
    <row r="41" spans="1:13">
      <c r="A41" s="7" t="s">
        <v>46</v>
      </c>
      <c r="B41" t="s">
        <v>21</v>
      </c>
      <c r="C41" s="7" t="s">
        <v>47</v>
      </c>
      <c r="D41" t="s">
        <v>51</v>
      </c>
      <c r="F41" s="9">
        <v>12</v>
      </c>
      <c r="G41" s="10">
        <v>3</v>
      </c>
      <c r="H41" s="9">
        <v>3</v>
      </c>
      <c r="I41" s="40">
        <f>H41*G41</f>
        <v>9</v>
      </c>
      <c r="J41" s="11" t="s">
        <v>52</v>
      </c>
      <c r="K41" s="12" t="s">
        <v>50</v>
      </c>
      <c r="L41" s="75"/>
    </row>
    <row r="42" spans="1:13">
      <c r="A42" s="7" t="s">
        <v>46</v>
      </c>
      <c r="B42" t="s">
        <v>129</v>
      </c>
      <c r="C42" s="7" t="s">
        <v>130</v>
      </c>
      <c r="D42" t="s">
        <v>131</v>
      </c>
      <c r="F42" s="9">
        <v>8</v>
      </c>
      <c r="G42" s="10">
        <v>59</v>
      </c>
      <c r="H42" s="9">
        <v>1</v>
      </c>
      <c r="I42" s="40">
        <f t="shared" si="0"/>
        <v>59</v>
      </c>
      <c r="J42" s="11" t="s">
        <v>132</v>
      </c>
      <c r="K42" s="12" t="s">
        <v>119</v>
      </c>
      <c r="L42" s="75"/>
    </row>
    <row r="43" spans="1:13">
      <c r="A43" s="7" t="s">
        <v>46</v>
      </c>
      <c r="B43" t="s">
        <v>129</v>
      </c>
      <c r="C43" s="7" t="s">
        <v>133</v>
      </c>
      <c r="D43" t="s">
        <v>134</v>
      </c>
      <c r="F43" s="9">
        <v>10</v>
      </c>
      <c r="G43" s="10">
        <v>4.0999999999999996</v>
      </c>
      <c r="H43" s="9">
        <v>10</v>
      </c>
      <c r="I43" s="40">
        <f t="shared" si="0"/>
        <v>41</v>
      </c>
      <c r="J43" s="14" t="s">
        <v>135</v>
      </c>
      <c r="K43" s="12" t="s">
        <v>136</v>
      </c>
      <c r="L43" s="75"/>
    </row>
    <row r="44" spans="1:13">
      <c r="A44" s="7" t="s">
        <v>46</v>
      </c>
      <c r="B44" t="s">
        <v>129</v>
      </c>
      <c r="C44" s="7" t="s">
        <v>133</v>
      </c>
      <c r="D44" t="s">
        <v>137</v>
      </c>
      <c r="F44" s="9">
        <v>5</v>
      </c>
      <c r="G44" s="10">
        <v>6</v>
      </c>
      <c r="H44" s="9">
        <v>5</v>
      </c>
      <c r="I44" s="40">
        <f t="shared" si="0"/>
        <v>30</v>
      </c>
      <c r="J44" s="14" t="s">
        <v>138</v>
      </c>
      <c r="K44" s="12" t="s">
        <v>136</v>
      </c>
      <c r="L44" s="75"/>
    </row>
    <row r="45" spans="1:13">
      <c r="A45" s="7" t="s">
        <v>46</v>
      </c>
      <c r="B45" t="s">
        <v>129</v>
      </c>
      <c r="C45" s="7" t="s">
        <v>139</v>
      </c>
      <c r="D45" t="s">
        <v>140</v>
      </c>
      <c r="F45" s="9">
        <v>5</v>
      </c>
      <c r="G45" s="10">
        <v>4</v>
      </c>
      <c r="H45" s="9">
        <v>5</v>
      </c>
      <c r="I45" s="40">
        <f t="shared" si="0"/>
        <v>20</v>
      </c>
      <c r="J45" s="14" t="s">
        <v>141</v>
      </c>
      <c r="K45" s="12" t="s">
        <v>136</v>
      </c>
      <c r="L45" s="75"/>
    </row>
    <row r="46" spans="1:13">
      <c r="A46" s="7" t="s">
        <v>46</v>
      </c>
      <c r="B46" t="s">
        <v>129</v>
      </c>
      <c r="C46" s="7" t="s">
        <v>142</v>
      </c>
      <c r="D46" t="s">
        <v>143</v>
      </c>
      <c r="E46">
        <v>200</v>
      </c>
      <c r="F46" s="9">
        <v>3</v>
      </c>
      <c r="G46" s="10">
        <v>16</v>
      </c>
      <c r="H46" s="9">
        <v>3</v>
      </c>
      <c r="I46" s="40">
        <f t="shared" si="0"/>
        <v>48</v>
      </c>
      <c r="J46" s="11" t="s">
        <v>144</v>
      </c>
      <c r="K46" s="12" t="s">
        <v>145</v>
      </c>
      <c r="L46" s="75"/>
    </row>
    <row r="47" spans="1:13">
      <c r="A47" s="7" t="s">
        <v>46</v>
      </c>
      <c r="B47" t="s">
        <v>129</v>
      </c>
      <c r="C47" s="7" t="s">
        <v>146</v>
      </c>
      <c r="D47" t="s">
        <v>147</v>
      </c>
      <c r="F47" s="9">
        <v>5</v>
      </c>
      <c r="G47" s="10">
        <v>14.5</v>
      </c>
      <c r="H47" s="9">
        <v>5</v>
      </c>
      <c r="I47" s="40">
        <f t="shared" si="0"/>
        <v>72.5</v>
      </c>
      <c r="J47" s="14" t="s">
        <v>148</v>
      </c>
      <c r="K47" s="12" t="s">
        <v>149</v>
      </c>
      <c r="L47" s="76"/>
    </row>
    <row r="48" spans="1:13" ht="15.75" thickBot="1">
      <c r="A48" s="80"/>
      <c r="B48" s="61" t="s">
        <v>65</v>
      </c>
      <c r="C48" s="62" t="s">
        <v>233</v>
      </c>
      <c r="D48" s="61" t="s">
        <v>265</v>
      </c>
      <c r="E48" s="63"/>
      <c r="F48" s="64"/>
      <c r="G48" s="65"/>
      <c r="H48" s="64">
        <v>1</v>
      </c>
      <c r="I48" s="66">
        <f>'Hardware List'!F46</f>
        <v>226.46999999999997</v>
      </c>
      <c r="J48" s="67"/>
      <c r="K48" s="68"/>
      <c r="L48" s="79"/>
    </row>
    <row r="49" spans="1:12" s="6" customFormat="1" ht="16.5" thickBot="1">
      <c r="A49" s="43"/>
      <c r="B49" s="44" t="s">
        <v>4</v>
      </c>
      <c r="C49" s="43" t="s">
        <v>298</v>
      </c>
      <c r="D49" s="44" t="s">
        <v>5</v>
      </c>
      <c r="E49" s="44"/>
      <c r="F49" s="44"/>
      <c r="G49" s="44"/>
      <c r="H49" s="45"/>
      <c r="I49" s="46">
        <f>SUM(I24:I48)+I18</f>
        <v>1462.31</v>
      </c>
      <c r="J49" s="44"/>
      <c r="K49" s="51"/>
      <c r="L49" s="41"/>
    </row>
  </sheetData>
  <mergeCells count="1">
    <mergeCell ref="A1:L1"/>
  </mergeCells>
  <hyperlinks>
    <hyperlink ref="J24" r:id="rId1" display="20X20X18MM 500MM" xr:uid="{59EDCAA0-A518-420A-83A5-77685C875FBD}"/>
    <hyperlink ref="J25" r:id="rId2" xr:uid="{FCD34B63-DF2E-4872-BFD5-5CEE289B6217}"/>
    <hyperlink ref="J26" r:id="rId3" display="Size: 310x310mm" xr:uid="{15829967-E459-43E7-BDF6-191C533F37E4}"/>
    <hyperlink ref="J40" r:id="rId4" xr:uid="{56473608-B496-4EF3-9E81-DBAF975636DE}"/>
    <hyperlink ref="J41" r:id="rId5" xr:uid="{73E21739-6AB4-4657-8CD6-92EB8D2DE8E3}"/>
    <hyperlink ref="J27" r:id="rId6" xr:uid="{6582320E-6867-41C5-B332-883C6F5E54E8}"/>
    <hyperlink ref="J28" r:id="rId7" xr:uid="{12F9D47A-4B05-40F9-AE7A-B9FF03AB15C1}"/>
    <hyperlink ref="J29" r:id="rId8" xr:uid="{7B583AAB-2680-42EB-9366-ABF40064EC0A}"/>
    <hyperlink ref="J30" r:id="rId9" xr:uid="{1BF69C45-27DC-4EBD-8948-D8C8ADAF353B}"/>
    <hyperlink ref="J31" r:id="rId10" xr:uid="{9EFD0543-3ECC-406C-95F8-C50FD24EAE9F}"/>
    <hyperlink ref="J32" r:id="rId11" display="1x Select Color: 220V/110V" xr:uid="{9FDFF617-EA44-4AEF-94B3-7A6DFD7ABC2B}"/>
    <hyperlink ref="L33" r:id="rId12" xr:uid="{71DEEDB0-7B61-48B4-BC76-A61F8C23F5B9}"/>
    <hyperlink ref="J34" r:id="rId13" display="1x 10Pcs Temperature: 160 degree" xr:uid="{461B8D06-59FB-41C4-928C-E9227731CF33}"/>
    <hyperlink ref="J36" r:id="rId14" display="Color: Dragon-Standard flow" xr:uid="{539783F9-23A6-4CCC-B7BB-C7ADEFC949C0}"/>
    <hyperlink ref="J42" r:id="rId15" xr:uid="{A7214C33-6F25-4CDB-9911-EEF1726351C4}"/>
    <hyperlink ref="J43" r:id="rId16" xr:uid="{E08B44CE-7743-429C-9F00-B49F9DD380B4}"/>
    <hyperlink ref="J44" r:id="rId17" xr:uid="{EB4CB8F1-4307-4941-9AA9-E58D1445C7BA}"/>
    <hyperlink ref="J45" r:id="rId18" xr:uid="{33176838-55A5-442D-8597-7714779D23E5}"/>
    <hyperlink ref="J46" r:id="rId19" xr:uid="{D16F093E-C063-4095-B981-70EB7556273F}"/>
    <hyperlink ref="J47" r:id="rId20" xr:uid="{DFD3B466-58C0-4BB0-A240-40DE084EB6EB}"/>
    <hyperlink ref="J35" r:id="rId21" xr:uid="{B23C80B2-ADFE-48FF-8206-624B1C458D35}"/>
    <hyperlink ref="J33" r:id="rId22" display="Genuine Omron Solid State Relay" xr:uid="{E09F19DF-B73C-4B79-A825-B8B9B38DA427}"/>
    <hyperlink ref="L32" r:id="rId23" display="1x 310mm 220V 750W" xr:uid="{E00DD198-4D39-468C-A7C5-6517124B60C1}"/>
    <hyperlink ref="L29" r:id="rId24" display="1x TMC2209 x8" xr:uid="{07910DC6-ADF8-4CD3-B110-882C7B40E38D}"/>
    <hyperlink ref="L35" r:id="rId25" display="1x ADXL345 Accelerometer" xr:uid="{EE8C9D4C-8156-46D9-8266-752CAEDB4527}"/>
    <hyperlink ref="J37" r:id="rId26" xr:uid="{574B19B8-679E-4BB1-95E3-481B7E6B7CC3}"/>
    <hyperlink ref="L26" r:id="rId27" xr:uid="{7CCAA504-70EE-480A-B0F9-05946499668E}"/>
    <hyperlink ref="J39" r:id="rId28" xr:uid="{435830FE-9D28-4F8A-A580-BF2BE5EA2233}"/>
    <hyperlink ref="E3" r:id="rId29" xr:uid="{8D7BE965-D64F-4EF6-AB85-6D60325E0F14}"/>
    <hyperlink ref="E4" r:id="rId30" xr:uid="{1AB1BA1F-E652-4A59-AFD9-CF100F7A0675}"/>
    <hyperlink ref="E5" r:id="rId31" xr:uid="{E1E6DD43-4F3E-40D4-869F-6509B89AF289}"/>
    <hyperlink ref="J8" r:id="rId32" xr:uid="{EC02321E-B7C3-4FC1-B874-04DFA25238EB}"/>
    <hyperlink ref="J9" r:id="rId33" xr:uid="{75B54B15-A33C-4E87-8110-F508CB5C1277}"/>
    <hyperlink ref="J10" r:id="rId34" xr:uid="{83361321-C27C-4029-97C6-080CDFE55588}"/>
    <hyperlink ref="J11" r:id="rId35" xr:uid="{3ED6FC78-17EA-44FD-B607-926496CA6227}"/>
    <hyperlink ref="J12" r:id="rId36" xr:uid="{34AFF23F-EEEB-46E8-9558-765383CF7C14}"/>
    <hyperlink ref="J13" r:id="rId37" display="Color: 10pcs 2028" xr:uid="{BED46395-E185-4988-9D32-2CBED9A54CB5}"/>
    <hyperlink ref="J15" r:id="rId38" display="3x GL: 350 - Color: MGN12 H" xr:uid="{C356FB3E-7AA9-44A7-AD42-F901E08A1E8E}"/>
    <hyperlink ref="J16" r:id="rId39" display="2x GL: 400 - Color: MGN12 H" xr:uid="{B96D0DAE-EBA7-4655-9D2F-33B86426C95B}"/>
    <hyperlink ref="J14" r:id="rId40" xr:uid="{8B46BDD2-E98B-4C9A-A160-CDE182501C27}"/>
    <hyperlink ref="J20" r:id="rId41" display="Makersupplies Complete Kit" xr:uid="{99CD1EB2-A71D-4BEA-A810-8742818402F2}"/>
    <hyperlink ref="J21" r:id="rId42" xr:uid="{3B3B38BE-12A4-4908-A7D0-77B2122C84CB}"/>
    <hyperlink ref="J23" r:id="rId43" xr:uid="{71BEE32E-F3AD-4223-B448-5A57A36C1B0A}"/>
    <hyperlink ref="J22" r:id="rId44" xr:uid="{450A89A3-621C-40C6-9BB5-9E2B5DED92E2}"/>
    <hyperlink ref="J38" r:id="rId45" xr:uid="{D50E2F4E-5674-4F27-AE38-26EAD033D64F}"/>
    <hyperlink ref="J17" r:id="rId46" xr:uid="{301731E6-2D64-47F2-A2EA-4A89B59A1F83}"/>
  </hyperlinks>
  <pageMargins left="0.19685039370078741" right="0.19685039370078741" top="0.19685039370078741" bottom="0.19685039370078741" header="0" footer="0"/>
  <pageSetup paperSize="9" scale="78" orientation="landscape" r:id="rId47"/>
  <drawing r:id="rId48"/>
  <legacyDrawing r:id="rId49"/>
  <tableParts count="1">
    <tablePart r:id="rId5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Valkyrie Stage-I</vt:lpstr>
      <vt:lpstr>Hardware List</vt:lpstr>
      <vt:lpstr>Valkyrie Stage-0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cp:lastPrinted>2022-07-30T09:19:32Z</cp:lastPrinted>
  <dcterms:created xsi:type="dcterms:W3CDTF">2021-11-13T13:18:32Z</dcterms:created>
  <dcterms:modified xsi:type="dcterms:W3CDTF">2023-11-11T11:32:50Z</dcterms:modified>
</cp:coreProperties>
</file>