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40" documentId="11_BB46956AE7341EA83D7747123DA4EA88538076BF" xr6:coauthVersionLast="47" xr6:coauthVersionMax="47" xr10:uidLastSave="{2BDAD6AD-2F47-4583-979C-6CC4AA0F8082}"/>
  <bookViews>
    <workbookView xWindow="28680" yWindow="-120" windowWidth="29040" windowHeight="16440" activeTab="2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8" i="9" l="1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8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7" i="9"/>
  <c r="I16" i="9"/>
  <c r="I15" i="9"/>
  <c r="I14" i="9"/>
  <c r="I13" i="9"/>
  <c r="I12" i="9"/>
  <c r="I11" i="9"/>
  <c r="I10" i="9"/>
  <c r="I9" i="9"/>
  <c r="E9" i="9"/>
  <c r="F26" i="8"/>
  <c r="I37" i="1"/>
  <c r="I36" i="1"/>
  <c r="I49" i="1"/>
  <c r="D45" i="8"/>
  <c r="F45" i="8" s="1"/>
  <c r="F44" i="8"/>
  <c r="F43" i="8"/>
  <c r="I57" i="1"/>
  <c r="I56" i="1"/>
  <c r="I55" i="1"/>
  <c r="I54" i="1"/>
  <c r="I58" i="1"/>
  <c r="F16" i="8" l="1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7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<sst xmlns="http://schemas.openxmlformats.org/spreadsheetml/2006/main" count="837" uniqueCount="330">
  <si>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</si>
  <si>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</si>
  <si>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</si>
  <si>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</si>
  <si>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</si>
  <si>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</si>
  <si>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</si>
  <si>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</si>
  <si>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</si>
  <si>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</si>
  <si>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</si>
  <si>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</si>
  <si>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</si>
  <si>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</si>
  <si>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</si>
  <si>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</si>
  <si>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</si>
  <si>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</si>
  <si>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</si>
  <si>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</si>
  <si>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</si>
  <si>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</si>
  <si>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</si>
  <si>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</si>
  <si>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</si>
  <si>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</si>
  <si>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</si>
  <si>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</si>
  <si>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</si>
  <si>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</si>
  <si>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</si>
  <si>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</si>
  <si>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</si>
  <si>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</si>
  <si>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</si>
  <si>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</si>
  <si>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</si>
  <si>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</si>
  <si>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</si>
  <si>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</si>
  <si>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</si>
  <si>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</si>
  <si>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</si>
  <si>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</si>
  <si>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</si>
  <si>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</si>
  <si>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</si>
  <si>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</si>
  <si>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</si>
  <si>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</si>
  <si>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</si>
  <si>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</si>
  <si>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</si>
  <si>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</si>
  <si>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</si>
  <si>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</si>
  <si>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</si>
  <si>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</si>
  <si>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</si>
  <si>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</si>
  <si>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</si>
  <si>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</si>
  <si>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</si>
  <si>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</si>
  <si>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</si>
  <si>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</si>
  <si>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</si>
  <si>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</si>
  <si>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</si>
  <si>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</si>
  <si>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</si>
  <si>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</si>
  <si>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</si>
  <si>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</si>
  <si>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</si>
  <si>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</si>
  <si>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</si>
  <si>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</si>
  <si>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</si>
  <si>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</si>
  <si>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</si>
  <si>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</si>
  <si>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</si>
  <si>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</si>
  <si>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</si>
  <si>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</si>
  <si>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</si>
  <si>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</si>
  <si>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</si>
  <si>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</si>
  <si>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</si>
  <si>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</si>
  <si>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</si>
  <si>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</si>
  <si>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</si>
  <si>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</si>
  <si>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</si>
  <si>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</si>
  <si>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</si>
  <si>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</si>
  <si>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</si>
  <si>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</si>
  <si>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</si>
  <si>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</si>
  <si>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</si>
  <si>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</si>
  <si>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</si>
  <si>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</si>
  <si>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</si>
  <si>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</si>
  <si>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</si>
  <si>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</si>
  <si>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</si>
  <si>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</si>
  <si>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</si>
  <si>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</si>
  <si>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</si>
  <si>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</si>
  <si>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</si>
  <si>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</si>
  <si>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</si>
  <si>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</si>
  <si>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</si>
  <si>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</si>
  <si>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</si>
  <si>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</si>
  <si>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</si>
  <si>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</si>
  <si>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</si>
  <si>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</si>
  <si>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</si>
  <si>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</si>
  <si>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</si>
  <si>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</si>
  <si>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</si>
  <si>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</si>
  <si>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</si>
  <si>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</si>
  <si>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</si>
  <si>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</si>
  <si>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</si>
  <si>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</si>
  <si>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</si>
  <si>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</si>
  <si>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</si>
  <si>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</si>
  <si>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</si>
  <si>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</si>
  <si>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</si>
  <si>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</si>
  <si>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</si>
  <si>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</si>
  <si>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</si>
  <si>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</si>
  <si>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</si>
  <si>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</si>
  <si>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</si>
  <si>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</si>
  <si>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</si>
  <si>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</si>
  <si>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</si>
  <si>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</si>
  <si>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</si>
  <si>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</si>
  <si>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</si>
  <si>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</si>
  <si>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</si>
  <si>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</si>
  <si>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</si>
  <si>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</si>
  <si>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</si>
  <si>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</si>
  <si>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</si>
  <si>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</si>
  <si>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</si>
  <si>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</si>
  <si>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</si>
  <si>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</si>
  <si>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</si>
  <si>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</si>
  <si>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</si>
  <si>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</si>
  <si>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</si>
  <si>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</si>
  <si>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</si>
  <si>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</si>
  <si>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</si>
  <si>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</si>
  <si>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</si>
  <si>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</si>
  <si>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</si>
  <si>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</si>
  <si>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</si>
  <si>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</si>
  <si>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</si>
  <si>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</si>
  <si>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</si>
  <si>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</si>
  <si>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</si>
  <si>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</si>
  <si>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</si>
  <si>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</si>
  <si>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</si>
  <si>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</si>
  <si>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</si>
  <si>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</si>
  <si>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</si>
  <si>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</si>
  <si>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</si>
  <si>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</si>
  <si>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</si>
  <si>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</si>
  <si>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</si>
  <si>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</si>
  <si>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</si>
  <si>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</si>
  <si>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</si>
  <si>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</si>
  <si>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</si>
  <si>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</si>
  <si>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</si>
  <si>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</si>
  <si>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</si>
  <si>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</si>
  <si>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</si>
  <si>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1xGL: 400 - C: MGN9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</si>
  <si>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</si>
  <si>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</si>
  <si>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</si>
  <si>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</si>
  <si>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</si>
  <si>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</si>
  <si>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</si>
  <si>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</si>
  <si>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</si>
  <si>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</si>
  <si>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</si>
  <si>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</si>
  <si>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</si>
  <si>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</si>
  <si>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</si>
  <si>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</si>
  <si>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</si>
  <si>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</si>
  <si>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</si>
  <si>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</si>
  <si>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</si>
  <si>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</si>
  <si>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</si>
  <si>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</si>
  <si>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</si>
  <si>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</si>
  <si>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</si>
  <si>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</si>
  <si>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</si>
  <si>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</si>
  <si>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</si>
  <si>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</si>
  <si>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</si>
  <si>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</si>
  <si>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</si>
  <si>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</si>
  <si>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</si>
  <si>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</si>
  <si>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</si>
  <si>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</si>
  <si>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</si>
  <si>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</si>
  <si>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</si>
  <si>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</si>
  <si>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</si>
  <si>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</si>
  <si>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</si>
  <si>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</si>
  <si>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</si>
  <si>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</si>
  <si>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</si>
  <si>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>1 x 20 PCs  M4 x 50 SS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</si>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</sst>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18" fillId="0" borderId="6" xfId="0" applyFont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29" dataDxfId="27" headerRowBorderDxfId="28" tableBorderDxfId="26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ko-fi.com/pro3d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s.click.aliexpress.com/e/_AnfRXB" TargetMode="External"/><Relationship Id="rId5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www.fabreeko.com/products/viking-3d-valkyrie-frame-kit-by-honeybadger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www.patreon.com/pro3d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nfRXB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makersupplies.dk/3d-print/3d-printers-kits/3d-printer-kits/valkyrie/3d-printers-kits-3d-printer-kits-valkyrie-frame-kit-v-slot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s.click.aliexpress.com/e/_DdJj4Ej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9xbArf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www.paypal.com/donate/?hosted_button_id=LZ7RAQGSE4SS8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AnfRXB" TargetMode="External"/><Relationship Id="rId60" Type="http://schemas.openxmlformats.org/officeDocument/2006/relationships/hyperlink" Target="https://www.fabreeko.com/products/viking-3d-valkyrie-rail-kit-stainless-steel-by-honeybadger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loVAMP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mmm4hv" TargetMode="External"/><Relationship Id="rId42" Type="http://schemas.openxmlformats.org/officeDocument/2006/relationships/hyperlink" Target="https://s.click.aliexpress.com/e/_AZ42Hh" TargetMode="External"/><Relationship Id="rId47" Type="http://schemas.openxmlformats.org/officeDocument/2006/relationships/hyperlink" Target="https://www.paypal.com/donate/?hosted_button_id=LZ7RAQGSE4SS8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4BJbz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WF6r5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hyperlink" Target="https://ko-fi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esnUZp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hyperlink" Target="https://s.click.aliexpress.com/e/_AbdgsT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s.click.aliexpress.com/e/_DkbO2A7" TargetMode="External"/><Relationship Id="rId43" Type="http://schemas.openxmlformats.org/officeDocument/2006/relationships/hyperlink" Target="https://s.click.aliexpress.com/e/_9gB9LL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s.click.aliexpress.com/e/_Dmf08Nh" TargetMode="External"/><Relationship Id="rId46" Type="http://schemas.openxmlformats.org/officeDocument/2006/relationships/hyperlink" Target="https://www.patreon.com/pro3d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DDOgvCb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eVYOF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DdJj4Ej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DnmpysP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WE3wb" TargetMode="External"/><Relationship Id="rId32" Type="http://schemas.openxmlformats.org/officeDocument/2006/relationships/hyperlink" Target="https://www.paypal.com/donate/?hosted_button_id=LZ7RAQGSE4SS8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fabreeko.com/products/viking-3d-valkyrie-rail-kit-stainless-steel-by-honeybadger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DCq8m63" TargetMode="External"/><Relationship Id="rId28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A6Q066" TargetMode="External"/><Relationship Id="rId31" Type="http://schemas.openxmlformats.org/officeDocument/2006/relationships/hyperlink" Target="https://www.patreon.com/pro3d" TargetMode="External"/><Relationship Id="rId44" Type="http://schemas.openxmlformats.org/officeDocument/2006/relationships/hyperlink" Target="https://makersupplies.dk/3d-print/3d-printers-kits/3d-printer-kits/valkyrie/3d-printers-kits-3d-printer-kits-valkyrie-frame-kit-v-slot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APFI3d" TargetMode="External"/><Relationship Id="rId27" Type="http://schemas.openxmlformats.org/officeDocument/2006/relationships/hyperlink" Target="https://s.click.aliexpress.com/e/_9JVfyZ" TargetMode="External"/><Relationship Id="rId30" Type="http://schemas.openxmlformats.org/officeDocument/2006/relationships/hyperlink" Target="https://ko-fi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6fsH6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qN7dv" TargetMode="External"/><Relationship Id="rId46" Type="http://schemas.openxmlformats.org/officeDocument/2006/relationships/hyperlink" Target="https://www.fabreeko.com/products/viking-3d-valkyrie-frame-kit-by-honeybadger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AnfRXB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5" t="s">
        <v>289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4" s="6" customFormat="1" ht="16.5" customHeight="1" thickBot="1">
      <c r="A2" s="43" t="s">
        <v>4</v>
      </c>
      <c r="B2" s="43" t="s">
        <v>308</v>
      </c>
      <c r="C2" s="44" t="s">
        <v>5</v>
      </c>
      <c r="D2" s="44"/>
      <c r="E2" s="44"/>
      <c r="F2" s="44"/>
      <c r="G2" s="44"/>
      <c r="H2" s="45"/>
      <c r="I2" s="46">
        <f>I60</f>
        <v>1882.6400000000003</v>
      </c>
      <c r="J2" s="44"/>
      <c r="K2" s="51"/>
      <c r="L2" s="51"/>
      <c r="M2" s="84"/>
      <c r="N2" s="85"/>
    </row>
    <row r="3" spans="1:14" s="55" customFormat="1" ht="28.5" customHeight="1" thickBot="1">
      <c r="A3" s="34" t="s">
        <v>6</v>
      </c>
      <c r="B3" s="35" t="s">
        <v>7</v>
      </c>
      <c r="C3" s="34" t="s">
        <v>8</v>
      </c>
      <c r="D3" s="35" t="s">
        <v>9</v>
      </c>
      <c r="E3" s="35" t="s">
        <v>10</v>
      </c>
      <c r="F3" s="35" t="s">
        <v>11</v>
      </c>
      <c r="G3" s="35" t="s">
        <v>12</v>
      </c>
      <c r="H3" s="35" t="s">
        <v>13</v>
      </c>
      <c r="I3" s="37" t="s">
        <v>14</v>
      </c>
      <c r="J3" s="35" t="s">
        <v>15</v>
      </c>
      <c r="K3" s="37" t="s">
        <v>16</v>
      </c>
      <c r="L3" s="37" t="s">
        <v>19</v>
      </c>
      <c r="N3" s="86"/>
    </row>
    <row r="4" spans="1:14">
      <c r="A4" s="7" t="s">
        <v>20</v>
      </c>
      <c r="B4" s="19" t="s">
        <v>21</v>
      </c>
      <c r="C4" s="38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9">
        <v>8</v>
      </c>
      <c r="J4" s="58" t="s">
        <v>298</v>
      </c>
      <c r="K4" s="28" t="s">
        <v>24</v>
      </c>
      <c r="L4" s="69"/>
      <c r="M4" s="1" t="s">
        <v>0</v>
      </c>
      <c r="N4" s="87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40">
        <f t="shared" ref="I5:I25" si="0">H5*G5</f>
        <v>9.5</v>
      </c>
      <c r="J5" s="25" t="s">
        <v>26</v>
      </c>
      <c r="K5" s="27" t="s">
        <v>24</v>
      </c>
      <c r="L5" s="70"/>
      <c r="M5" s="2" t="s">
        <v>1</v>
      </c>
      <c r="N5" s="87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40">
        <f t="shared" si="0"/>
        <v>42.16</v>
      </c>
      <c r="J6" s="26" t="s">
        <v>26</v>
      </c>
      <c r="K6" s="27" t="s">
        <v>24</v>
      </c>
      <c r="L6" s="71"/>
      <c r="M6" s="2" t="s">
        <v>2</v>
      </c>
      <c r="N6" s="87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40">
        <f t="shared" si="0"/>
        <v>44.484000000000002</v>
      </c>
      <c r="J7" s="25" t="s">
        <v>30</v>
      </c>
      <c r="K7" s="27" t="s">
        <v>24</v>
      </c>
      <c r="L7" s="70"/>
      <c r="M7" s="2" t="s">
        <v>3</v>
      </c>
      <c r="N7" s="87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40">
        <f t="shared" si="0"/>
        <v>58.8</v>
      </c>
      <c r="J8" s="26" t="s">
        <v>32</v>
      </c>
      <c r="K8" s="27" t="s">
        <v>24</v>
      </c>
      <c r="L8" s="71"/>
      <c r="N8" s="87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40">
        <f t="shared" si="0"/>
        <v>20</v>
      </c>
      <c r="J9" s="25" t="s">
        <v>317</v>
      </c>
      <c r="K9" s="27" t="s">
        <v>24</v>
      </c>
      <c r="L9" s="70"/>
      <c r="M9" s="1" t="s">
        <v>304</v>
      </c>
      <c r="N9" s="87"/>
    </row>
    <row r="10" spans="1:14">
      <c r="A10" s="7" t="s">
        <v>20</v>
      </c>
      <c r="B10" t="s">
        <v>21</v>
      </c>
      <c r="C10" s="7" t="s">
        <v>33</v>
      </c>
      <c r="D10" t="s">
        <v>258</v>
      </c>
      <c r="F10" s="9">
        <v>4</v>
      </c>
      <c r="G10" s="10">
        <v>10</v>
      </c>
      <c r="H10" s="9">
        <v>4</v>
      </c>
      <c r="I10" s="40">
        <f t="shared" si="0"/>
        <v>40</v>
      </c>
      <c r="J10" s="56" t="s">
        <v>259</v>
      </c>
      <c r="K10" s="27" t="s">
        <v>24</v>
      </c>
      <c r="L10" s="72"/>
      <c r="M10" s="88" t="s">
        <v>305</v>
      </c>
      <c r="N10" s="87"/>
    </row>
    <row r="11" spans="1:14">
      <c r="A11" s="7" t="s">
        <v>46</v>
      </c>
      <c r="B11" t="s">
        <v>133</v>
      </c>
      <c r="C11" s="7" t="s">
        <v>154</v>
      </c>
      <c r="D11" t="s">
        <v>155</v>
      </c>
      <c r="E11">
        <v>350</v>
      </c>
      <c r="F11" s="9">
        <v>3</v>
      </c>
      <c r="G11" s="10">
        <v>15.6</v>
      </c>
      <c r="H11" s="9">
        <v>3</v>
      </c>
      <c r="I11" s="40">
        <f>H11*G11</f>
        <v>46.8</v>
      </c>
      <c r="J11" s="29" t="s">
        <v>223</v>
      </c>
      <c r="K11" s="27" t="s">
        <v>66</v>
      </c>
      <c r="L11" s="73"/>
      <c r="M11" s="88" t="s">
        <v>306</v>
      </c>
      <c r="N11" s="87"/>
    </row>
    <row r="12" spans="1:14">
      <c r="A12" s="7" t="s">
        <v>46</v>
      </c>
      <c r="B12" t="s">
        <v>133</v>
      </c>
      <c r="C12" s="7" t="s">
        <v>154</v>
      </c>
      <c r="D12" t="s">
        <v>156</v>
      </c>
      <c r="E12">
        <v>400</v>
      </c>
      <c r="F12" s="9">
        <v>2</v>
      </c>
      <c r="G12" s="10">
        <v>17.5</v>
      </c>
      <c r="H12" s="9">
        <v>2</v>
      </c>
      <c r="I12" s="40">
        <f>H12*G12</f>
        <v>35</v>
      </c>
      <c r="J12" s="29" t="s">
        <v>224</v>
      </c>
      <c r="K12" s="27" t="s">
        <v>66</v>
      </c>
      <c r="L12" s="73"/>
      <c r="M12" s="88" t="s">
        <v>307</v>
      </c>
      <c r="N12" s="87"/>
    </row>
    <row r="13" spans="1:14">
      <c r="A13" s="7" t="s">
        <v>46</v>
      </c>
      <c r="B13" t="s">
        <v>133</v>
      </c>
      <c r="C13" s="7" t="s">
        <v>154</v>
      </c>
      <c r="D13" t="s">
        <v>157</v>
      </c>
      <c r="E13">
        <v>400</v>
      </c>
      <c r="F13" s="9">
        <v>1</v>
      </c>
      <c r="G13" s="10">
        <v>16</v>
      </c>
      <c r="H13" s="9">
        <v>1</v>
      </c>
      <c r="I13" s="40">
        <f>H13*G13</f>
        <v>16</v>
      </c>
      <c r="J13" s="29" t="s">
        <v>225</v>
      </c>
      <c r="K13" s="27" t="s">
        <v>66</v>
      </c>
      <c r="L13" s="73"/>
      <c r="M13" s="2"/>
      <c r="N13" s="87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329</v>
      </c>
      <c r="F14" s="9"/>
      <c r="G14" s="10"/>
      <c r="H14" s="9"/>
      <c r="I14" s="81">
        <f>G18+G19</f>
        <v>374</v>
      </c>
      <c r="J14" s="56"/>
      <c r="K14" s="27"/>
      <c r="L14" s="73"/>
      <c r="M14" s="2"/>
      <c r="N14" s="87"/>
    </row>
    <row r="15" spans="1:14" ht="15.75" customHeight="1" thickBot="1">
      <c r="A15" s="107" t="s">
        <v>20</v>
      </c>
      <c r="B15" s="108" t="s">
        <v>21</v>
      </c>
      <c r="C15" s="108" t="s">
        <v>35</v>
      </c>
      <c r="D15" s="108" t="s">
        <v>327</v>
      </c>
      <c r="E15" s="108"/>
      <c r="F15" s="109"/>
      <c r="G15" s="110"/>
      <c r="H15" s="109"/>
      <c r="I15" s="111"/>
      <c r="J15" s="112"/>
      <c r="K15" s="113" t="s">
        <v>328</v>
      </c>
      <c r="L15" s="74"/>
      <c r="M15" s="116" t="s">
        <v>312</v>
      </c>
      <c r="N15" s="117"/>
    </row>
    <row r="16" spans="1:14" ht="15.75" customHeight="1">
      <c r="A16" s="92" t="s">
        <v>20</v>
      </c>
      <c r="B16" s="1" t="s">
        <v>21</v>
      </c>
      <c r="C16" s="1" t="s">
        <v>35</v>
      </c>
      <c r="D16" s="1" t="s">
        <v>318</v>
      </c>
      <c r="E16" s="1"/>
      <c r="F16" s="93">
        <v>1</v>
      </c>
      <c r="G16" s="94">
        <v>720</v>
      </c>
      <c r="H16" s="93"/>
      <c r="I16" s="40">
        <f>H16*G16</f>
        <v>0</v>
      </c>
      <c r="J16" s="70" t="s">
        <v>323</v>
      </c>
      <c r="K16" s="103" t="s">
        <v>43</v>
      </c>
      <c r="L16" s="70"/>
      <c r="M16" s="116"/>
      <c r="N16" s="117"/>
    </row>
    <row r="17" spans="1:14" ht="15.75" customHeight="1" thickBot="1">
      <c r="A17" s="92" t="s">
        <v>20</v>
      </c>
      <c r="B17" s="1" t="s">
        <v>21</v>
      </c>
      <c r="C17" s="1" t="s">
        <v>35</v>
      </c>
      <c r="D17" s="1" t="s">
        <v>319</v>
      </c>
      <c r="E17" s="1"/>
      <c r="F17" s="93">
        <v>1</v>
      </c>
      <c r="G17" s="94">
        <v>577</v>
      </c>
      <c r="H17" s="93"/>
      <c r="I17" s="40">
        <f t="shared" ref="I17:I19" si="1">H17*G17</f>
        <v>0</v>
      </c>
      <c r="J17" s="70" t="s">
        <v>324</v>
      </c>
      <c r="K17" s="103" t="s">
        <v>43</v>
      </c>
      <c r="L17" s="70"/>
      <c r="M17" s="116"/>
      <c r="N17" s="117"/>
    </row>
    <row r="18" spans="1:14" ht="15.75" customHeight="1">
      <c r="A18" s="95" t="s">
        <v>20</v>
      </c>
      <c r="B18" s="96" t="s">
        <v>21</v>
      </c>
      <c r="C18" s="96" t="s">
        <v>35</v>
      </c>
      <c r="D18" s="96" t="s">
        <v>322</v>
      </c>
      <c r="E18" s="96"/>
      <c r="F18" s="97">
        <v>1</v>
      </c>
      <c r="G18" s="98">
        <v>175</v>
      </c>
      <c r="H18" s="97"/>
      <c r="I18" s="39">
        <f t="shared" si="1"/>
        <v>0</v>
      </c>
      <c r="J18" s="69" t="s">
        <v>325</v>
      </c>
      <c r="K18" s="106" t="s">
        <v>320</v>
      </c>
      <c r="L18" s="70"/>
      <c r="M18" s="116"/>
      <c r="N18" s="117"/>
    </row>
    <row r="19" spans="1:14" ht="15.75" customHeight="1" thickBot="1">
      <c r="A19" s="99" t="s">
        <v>46</v>
      </c>
      <c r="B19" s="100" t="s">
        <v>133</v>
      </c>
      <c r="C19" s="100" t="s">
        <v>154</v>
      </c>
      <c r="D19" s="100" t="s">
        <v>321</v>
      </c>
      <c r="E19" s="100"/>
      <c r="F19" s="101">
        <v>1</v>
      </c>
      <c r="G19" s="102">
        <v>199</v>
      </c>
      <c r="H19" s="101"/>
      <c r="I19" s="105">
        <f t="shared" si="1"/>
        <v>0</v>
      </c>
      <c r="J19" s="114" t="s">
        <v>326</v>
      </c>
      <c r="K19" s="104" t="s">
        <v>320</v>
      </c>
      <c r="L19" s="70"/>
      <c r="M19" s="116"/>
      <c r="N19" s="117"/>
    </row>
    <row r="20" spans="1:14">
      <c r="A20" s="7" t="s">
        <v>20</v>
      </c>
      <c r="B20" t="s">
        <v>21</v>
      </c>
      <c r="C20" s="7" t="s">
        <v>36</v>
      </c>
      <c r="D20" t="s">
        <v>316</v>
      </c>
      <c r="E20">
        <v>410</v>
      </c>
      <c r="F20" s="9">
        <v>1</v>
      </c>
      <c r="G20" s="10">
        <v>20</v>
      </c>
      <c r="H20" s="9">
        <v>1</v>
      </c>
      <c r="I20" s="40">
        <f>H20*G20</f>
        <v>20</v>
      </c>
      <c r="J20" s="14" t="s">
        <v>241</v>
      </c>
      <c r="K20" s="12" t="s">
        <v>38</v>
      </c>
      <c r="L20" s="75"/>
      <c r="M20" s="116"/>
      <c r="N20" s="117"/>
    </row>
    <row r="21" spans="1:14">
      <c r="A21" s="17" t="s">
        <v>20</v>
      </c>
      <c r="B21" s="18" t="s">
        <v>21</v>
      </c>
      <c r="C21" s="17" t="s">
        <v>36</v>
      </c>
      <c r="D21" s="18" t="s">
        <v>237</v>
      </c>
      <c r="E21">
        <v>230</v>
      </c>
      <c r="F21" s="9">
        <v>4</v>
      </c>
      <c r="G21" s="10">
        <v>17.5</v>
      </c>
      <c r="H21" s="9">
        <v>2</v>
      </c>
      <c r="I21" s="40">
        <f t="shared" si="0"/>
        <v>35</v>
      </c>
      <c r="J21" s="48" t="s">
        <v>240</v>
      </c>
      <c r="K21" s="42" t="s">
        <v>38</v>
      </c>
      <c r="L21" s="75"/>
      <c r="M21" s="90"/>
      <c r="N21" s="87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40">
        <v>104</v>
      </c>
      <c r="J22" s="14" t="s">
        <v>42</v>
      </c>
      <c r="K22" s="12" t="s">
        <v>43</v>
      </c>
      <c r="L22" s="75"/>
      <c r="M22" s="116" t="s">
        <v>313</v>
      </c>
      <c r="N22" s="117"/>
    </row>
    <row r="23" spans="1:14">
      <c r="A23" s="7" t="s">
        <v>39</v>
      </c>
      <c r="B23" t="s">
        <v>21</v>
      </c>
      <c r="C23" s="7" t="s">
        <v>44</v>
      </c>
      <c r="D23" s="18" t="s">
        <v>217</v>
      </c>
      <c r="E23">
        <v>330</v>
      </c>
      <c r="F23" s="9">
        <v>1</v>
      </c>
      <c r="G23" s="10">
        <v>46</v>
      </c>
      <c r="H23" s="9">
        <v>1</v>
      </c>
      <c r="I23" s="40">
        <f t="shared" si="0"/>
        <v>46</v>
      </c>
      <c r="J23" s="14" t="s">
        <v>235</v>
      </c>
      <c r="K23" s="12" t="s">
        <v>45</v>
      </c>
      <c r="L23" s="73" t="s">
        <v>234</v>
      </c>
      <c r="M23" s="116"/>
      <c r="N23" s="117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40">
        <f t="shared" si="0"/>
        <v>6</v>
      </c>
      <c r="J24" s="14" t="s">
        <v>54</v>
      </c>
      <c r="K24" s="12" t="s">
        <v>50</v>
      </c>
      <c r="L24" s="75"/>
      <c r="M24" s="90"/>
      <c r="N24" s="87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40">
        <f t="shared" si="0"/>
        <v>3</v>
      </c>
      <c r="J25" s="11" t="s">
        <v>57</v>
      </c>
      <c r="K25" s="12" t="s">
        <v>58</v>
      </c>
      <c r="L25" s="75"/>
      <c r="M25" s="116" t="s">
        <v>314</v>
      </c>
      <c r="N25" s="117"/>
    </row>
    <row r="26" spans="1:14">
      <c r="A26" s="7" t="s">
        <v>111</v>
      </c>
      <c r="B26" t="s">
        <v>112</v>
      </c>
      <c r="C26" s="7" t="s">
        <v>113</v>
      </c>
      <c r="D26" s="18" t="s">
        <v>244</v>
      </c>
      <c r="F26" s="9">
        <v>1</v>
      </c>
      <c r="G26" s="10">
        <v>145</v>
      </c>
      <c r="H26" s="9">
        <v>1</v>
      </c>
      <c r="I26" s="40">
        <f t="shared" ref="I26:I52" si="2">H26*G26</f>
        <v>145</v>
      </c>
      <c r="J26" s="14" t="s">
        <v>243</v>
      </c>
      <c r="K26" s="12" t="s">
        <v>114</v>
      </c>
      <c r="L26" s="73" t="s">
        <v>219</v>
      </c>
      <c r="M26" s="116"/>
      <c r="N26" s="117"/>
    </row>
    <row r="27" spans="1:14">
      <c r="A27" s="7" t="s">
        <v>111</v>
      </c>
      <c r="B27" t="s">
        <v>112</v>
      </c>
      <c r="C27" s="7" t="s">
        <v>115</v>
      </c>
      <c r="D27" t="s">
        <v>116</v>
      </c>
      <c r="F27" s="9">
        <v>1</v>
      </c>
      <c r="G27" s="10">
        <v>23</v>
      </c>
      <c r="H27" s="9">
        <v>1</v>
      </c>
      <c r="I27" s="40">
        <f t="shared" si="2"/>
        <v>23</v>
      </c>
      <c r="J27" s="14" t="s">
        <v>117</v>
      </c>
      <c r="K27" s="12" t="s">
        <v>118</v>
      </c>
      <c r="L27" s="75"/>
      <c r="M27" s="90"/>
      <c r="N27" s="87"/>
    </row>
    <row r="28" spans="1:14">
      <c r="A28" s="7" t="s">
        <v>111</v>
      </c>
      <c r="B28" t="s">
        <v>112</v>
      </c>
      <c r="C28" s="7" t="s">
        <v>119</v>
      </c>
      <c r="D28" t="s">
        <v>120</v>
      </c>
      <c r="F28" s="9">
        <v>1</v>
      </c>
      <c r="G28" s="10">
        <v>7.5</v>
      </c>
      <c r="H28" s="9">
        <v>1</v>
      </c>
      <c r="I28" s="40">
        <f t="shared" si="2"/>
        <v>7.5</v>
      </c>
      <c r="J28" s="14" t="s">
        <v>121</v>
      </c>
      <c r="K28" s="12" t="s">
        <v>122</v>
      </c>
      <c r="L28" s="75"/>
      <c r="M28" s="90"/>
      <c r="N28" s="87"/>
    </row>
    <row r="29" spans="1:14">
      <c r="A29" s="7" t="s">
        <v>111</v>
      </c>
      <c r="B29" t="s">
        <v>112</v>
      </c>
      <c r="C29" s="7" t="s">
        <v>123</v>
      </c>
      <c r="D29" s="18" t="s">
        <v>238</v>
      </c>
      <c r="E29">
        <v>300</v>
      </c>
      <c r="F29" s="9">
        <v>1</v>
      </c>
      <c r="G29" s="10">
        <v>78.39</v>
      </c>
      <c r="H29" s="9">
        <v>1</v>
      </c>
      <c r="I29" s="40">
        <f t="shared" si="2"/>
        <v>78.39</v>
      </c>
      <c r="J29" s="49" t="s">
        <v>245</v>
      </c>
      <c r="K29" s="12" t="s">
        <v>216</v>
      </c>
      <c r="L29" s="73" t="s">
        <v>215</v>
      </c>
      <c r="M29" s="90"/>
      <c r="N29" s="87"/>
    </row>
    <row r="30" spans="1:14">
      <c r="A30" s="7" t="s">
        <v>111</v>
      </c>
      <c r="B30" t="s">
        <v>112</v>
      </c>
      <c r="C30" s="7" t="s">
        <v>119</v>
      </c>
      <c r="D30" t="s">
        <v>124</v>
      </c>
      <c r="F30" s="9">
        <v>2</v>
      </c>
      <c r="G30" s="10">
        <v>26</v>
      </c>
      <c r="H30" s="9">
        <v>2</v>
      </c>
      <c r="I30" s="40">
        <f t="shared" si="2"/>
        <v>52</v>
      </c>
      <c r="J30" s="50" t="s">
        <v>246</v>
      </c>
      <c r="K30" s="12" t="s">
        <v>140</v>
      </c>
      <c r="L30" s="73" t="s">
        <v>125</v>
      </c>
      <c r="M30" s="90"/>
      <c r="N30" s="87"/>
    </row>
    <row r="31" spans="1:14">
      <c r="A31" s="7" t="s">
        <v>111</v>
      </c>
      <c r="B31" t="s">
        <v>112</v>
      </c>
      <c r="C31" s="7" t="s">
        <v>127</v>
      </c>
      <c r="D31" s="18" t="s">
        <v>239</v>
      </c>
      <c r="F31" s="9">
        <v>1</v>
      </c>
      <c r="G31" s="10">
        <v>3</v>
      </c>
      <c r="H31" s="9">
        <v>1</v>
      </c>
      <c r="I31" s="40">
        <f>H31*G31</f>
        <v>3</v>
      </c>
      <c r="J31" s="11" t="s">
        <v>236</v>
      </c>
      <c r="K31" s="12" t="s">
        <v>128</v>
      </c>
      <c r="L31" s="75"/>
      <c r="M31" s="90"/>
      <c r="N31" s="87"/>
    </row>
    <row r="32" spans="1:14">
      <c r="A32" s="7" t="s">
        <v>126</v>
      </c>
      <c r="B32" t="s">
        <v>112</v>
      </c>
      <c r="C32" s="7" t="s">
        <v>199</v>
      </c>
      <c r="D32" t="s">
        <v>200</v>
      </c>
      <c r="F32" s="9">
        <v>1</v>
      </c>
      <c r="G32" s="10">
        <v>2</v>
      </c>
      <c r="H32" s="9">
        <v>1</v>
      </c>
      <c r="I32" s="40">
        <f t="shared" si="2"/>
        <v>2</v>
      </c>
      <c r="J32" s="11" t="s">
        <v>201</v>
      </c>
      <c r="K32" s="42" t="s">
        <v>247</v>
      </c>
      <c r="L32" s="73" t="s">
        <v>218</v>
      </c>
      <c r="M32" s="90"/>
      <c r="N32" s="87"/>
    </row>
    <row r="33" spans="1:14">
      <c r="A33" s="7" t="s">
        <v>126</v>
      </c>
      <c r="B33" t="s">
        <v>129</v>
      </c>
      <c r="C33" s="7" t="s">
        <v>130</v>
      </c>
      <c r="D33" s="18" t="s">
        <v>248</v>
      </c>
      <c r="F33" s="9">
        <v>1</v>
      </c>
      <c r="G33" s="10">
        <v>40</v>
      </c>
      <c r="H33" s="9">
        <v>1</v>
      </c>
      <c r="I33" s="40">
        <f t="shared" si="2"/>
        <v>40</v>
      </c>
      <c r="J33" s="50" t="s">
        <v>249</v>
      </c>
      <c r="K33" s="42" t="s">
        <v>140</v>
      </c>
      <c r="L33" s="75"/>
      <c r="M33" s="90"/>
      <c r="N33" s="87"/>
    </row>
    <row r="34" spans="1:14">
      <c r="A34" s="7" t="s">
        <v>126</v>
      </c>
      <c r="B34" t="s">
        <v>129</v>
      </c>
      <c r="C34" s="7" t="s">
        <v>231</v>
      </c>
      <c r="D34" t="s">
        <v>232</v>
      </c>
      <c r="F34" s="9">
        <v>1</v>
      </c>
      <c r="G34" s="10">
        <v>13.5</v>
      </c>
      <c r="H34" s="9">
        <v>1</v>
      </c>
      <c r="I34" s="40">
        <f t="shared" si="2"/>
        <v>13.5</v>
      </c>
      <c r="J34" s="14" t="s">
        <v>233</v>
      </c>
      <c r="K34" s="42" t="s">
        <v>122</v>
      </c>
      <c r="L34" s="75"/>
      <c r="M34" s="90"/>
      <c r="N34" s="87"/>
    </row>
    <row r="35" spans="1:14">
      <c r="A35" s="7" t="s">
        <v>126</v>
      </c>
      <c r="B35" t="s">
        <v>129</v>
      </c>
      <c r="C35" s="7" t="s">
        <v>129</v>
      </c>
      <c r="D35" s="18" t="s">
        <v>250</v>
      </c>
      <c r="F35" s="9">
        <v>1</v>
      </c>
      <c r="G35" s="10">
        <v>80</v>
      </c>
      <c r="H35" s="9">
        <v>1</v>
      </c>
      <c r="I35" s="40">
        <f t="shared" si="2"/>
        <v>80</v>
      </c>
      <c r="J35" s="48" t="s">
        <v>131</v>
      </c>
      <c r="K35" s="12" t="s">
        <v>132</v>
      </c>
      <c r="L35" s="75"/>
      <c r="M35" s="90"/>
      <c r="N35" s="87"/>
    </row>
    <row r="36" spans="1:14" ht="14.45" customHeight="1">
      <c r="A36" s="7" t="s">
        <v>126</v>
      </c>
      <c r="B36" t="s">
        <v>129</v>
      </c>
      <c r="C36" s="7" t="s">
        <v>36</v>
      </c>
      <c r="D36" t="s">
        <v>295</v>
      </c>
      <c r="F36" s="9">
        <v>1</v>
      </c>
      <c r="G36" s="10">
        <v>3.75</v>
      </c>
      <c r="H36" s="9">
        <v>1</v>
      </c>
      <c r="I36" s="40">
        <f>H36*G36</f>
        <v>3.75</v>
      </c>
      <c r="J36" s="48" t="s">
        <v>296</v>
      </c>
      <c r="K36" s="12" t="s">
        <v>140</v>
      </c>
      <c r="L36" s="76"/>
      <c r="M36" s="90"/>
      <c r="N36" s="87"/>
    </row>
    <row r="37" spans="1:14" ht="14.45" customHeight="1">
      <c r="A37" s="7" t="s">
        <v>126</v>
      </c>
      <c r="B37" t="s">
        <v>129</v>
      </c>
      <c r="C37" s="7" t="s">
        <v>36</v>
      </c>
      <c r="D37" t="s">
        <v>295</v>
      </c>
      <c r="F37" s="9">
        <v>2</v>
      </c>
      <c r="G37" s="10">
        <v>10</v>
      </c>
      <c r="H37" s="9">
        <v>1</v>
      </c>
      <c r="I37" s="40">
        <f>H37*G37</f>
        <v>10</v>
      </c>
      <c r="J37" s="48" t="s">
        <v>297</v>
      </c>
      <c r="K37" s="12" t="s">
        <v>140</v>
      </c>
      <c r="L37" s="76"/>
      <c r="M37" s="90"/>
      <c r="N37" s="87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40">
        <f>H38*G38</f>
        <v>1.2</v>
      </c>
      <c r="J38" s="14" t="s">
        <v>49</v>
      </c>
      <c r="K38" s="12" t="s">
        <v>50</v>
      </c>
      <c r="L38" s="75"/>
      <c r="M38" s="90"/>
      <c r="N38" s="87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40">
        <f>H39*G39</f>
        <v>9</v>
      </c>
      <c r="J39" s="11" t="s">
        <v>52</v>
      </c>
      <c r="K39" s="12" t="s">
        <v>50</v>
      </c>
      <c r="L39" s="75"/>
      <c r="M39" s="90"/>
      <c r="N39" s="87"/>
    </row>
    <row r="40" spans="1:14">
      <c r="A40" s="7" t="s">
        <v>46</v>
      </c>
      <c r="B40" t="s">
        <v>133</v>
      </c>
      <c r="C40" s="7" t="s">
        <v>134</v>
      </c>
      <c r="D40" t="s">
        <v>135</v>
      </c>
      <c r="F40" s="9">
        <v>8</v>
      </c>
      <c r="G40" s="10">
        <v>59</v>
      </c>
      <c r="H40" s="9">
        <v>1</v>
      </c>
      <c r="I40" s="40">
        <f t="shared" si="2"/>
        <v>59</v>
      </c>
      <c r="J40" s="11" t="s">
        <v>136</v>
      </c>
      <c r="K40" s="12" t="s">
        <v>122</v>
      </c>
      <c r="L40" s="75"/>
      <c r="M40" s="90"/>
      <c r="N40" s="87"/>
    </row>
    <row r="41" spans="1:14">
      <c r="A41" s="7" t="s">
        <v>46</v>
      </c>
      <c r="B41" t="s">
        <v>133</v>
      </c>
      <c r="C41" s="7" t="s">
        <v>137</v>
      </c>
      <c r="D41" t="s">
        <v>138</v>
      </c>
      <c r="F41" s="9">
        <v>10</v>
      </c>
      <c r="G41" s="10">
        <v>4.0999999999999996</v>
      </c>
      <c r="H41" s="9">
        <v>10</v>
      </c>
      <c r="I41" s="40">
        <f t="shared" si="2"/>
        <v>41</v>
      </c>
      <c r="J41" s="14" t="s">
        <v>139</v>
      </c>
      <c r="K41" s="12" t="s">
        <v>140</v>
      </c>
      <c r="L41" s="75"/>
      <c r="M41" s="90"/>
      <c r="N41" s="87"/>
    </row>
    <row r="42" spans="1:14">
      <c r="A42" s="7" t="s">
        <v>46</v>
      </c>
      <c r="B42" t="s">
        <v>133</v>
      </c>
      <c r="C42" s="7" t="s">
        <v>137</v>
      </c>
      <c r="D42" t="s">
        <v>141</v>
      </c>
      <c r="F42" s="9">
        <v>5</v>
      </c>
      <c r="G42" s="10">
        <v>6</v>
      </c>
      <c r="H42" s="9">
        <v>5</v>
      </c>
      <c r="I42" s="40">
        <f t="shared" si="2"/>
        <v>30</v>
      </c>
      <c r="J42" s="14" t="s">
        <v>142</v>
      </c>
      <c r="K42" s="12" t="s">
        <v>140</v>
      </c>
      <c r="L42" s="75"/>
      <c r="M42" s="90"/>
      <c r="N42" s="87"/>
    </row>
    <row r="43" spans="1:14">
      <c r="A43" s="7" t="s">
        <v>46</v>
      </c>
      <c r="B43" t="s">
        <v>133</v>
      </c>
      <c r="C43" s="7" t="s">
        <v>143</v>
      </c>
      <c r="D43" t="s">
        <v>144</v>
      </c>
      <c r="F43" s="9">
        <v>5</v>
      </c>
      <c r="G43" s="10">
        <v>4</v>
      </c>
      <c r="H43" s="9">
        <v>5</v>
      </c>
      <c r="I43" s="40">
        <f t="shared" si="2"/>
        <v>20</v>
      </c>
      <c r="J43" s="14" t="s">
        <v>145</v>
      </c>
      <c r="K43" s="12" t="s">
        <v>140</v>
      </c>
      <c r="L43" s="75"/>
      <c r="M43" s="90"/>
      <c r="N43" s="87"/>
    </row>
    <row r="44" spans="1:14">
      <c r="A44" s="7" t="s">
        <v>46</v>
      </c>
      <c r="B44" t="s">
        <v>133</v>
      </c>
      <c r="C44" s="7" t="s">
        <v>146</v>
      </c>
      <c r="D44" t="s">
        <v>147</v>
      </c>
      <c r="E44">
        <v>200</v>
      </c>
      <c r="F44" s="9">
        <v>3</v>
      </c>
      <c r="G44" s="10">
        <v>16</v>
      </c>
      <c r="H44" s="9">
        <v>3</v>
      </c>
      <c r="I44" s="40">
        <f t="shared" si="2"/>
        <v>48</v>
      </c>
      <c r="J44" s="11" t="s">
        <v>148</v>
      </c>
      <c r="K44" s="12" t="s">
        <v>149</v>
      </c>
      <c r="L44" s="75"/>
      <c r="M44" s="90"/>
      <c r="N44" s="87"/>
    </row>
    <row r="45" spans="1:14">
      <c r="A45" s="7" t="s">
        <v>46</v>
      </c>
      <c r="B45" t="s">
        <v>133</v>
      </c>
      <c r="C45" s="7" t="s">
        <v>150</v>
      </c>
      <c r="D45" t="s">
        <v>151</v>
      </c>
      <c r="F45" s="9">
        <v>5</v>
      </c>
      <c r="G45" s="10">
        <v>14.5</v>
      </c>
      <c r="H45" s="9">
        <v>5</v>
      </c>
      <c r="I45" s="40">
        <f t="shared" si="2"/>
        <v>72.5</v>
      </c>
      <c r="J45" s="14" t="s">
        <v>152</v>
      </c>
      <c r="K45" s="12" t="s">
        <v>153</v>
      </c>
      <c r="L45" s="76"/>
      <c r="M45" s="90"/>
      <c r="N45" s="87"/>
    </row>
    <row r="46" spans="1:14">
      <c r="A46" s="7" t="s">
        <v>160</v>
      </c>
      <c r="B46" t="s">
        <v>161</v>
      </c>
      <c r="C46" s="7" t="s">
        <v>161</v>
      </c>
      <c r="D46" t="s">
        <v>211</v>
      </c>
      <c r="F46" s="9">
        <v>5</v>
      </c>
      <c r="G46" s="10">
        <v>12</v>
      </c>
      <c r="H46" s="9">
        <v>5</v>
      </c>
      <c r="I46" s="40">
        <f t="shared" si="2"/>
        <v>60</v>
      </c>
      <c r="J46" s="14" t="s">
        <v>158</v>
      </c>
      <c r="K46" s="83" t="s">
        <v>290</v>
      </c>
      <c r="L46" s="77"/>
      <c r="M46" s="90"/>
      <c r="N46" s="87"/>
    </row>
    <row r="47" spans="1:14" ht="14.45" customHeight="1">
      <c r="A47" s="7" t="s">
        <v>160</v>
      </c>
      <c r="B47" t="s">
        <v>162</v>
      </c>
      <c r="C47" s="7" t="s">
        <v>163</v>
      </c>
      <c r="D47" s="18" t="s">
        <v>195</v>
      </c>
      <c r="F47" s="9">
        <v>5</v>
      </c>
      <c r="G47" s="10">
        <v>25</v>
      </c>
      <c r="H47" s="9">
        <v>5</v>
      </c>
      <c r="I47" s="40">
        <f t="shared" si="2"/>
        <v>125</v>
      </c>
      <c r="J47" s="14" t="s">
        <v>158</v>
      </c>
      <c r="K47" s="83" t="s">
        <v>290</v>
      </c>
      <c r="L47" s="77"/>
      <c r="M47" s="90"/>
      <c r="N47" s="87"/>
    </row>
    <row r="48" spans="1:14">
      <c r="A48" s="7" t="s">
        <v>160</v>
      </c>
      <c r="B48" t="s">
        <v>162</v>
      </c>
      <c r="C48" s="17" t="s">
        <v>220</v>
      </c>
      <c r="D48" s="18" t="s">
        <v>221</v>
      </c>
      <c r="E48">
        <v>300</v>
      </c>
      <c r="F48" s="9">
        <v>2</v>
      </c>
      <c r="G48" s="10">
        <v>25</v>
      </c>
      <c r="H48" s="9">
        <v>2</v>
      </c>
      <c r="I48" s="40">
        <f t="shared" si="2"/>
        <v>50</v>
      </c>
      <c r="J48" s="14" t="s">
        <v>222</v>
      </c>
      <c r="K48" s="12" t="s">
        <v>291</v>
      </c>
      <c r="L48" s="76"/>
      <c r="M48" s="90"/>
      <c r="N48" s="87"/>
    </row>
    <row r="49" spans="1:14" ht="14.45" customHeight="1">
      <c r="A49" s="7" t="s">
        <v>160</v>
      </c>
      <c r="B49" t="s">
        <v>112</v>
      </c>
      <c r="C49" s="7" t="s">
        <v>292</v>
      </c>
      <c r="D49" t="s">
        <v>293</v>
      </c>
      <c r="F49" s="9">
        <v>5</v>
      </c>
      <c r="G49" s="10">
        <v>3.23</v>
      </c>
      <c r="H49" s="9">
        <v>5</v>
      </c>
      <c r="I49" s="40">
        <f>H49*G49</f>
        <v>16.149999999999999</v>
      </c>
      <c r="J49" s="48" t="s">
        <v>294</v>
      </c>
      <c r="K49" s="12" t="s">
        <v>299</v>
      </c>
      <c r="L49" s="76"/>
      <c r="M49" s="90"/>
      <c r="N49" s="87"/>
    </row>
    <row r="50" spans="1:14">
      <c r="A50" s="7" t="s">
        <v>164</v>
      </c>
      <c r="B50" t="s">
        <v>112</v>
      </c>
      <c r="C50" s="7" t="s">
        <v>174</v>
      </c>
      <c r="D50" t="s">
        <v>175</v>
      </c>
      <c r="F50" s="9">
        <v>1</v>
      </c>
      <c r="G50" s="10">
        <v>3</v>
      </c>
      <c r="H50" s="9">
        <v>1</v>
      </c>
      <c r="I50" s="40">
        <f t="shared" si="2"/>
        <v>3</v>
      </c>
      <c r="J50" s="14" t="s">
        <v>176</v>
      </c>
      <c r="K50" s="12" t="s">
        <v>177</v>
      </c>
      <c r="L50" s="76"/>
      <c r="M50" s="90"/>
      <c r="N50" s="87"/>
    </row>
    <row r="51" spans="1:14">
      <c r="A51" s="7" t="s">
        <v>164</v>
      </c>
      <c r="B51" t="s">
        <v>112</v>
      </c>
      <c r="C51" s="7" t="s">
        <v>159</v>
      </c>
      <c r="D51" t="s">
        <v>187</v>
      </c>
      <c r="F51" s="9">
        <v>1</v>
      </c>
      <c r="G51" s="10">
        <v>12</v>
      </c>
      <c r="H51" s="9">
        <v>1</v>
      </c>
      <c r="I51" s="40">
        <f t="shared" si="2"/>
        <v>12</v>
      </c>
      <c r="J51" s="14" t="s">
        <v>188</v>
      </c>
      <c r="K51" s="12" t="s">
        <v>189</v>
      </c>
      <c r="L51" s="76"/>
      <c r="M51" s="90"/>
      <c r="N51" s="87"/>
    </row>
    <row r="52" spans="1:14">
      <c r="A52" s="7" t="s">
        <v>164</v>
      </c>
      <c r="B52" t="s">
        <v>112</v>
      </c>
      <c r="C52" s="7" t="s">
        <v>123</v>
      </c>
      <c r="D52" t="s">
        <v>190</v>
      </c>
      <c r="F52" s="9">
        <v>1</v>
      </c>
      <c r="G52" s="10">
        <v>12</v>
      </c>
      <c r="H52" s="9">
        <v>1</v>
      </c>
      <c r="I52" s="40">
        <f t="shared" si="2"/>
        <v>12</v>
      </c>
      <c r="J52" s="14" t="s">
        <v>191</v>
      </c>
      <c r="K52" s="12" t="s">
        <v>229</v>
      </c>
      <c r="L52" s="76"/>
      <c r="M52" s="90"/>
      <c r="N52" s="87"/>
    </row>
    <row r="53" spans="1:14">
      <c r="A53" s="7" t="s">
        <v>164</v>
      </c>
      <c r="B53" t="s">
        <v>112</v>
      </c>
      <c r="C53" s="7" t="s">
        <v>127</v>
      </c>
      <c r="D53" t="s">
        <v>192</v>
      </c>
      <c r="F53" s="9">
        <v>1</v>
      </c>
      <c r="G53" s="10">
        <f>(3+0.96)</f>
        <v>3.96</v>
      </c>
      <c r="H53" s="9">
        <v>1</v>
      </c>
      <c r="I53" s="40">
        <f t="shared" ref="I53" si="3">H53*G53</f>
        <v>3.96</v>
      </c>
      <c r="J53" s="11" t="s">
        <v>193</v>
      </c>
      <c r="K53" s="12" t="s">
        <v>228</v>
      </c>
      <c r="L53" s="76"/>
      <c r="M53" s="90"/>
      <c r="N53" s="87"/>
    </row>
    <row r="54" spans="1:14" ht="14.45" customHeight="1">
      <c r="A54" s="7" t="s">
        <v>164</v>
      </c>
      <c r="B54" t="s">
        <v>279</v>
      </c>
      <c r="C54" s="7" t="s">
        <v>280</v>
      </c>
      <c r="D54" t="s">
        <v>286</v>
      </c>
      <c r="F54" s="9">
        <v>1</v>
      </c>
      <c r="G54" s="10">
        <v>3.72</v>
      </c>
      <c r="H54" s="9">
        <v>1</v>
      </c>
      <c r="I54" s="40">
        <f t="shared" ref="I54:I57" si="4">H54*G54</f>
        <v>3.72</v>
      </c>
      <c r="J54" s="48" t="s">
        <v>281</v>
      </c>
      <c r="K54" s="82" t="s">
        <v>311</v>
      </c>
      <c r="L54" s="76"/>
      <c r="M54" s="90"/>
      <c r="N54" s="87"/>
    </row>
    <row r="55" spans="1:14" ht="14.45" customHeight="1">
      <c r="A55" s="7" t="s">
        <v>164</v>
      </c>
      <c r="B55" t="s">
        <v>279</v>
      </c>
      <c r="C55" s="7" t="s">
        <v>113</v>
      </c>
      <c r="D55" t="s">
        <v>288</v>
      </c>
      <c r="F55" s="9">
        <v>1</v>
      </c>
      <c r="G55" s="10">
        <v>4</v>
      </c>
      <c r="H55" s="9">
        <v>1</v>
      </c>
      <c r="I55" s="40">
        <f t="shared" si="4"/>
        <v>4</v>
      </c>
      <c r="J55" s="11" t="s">
        <v>282</v>
      </c>
      <c r="K55" s="12" t="s">
        <v>311</v>
      </c>
      <c r="L55" s="76"/>
      <c r="M55" s="90"/>
      <c r="N55" s="87"/>
    </row>
    <row r="56" spans="1:14" ht="14.45" customHeight="1">
      <c r="A56" s="7" t="s">
        <v>164</v>
      </c>
      <c r="B56" t="s">
        <v>279</v>
      </c>
      <c r="C56" s="7" t="s">
        <v>113</v>
      </c>
      <c r="D56" t="s">
        <v>283</v>
      </c>
      <c r="F56" s="9">
        <v>1</v>
      </c>
      <c r="G56" s="10">
        <v>3</v>
      </c>
      <c r="H56" s="9">
        <v>1</v>
      </c>
      <c r="I56" s="40">
        <f t="shared" si="4"/>
        <v>3</v>
      </c>
      <c r="J56" s="14" t="s">
        <v>284</v>
      </c>
      <c r="K56" s="12" t="s">
        <v>311</v>
      </c>
      <c r="L56" s="76"/>
      <c r="M56" s="90"/>
      <c r="N56" s="87"/>
    </row>
    <row r="57" spans="1:14" ht="14.45" customHeight="1">
      <c r="A57" s="7" t="s">
        <v>164</v>
      </c>
      <c r="B57" t="s">
        <v>279</v>
      </c>
      <c r="C57" s="7" t="s">
        <v>174</v>
      </c>
      <c r="D57" t="s">
        <v>287</v>
      </c>
      <c r="F57" s="9">
        <v>1</v>
      </c>
      <c r="G57" s="10">
        <v>3</v>
      </c>
      <c r="H57" s="9">
        <v>1</v>
      </c>
      <c r="I57" s="40">
        <f t="shared" si="4"/>
        <v>3</v>
      </c>
      <c r="J57" s="48" t="s">
        <v>285</v>
      </c>
      <c r="K57" s="12" t="s">
        <v>311</v>
      </c>
      <c r="L57" s="76"/>
      <c r="M57" s="90"/>
      <c r="N57" s="87"/>
    </row>
    <row r="58" spans="1:14" ht="14.45" customHeight="1">
      <c r="A58" s="7" t="s">
        <v>164</v>
      </c>
      <c r="B58" t="s">
        <v>204</v>
      </c>
      <c r="C58" s="7" t="s">
        <v>205</v>
      </c>
      <c r="D58" t="s">
        <v>206</v>
      </c>
      <c r="F58" s="9">
        <v>1</v>
      </c>
      <c r="G58" s="10">
        <v>21.5</v>
      </c>
      <c r="H58" s="9">
        <v>1</v>
      </c>
      <c r="I58" s="40">
        <f>G58*H58</f>
        <v>21.5</v>
      </c>
      <c r="J58" s="48" t="s">
        <v>207</v>
      </c>
      <c r="K58" s="12" t="s">
        <v>230</v>
      </c>
      <c r="L58" s="78"/>
      <c r="M58" s="90"/>
      <c r="N58" s="87"/>
    </row>
    <row r="59" spans="1:14" ht="15.75" thickBot="1">
      <c r="A59" s="80"/>
      <c r="B59" s="61" t="s">
        <v>67</v>
      </c>
      <c r="C59" s="62" t="s">
        <v>242</v>
      </c>
      <c r="D59" s="61" t="s">
        <v>275</v>
      </c>
      <c r="E59" s="63"/>
      <c r="F59" s="64"/>
      <c r="G59" s="65"/>
      <c r="H59" s="64">
        <v>1</v>
      </c>
      <c r="I59" s="66">
        <f>'Hardware List'!F47</f>
        <v>238.46999999999997</v>
      </c>
      <c r="J59" s="67"/>
      <c r="K59" s="68"/>
      <c r="L59" s="79"/>
      <c r="M59" s="90"/>
      <c r="N59" s="87"/>
    </row>
    <row r="60" spans="1:14" s="6" customFormat="1" ht="16.5" thickBot="1">
      <c r="A60" s="43"/>
      <c r="B60" s="44" t="s">
        <v>4</v>
      </c>
      <c r="C60" s="43" t="s">
        <v>309</v>
      </c>
      <c r="D60" s="44" t="s">
        <v>5</v>
      </c>
      <c r="E60" s="44"/>
      <c r="F60" s="44"/>
      <c r="G60" s="44"/>
      <c r="H60" s="45"/>
      <c r="I60" s="46">
        <f>SUM(I20:I59)+I14</f>
        <v>1882.6400000000003</v>
      </c>
      <c r="J60" s="44"/>
      <c r="K60" s="51"/>
      <c r="L60" s="41"/>
      <c r="M60" s="91"/>
      <c r="N60" s="89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 GL: 350 - Color: MGN12 H" xr:uid="{9DCC9853-4D9E-4093-9D52-2A218587FDA4}"/>
    <hyperlink ref="J12" r:id="rId52" display="2x GL: 400 - Color: MGN12 H" xr:uid="{A43DD5EF-D822-48AA-A6D3-DB6211D18B07}"/>
    <hyperlink ref="J13" r:id="rId53" display="1x GL: 400 - Color: MGN9 H" xr:uid="{792C8BB0-E4E5-4DDC-8020-C3F9BE9E4B2E}"/>
    <hyperlink ref="J10" r:id="rId54" xr:uid="{3FB75D13-E1B1-4B85-B99D-0379606A4DAC}"/>
    <hyperlink ref="M10" r:id="rId55" xr:uid="{03D23144-4452-41B9-B4B9-F51023FDC698}"/>
    <hyperlink ref="M11" r:id="rId56" xr:uid="{410E10AD-6201-406C-BD2E-0E2A08BBF18C}"/>
    <hyperlink ref="M12" r:id="rId57" xr:uid="{D0E8BE37-F76A-4921-AA1C-3F7A7D64A7BC}"/>
    <hyperlink ref="J16" r:id="rId58" display="Makersupplies Complete Kit" xr:uid="{036B3E6D-568B-4079-9529-92EC099AA1B7}"/>
    <hyperlink ref="J17" r:id="rId59" xr:uid="{3707A5E6-020E-4B23-B131-7499054C07E0}"/>
    <hyperlink ref="J19" r:id="rId60" xr:uid="{A9A16167-FCF8-4CCB-AF52-C298BD6D8154}"/>
    <hyperlink ref="J18" r:id="rId61" xr:uid="{2EF5411B-8136-4A92-8C0B-6EDC3731093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5" t="s">
        <v>274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s="6" customFormat="1" ht="16.5" thickBot="1">
      <c r="A2" s="43" t="s">
        <v>21</v>
      </c>
      <c r="B2" s="44" t="s">
        <v>5</v>
      </c>
      <c r="C2" s="44"/>
      <c r="D2" s="44"/>
      <c r="E2" s="45"/>
      <c r="F2" s="46">
        <f>F47</f>
        <v>238.46999999999997</v>
      </c>
      <c r="G2" s="44"/>
      <c r="H2" s="47"/>
      <c r="I2" s="47"/>
      <c r="J2" s="51"/>
      <c r="K2" s="84"/>
      <c r="L2" s="85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4" t="s">
        <v>8</v>
      </c>
      <c r="B3" s="35" t="s">
        <v>9</v>
      </c>
      <c r="C3" s="35" t="s">
        <v>11</v>
      </c>
      <c r="D3" s="35" t="s">
        <v>12</v>
      </c>
      <c r="E3" s="35" t="s">
        <v>13</v>
      </c>
      <c r="F3" s="37" t="s">
        <v>14</v>
      </c>
      <c r="G3" s="35" t="s">
        <v>15</v>
      </c>
      <c r="H3" s="35" t="s">
        <v>16</v>
      </c>
      <c r="I3" s="35" t="s">
        <v>17</v>
      </c>
      <c r="J3" s="37" t="s">
        <v>18</v>
      </c>
      <c r="K3" s="55"/>
      <c r="L3" s="86"/>
      <c r="M3" s="3"/>
      <c r="N3" s="3"/>
      <c r="O3" s="3"/>
      <c r="P3" s="3"/>
      <c r="Q3" s="3"/>
      <c r="R3" s="3"/>
      <c r="S3" s="3"/>
      <c r="T3" s="3"/>
    </row>
    <row r="4" spans="1:20">
      <c r="A4" s="7" t="s">
        <v>178</v>
      </c>
      <c r="B4" t="s">
        <v>179</v>
      </c>
      <c r="C4" s="9">
        <v>2</v>
      </c>
      <c r="D4" s="10">
        <f>(2.8+1.51)</f>
        <v>4.3099999999999996</v>
      </c>
      <c r="E4" s="9">
        <v>1</v>
      </c>
      <c r="F4" s="40">
        <f>E4*D4</f>
        <v>4.3099999999999996</v>
      </c>
      <c r="G4" s="49" t="s">
        <v>252</v>
      </c>
      <c r="H4" s="12" t="s">
        <v>180</v>
      </c>
      <c r="I4" s="13"/>
      <c r="J4" s="53"/>
      <c r="K4" s="1" t="s">
        <v>0</v>
      </c>
      <c r="L4" s="87"/>
    </row>
    <row r="5" spans="1:20">
      <c r="A5" s="7" t="s">
        <v>68</v>
      </c>
      <c r="B5" t="s">
        <v>69</v>
      </c>
      <c r="C5">
        <v>44</v>
      </c>
      <c r="D5" s="10">
        <v>1</v>
      </c>
      <c r="E5" s="9">
        <v>1</v>
      </c>
      <c r="F5" s="40">
        <f>E5*D5</f>
        <v>1</v>
      </c>
      <c r="G5" s="14" t="s">
        <v>70</v>
      </c>
      <c r="H5" s="12" t="s">
        <v>50</v>
      </c>
      <c r="I5" s="15">
        <v>934</v>
      </c>
      <c r="J5" s="52">
        <v>4032</v>
      </c>
      <c r="K5" s="2" t="s">
        <v>1</v>
      </c>
      <c r="L5" s="87"/>
    </row>
    <row r="6" spans="1:20">
      <c r="A6" s="7" t="s">
        <v>68</v>
      </c>
      <c r="B6" t="s">
        <v>71</v>
      </c>
      <c r="C6">
        <v>68</v>
      </c>
      <c r="D6" s="10">
        <v>3</v>
      </c>
      <c r="E6" s="9">
        <v>2</v>
      </c>
      <c r="F6" s="40">
        <f>E6*D6</f>
        <v>6</v>
      </c>
      <c r="G6" s="14" t="s">
        <v>196</v>
      </c>
      <c r="H6" s="12" t="s">
        <v>50</v>
      </c>
      <c r="I6" s="13"/>
      <c r="J6" s="53"/>
      <c r="K6" s="2" t="s">
        <v>2</v>
      </c>
      <c r="L6" s="87"/>
    </row>
    <row r="7" spans="1:20">
      <c r="A7" s="7" t="s">
        <v>68</v>
      </c>
      <c r="B7" s="18" t="s">
        <v>251</v>
      </c>
      <c r="C7" s="9">
        <v>6</v>
      </c>
      <c r="D7" s="10">
        <f>0.49</f>
        <v>0.49</v>
      </c>
      <c r="E7" s="9">
        <v>1</v>
      </c>
      <c r="F7" s="40">
        <f>E7*D7</f>
        <v>0.49</v>
      </c>
      <c r="G7" s="14" t="s">
        <v>167</v>
      </c>
      <c r="H7" s="12" t="s">
        <v>50</v>
      </c>
      <c r="I7" s="15"/>
      <c r="J7" s="52">
        <v>10511</v>
      </c>
      <c r="K7" s="2" t="s">
        <v>3</v>
      </c>
      <c r="L7" s="87"/>
    </row>
    <row r="8" spans="1:20">
      <c r="A8" s="7" t="s">
        <v>86</v>
      </c>
      <c r="B8" t="s">
        <v>208</v>
      </c>
      <c r="C8" s="9">
        <v>31</v>
      </c>
      <c r="D8" s="10">
        <v>0.74</v>
      </c>
      <c r="E8" s="9">
        <v>1</v>
      </c>
      <c r="F8" s="40">
        <f>E8*D8</f>
        <v>0.74</v>
      </c>
      <c r="G8" s="24" t="s">
        <v>210</v>
      </c>
      <c r="H8" s="12" t="s">
        <v>50</v>
      </c>
      <c r="I8" s="54" t="s">
        <v>209</v>
      </c>
      <c r="J8" s="52"/>
      <c r="L8" s="87"/>
    </row>
    <row r="9" spans="1:20">
      <c r="A9" s="17" t="s">
        <v>260</v>
      </c>
      <c r="B9" s="18" t="s">
        <v>254</v>
      </c>
      <c r="C9" s="9">
        <v>8</v>
      </c>
      <c r="D9" s="10">
        <v>0.56000000000000005</v>
      </c>
      <c r="E9" s="9">
        <v>1</v>
      </c>
      <c r="F9" s="40">
        <v>0.56000000000000005</v>
      </c>
      <c r="G9" s="48" t="s">
        <v>261</v>
      </c>
      <c r="H9" s="12" t="s">
        <v>50</v>
      </c>
      <c r="I9" s="54">
        <v>916</v>
      </c>
      <c r="J9" s="52"/>
      <c r="K9" s="1" t="s">
        <v>304</v>
      </c>
      <c r="L9" s="87"/>
    </row>
    <row r="10" spans="1:20">
      <c r="A10" s="7" t="s">
        <v>72</v>
      </c>
      <c r="B10" t="s">
        <v>73</v>
      </c>
      <c r="C10">
        <v>36</v>
      </c>
      <c r="D10" s="10">
        <v>1</v>
      </c>
      <c r="E10" s="9">
        <v>1</v>
      </c>
      <c r="F10" s="40">
        <f>E10*D10</f>
        <v>1</v>
      </c>
      <c r="G10" s="14" t="s">
        <v>74</v>
      </c>
      <c r="H10" s="12" t="s">
        <v>50</v>
      </c>
      <c r="I10" s="15"/>
      <c r="J10" s="52">
        <v>7380</v>
      </c>
      <c r="K10" s="88" t="s">
        <v>305</v>
      </c>
      <c r="L10" s="87"/>
    </row>
    <row r="11" spans="1:20">
      <c r="A11" s="17" t="s">
        <v>72</v>
      </c>
      <c r="B11" s="18" t="s">
        <v>273</v>
      </c>
      <c r="C11">
        <v>11</v>
      </c>
      <c r="D11" s="10">
        <v>1.1200000000000001</v>
      </c>
      <c r="E11" s="9">
        <v>1</v>
      </c>
      <c r="F11" s="40">
        <v>1.1200000000000001</v>
      </c>
      <c r="G11" s="48" t="s">
        <v>262</v>
      </c>
      <c r="H11" s="42" t="s">
        <v>50</v>
      </c>
      <c r="I11" s="15">
        <v>7991</v>
      </c>
      <c r="J11" s="52">
        <v>10642</v>
      </c>
      <c r="K11" s="88" t="s">
        <v>306</v>
      </c>
      <c r="L11" s="87"/>
    </row>
    <row r="12" spans="1:20">
      <c r="A12" s="7" t="s">
        <v>72</v>
      </c>
      <c r="B12" t="s">
        <v>75</v>
      </c>
      <c r="C12">
        <v>38</v>
      </c>
      <c r="D12" s="10">
        <v>1</v>
      </c>
      <c r="E12" s="9">
        <v>1</v>
      </c>
      <c r="F12" s="40">
        <f>E12*D12</f>
        <v>1</v>
      </c>
      <c r="G12" s="11" t="s">
        <v>74</v>
      </c>
      <c r="H12" s="12" t="s">
        <v>50</v>
      </c>
      <c r="I12" s="13">
        <v>912</v>
      </c>
      <c r="J12" s="53"/>
      <c r="K12" s="88" t="s">
        <v>307</v>
      </c>
      <c r="L12" s="87"/>
    </row>
    <row r="13" spans="1:20">
      <c r="A13" s="7" t="s">
        <v>72</v>
      </c>
      <c r="B13" t="s">
        <v>76</v>
      </c>
      <c r="C13">
        <v>31</v>
      </c>
      <c r="D13" s="10">
        <v>1</v>
      </c>
      <c r="E13" s="9">
        <v>1</v>
      </c>
      <c r="F13" s="40">
        <f>E13*D13</f>
        <v>1</v>
      </c>
      <c r="G13" s="14" t="s">
        <v>77</v>
      </c>
      <c r="H13" s="12" t="s">
        <v>50</v>
      </c>
      <c r="I13" s="15"/>
      <c r="J13" s="52">
        <v>7380</v>
      </c>
      <c r="K13" s="2"/>
      <c r="L13" s="87"/>
    </row>
    <row r="14" spans="1:20">
      <c r="A14" s="17" t="s">
        <v>72</v>
      </c>
      <c r="B14" s="18" t="s">
        <v>253</v>
      </c>
      <c r="C14">
        <v>29</v>
      </c>
      <c r="D14" s="10">
        <v>1.07</v>
      </c>
      <c r="E14" s="9">
        <v>1</v>
      </c>
      <c r="F14" s="40">
        <v>1.07</v>
      </c>
      <c r="G14" s="48" t="s">
        <v>263</v>
      </c>
      <c r="H14" s="42" t="s">
        <v>50</v>
      </c>
      <c r="I14" s="15">
        <v>912</v>
      </c>
      <c r="J14" s="52">
        <v>4762</v>
      </c>
      <c r="K14" s="2"/>
      <c r="L14" s="87"/>
    </row>
    <row r="15" spans="1:20">
      <c r="A15" s="7" t="s">
        <v>72</v>
      </c>
      <c r="B15" t="s">
        <v>78</v>
      </c>
      <c r="C15">
        <v>11</v>
      </c>
      <c r="D15" s="10">
        <v>2</v>
      </c>
      <c r="E15" s="9">
        <v>1</v>
      </c>
      <c r="F15" s="40">
        <f>E15*D15</f>
        <v>2</v>
      </c>
      <c r="G15" s="11" t="s">
        <v>79</v>
      </c>
      <c r="H15" s="12" t="s">
        <v>50</v>
      </c>
      <c r="I15" s="13"/>
      <c r="J15" s="53">
        <v>7380</v>
      </c>
      <c r="K15" s="116" t="s">
        <v>312</v>
      </c>
      <c r="L15" s="117"/>
    </row>
    <row r="16" spans="1:20">
      <c r="A16" s="17" t="s">
        <v>72</v>
      </c>
      <c r="B16" s="18" t="s">
        <v>272</v>
      </c>
      <c r="C16">
        <v>4</v>
      </c>
      <c r="D16" s="10">
        <v>1.5</v>
      </c>
      <c r="E16" s="9">
        <v>1</v>
      </c>
      <c r="F16" s="40">
        <f>E16*D16</f>
        <v>1.5</v>
      </c>
      <c r="G16" s="48" t="s">
        <v>264</v>
      </c>
      <c r="H16" s="12" t="s">
        <v>50</v>
      </c>
      <c r="I16" s="13">
        <v>912</v>
      </c>
      <c r="J16" s="53"/>
      <c r="K16" s="116"/>
      <c r="L16" s="117"/>
    </row>
    <row r="17" spans="1:12">
      <c r="A17" s="7" t="s">
        <v>183</v>
      </c>
      <c r="B17" t="s">
        <v>184</v>
      </c>
      <c r="C17" s="9">
        <v>4</v>
      </c>
      <c r="D17" s="10">
        <f>3.27</f>
        <v>3.27</v>
      </c>
      <c r="E17" s="9">
        <v>1</v>
      </c>
      <c r="F17" s="40">
        <f t="shared" ref="F17:F34" si="0">E17*D17</f>
        <v>3.27</v>
      </c>
      <c r="G17" s="11" t="s">
        <v>185</v>
      </c>
      <c r="H17" s="12" t="s">
        <v>50</v>
      </c>
      <c r="I17" s="13"/>
      <c r="J17" s="53"/>
      <c r="K17" s="90"/>
      <c r="L17" s="87"/>
    </row>
    <row r="18" spans="1:12">
      <c r="A18" s="7" t="s">
        <v>183</v>
      </c>
      <c r="B18" t="s">
        <v>186</v>
      </c>
      <c r="C18" s="9">
        <v>4</v>
      </c>
      <c r="D18" s="10">
        <f>2.57</f>
        <v>2.57</v>
      </c>
      <c r="E18" s="9">
        <v>1</v>
      </c>
      <c r="F18" s="40">
        <f t="shared" si="0"/>
        <v>2.57</v>
      </c>
      <c r="G18" s="14" t="s">
        <v>213</v>
      </c>
      <c r="H18" s="12" t="s">
        <v>50</v>
      </c>
      <c r="I18" s="15"/>
      <c r="J18" s="52"/>
      <c r="K18" s="116" t="s">
        <v>315</v>
      </c>
      <c r="L18" s="117"/>
    </row>
    <row r="19" spans="1:12">
      <c r="A19" s="7" t="s">
        <v>72</v>
      </c>
      <c r="B19" t="s">
        <v>80</v>
      </c>
      <c r="C19">
        <v>3</v>
      </c>
      <c r="D19" s="10">
        <v>4</v>
      </c>
      <c r="E19" s="9">
        <v>3</v>
      </c>
      <c r="F19" s="40">
        <f t="shared" si="0"/>
        <v>12</v>
      </c>
      <c r="G19" s="14" t="s">
        <v>81</v>
      </c>
      <c r="H19" s="12" t="s">
        <v>82</v>
      </c>
      <c r="I19" s="15"/>
      <c r="J19" s="52"/>
      <c r="K19" s="116"/>
      <c r="L19" s="117"/>
    </row>
    <row r="20" spans="1:12">
      <c r="A20" s="17" t="s">
        <v>72</v>
      </c>
      <c r="B20" s="18" t="s">
        <v>255</v>
      </c>
      <c r="C20">
        <v>1</v>
      </c>
      <c r="D20" s="10">
        <v>11</v>
      </c>
      <c r="E20" s="9">
        <v>1</v>
      </c>
      <c r="F20" s="40">
        <f t="shared" si="0"/>
        <v>11</v>
      </c>
      <c r="G20" s="49" t="s">
        <v>171</v>
      </c>
      <c r="H20" s="12" t="s">
        <v>50</v>
      </c>
      <c r="I20" s="15"/>
      <c r="J20" s="52"/>
      <c r="K20" s="90"/>
      <c r="L20" s="87"/>
    </row>
    <row r="21" spans="1:12">
      <c r="A21" s="7" t="s">
        <v>68</v>
      </c>
      <c r="B21" t="s">
        <v>83</v>
      </c>
      <c r="C21">
        <v>5</v>
      </c>
      <c r="D21" s="10">
        <v>1.5</v>
      </c>
      <c r="E21" s="9">
        <v>1</v>
      </c>
      <c r="F21" s="40">
        <f t="shared" si="0"/>
        <v>1.5</v>
      </c>
      <c r="G21" s="14" t="s">
        <v>84</v>
      </c>
      <c r="H21" s="12" t="s">
        <v>50</v>
      </c>
      <c r="I21" s="13">
        <v>934</v>
      </c>
      <c r="J21" s="53">
        <v>4032</v>
      </c>
      <c r="K21" s="116" t="s">
        <v>314</v>
      </c>
      <c r="L21" s="117"/>
    </row>
    <row r="22" spans="1:12">
      <c r="A22" s="7" t="s">
        <v>68</v>
      </c>
      <c r="B22" s="18" t="s">
        <v>256</v>
      </c>
      <c r="C22">
        <v>9</v>
      </c>
      <c r="D22" s="10">
        <v>1.5</v>
      </c>
      <c r="E22" s="9">
        <v>1</v>
      </c>
      <c r="F22" s="40">
        <f t="shared" si="0"/>
        <v>1.5</v>
      </c>
      <c r="G22" s="14" t="s">
        <v>85</v>
      </c>
      <c r="H22" s="12" t="s">
        <v>50</v>
      </c>
      <c r="I22" s="15">
        <v>985</v>
      </c>
      <c r="J22" s="52">
        <v>10511</v>
      </c>
      <c r="K22" s="116"/>
      <c r="L22" s="117"/>
    </row>
    <row r="23" spans="1:12">
      <c r="A23" s="7" t="s">
        <v>86</v>
      </c>
      <c r="B23" t="s">
        <v>87</v>
      </c>
      <c r="C23">
        <v>7</v>
      </c>
      <c r="D23" s="10">
        <v>1</v>
      </c>
      <c r="E23" s="9">
        <v>1</v>
      </c>
      <c r="F23" s="40">
        <f t="shared" si="0"/>
        <v>1</v>
      </c>
      <c r="G23" s="11" t="s">
        <v>88</v>
      </c>
      <c r="H23" s="12" t="s">
        <v>50</v>
      </c>
      <c r="I23" s="13">
        <v>125</v>
      </c>
      <c r="J23" s="53">
        <v>7089</v>
      </c>
      <c r="K23" s="90"/>
      <c r="L23" s="87"/>
    </row>
    <row r="24" spans="1:12">
      <c r="A24" s="7" t="s">
        <v>72</v>
      </c>
      <c r="B24" t="s">
        <v>89</v>
      </c>
      <c r="C24">
        <v>3</v>
      </c>
      <c r="D24" s="10">
        <v>2</v>
      </c>
      <c r="E24" s="9">
        <v>1</v>
      </c>
      <c r="F24" s="40">
        <f t="shared" si="0"/>
        <v>2</v>
      </c>
      <c r="G24" s="14" t="s">
        <v>90</v>
      </c>
      <c r="H24" s="12" t="s">
        <v>50</v>
      </c>
      <c r="I24" s="15">
        <v>7991</v>
      </c>
      <c r="J24" s="52">
        <v>10642</v>
      </c>
      <c r="K24" s="90"/>
      <c r="L24" s="87"/>
    </row>
    <row r="25" spans="1:12">
      <c r="A25" s="7" t="s">
        <v>72</v>
      </c>
      <c r="B25" t="s">
        <v>91</v>
      </c>
      <c r="C25">
        <v>7</v>
      </c>
      <c r="D25" s="10">
        <v>2</v>
      </c>
      <c r="E25" s="9">
        <v>1</v>
      </c>
      <c r="F25" s="40">
        <f t="shared" si="0"/>
        <v>2</v>
      </c>
      <c r="G25" s="11" t="s">
        <v>92</v>
      </c>
      <c r="H25" s="12" t="s">
        <v>50</v>
      </c>
      <c r="I25" s="13">
        <v>7991</v>
      </c>
      <c r="J25" s="53">
        <v>10642</v>
      </c>
      <c r="K25" s="90"/>
      <c r="L25" s="87"/>
    </row>
    <row r="26" spans="1:12">
      <c r="A26" s="7" t="s">
        <v>72</v>
      </c>
      <c r="B26" s="59" t="s">
        <v>278</v>
      </c>
      <c r="C26">
        <v>4</v>
      </c>
      <c r="D26" s="10">
        <v>3.28</v>
      </c>
      <c r="E26" s="9">
        <v>1</v>
      </c>
      <c r="F26" s="40">
        <f t="shared" si="0"/>
        <v>3.28</v>
      </c>
      <c r="G26" s="48" t="s">
        <v>277</v>
      </c>
      <c r="H26" s="12" t="s">
        <v>50</v>
      </c>
      <c r="I26" s="13">
        <v>7991</v>
      </c>
      <c r="J26" s="53"/>
      <c r="K26" s="90"/>
      <c r="L26" s="87"/>
    </row>
    <row r="27" spans="1:12">
      <c r="A27" s="7" t="s">
        <v>68</v>
      </c>
      <c r="B27" t="s">
        <v>93</v>
      </c>
      <c r="C27">
        <v>22</v>
      </c>
      <c r="D27" s="10">
        <v>2</v>
      </c>
      <c r="E27" s="9">
        <v>1</v>
      </c>
      <c r="F27" s="40">
        <f t="shared" si="0"/>
        <v>2</v>
      </c>
      <c r="G27" s="14" t="s">
        <v>94</v>
      </c>
      <c r="H27" s="12" t="s">
        <v>50</v>
      </c>
      <c r="I27" s="15">
        <v>934</v>
      </c>
      <c r="J27" s="52">
        <v>4032</v>
      </c>
      <c r="K27" s="90"/>
      <c r="L27" s="87"/>
    </row>
    <row r="28" spans="1:12">
      <c r="A28" s="7" t="s">
        <v>68</v>
      </c>
      <c r="B28" t="s">
        <v>95</v>
      </c>
      <c r="C28">
        <v>64</v>
      </c>
      <c r="D28" s="10">
        <v>11</v>
      </c>
      <c r="E28" s="9">
        <v>1</v>
      </c>
      <c r="F28" s="40">
        <f t="shared" si="0"/>
        <v>11</v>
      </c>
      <c r="G28" s="14" t="s">
        <v>96</v>
      </c>
      <c r="H28" s="12" t="s">
        <v>50</v>
      </c>
      <c r="I28" s="13"/>
      <c r="J28" s="53"/>
      <c r="K28" s="90"/>
      <c r="L28" s="87"/>
    </row>
    <row r="29" spans="1:12">
      <c r="A29" s="7" t="s">
        <v>68</v>
      </c>
      <c r="B29" t="s">
        <v>97</v>
      </c>
      <c r="C29">
        <v>15</v>
      </c>
      <c r="D29" s="10">
        <v>2.81</v>
      </c>
      <c r="E29" s="9">
        <v>1</v>
      </c>
      <c r="F29" s="40">
        <f t="shared" si="0"/>
        <v>2.81</v>
      </c>
      <c r="G29" s="14" t="s">
        <v>98</v>
      </c>
      <c r="H29" s="12" t="s">
        <v>50</v>
      </c>
      <c r="I29" s="15">
        <v>985</v>
      </c>
      <c r="J29" s="52">
        <v>10511</v>
      </c>
      <c r="K29" s="90"/>
      <c r="L29" s="87"/>
    </row>
    <row r="30" spans="1:12">
      <c r="A30" s="7" t="s">
        <v>68</v>
      </c>
      <c r="B30" t="s">
        <v>202</v>
      </c>
      <c r="C30">
        <v>72</v>
      </c>
      <c r="D30" s="10">
        <v>13.5</v>
      </c>
      <c r="E30" s="9">
        <v>1</v>
      </c>
      <c r="F30" s="40">
        <f t="shared" si="0"/>
        <v>13.5</v>
      </c>
      <c r="G30" s="11" t="s">
        <v>99</v>
      </c>
      <c r="H30" s="12" t="s">
        <v>50</v>
      </c>
      <c r="I30" s="13"/>
      <c r="J30" s="53"/>
      <c r="K30" s="90"/>
      <c r="L30" s="87"/>
    </row>
    <row r="31" spans="1:12">
      <c r="A31" s="7" t="s">
        <v>172</v>
      </c>
      <c r="B31" t="s">
        <v>303</v>
      </c>
      <c r="C31" s="9">
        <v>1</v>
      </c>
      <c r="D31" s="10">
        <f>2.03+1.59</f>
        <v>3.62</v>
      </c>
      <c r="E31" s="9">
        <v>1</v>
      </c>
      <c r="F31" s="40">
        <f t="shared" si="0"/>
        <v>3.62</v>
      </c>
      <c r="G31" s="14" t="s">
        <v>173</v>
      </c>
      <c r="H31" s="12" t="s">
        <v>227</v>
      </c>
      <c r="I31" s="15"/>
      <c r="J31" s="52"/>
      <c r="K31" s="90"/>
      <c r="L31" s="87"/>
    </row>
    <row r="32" spans="1:12">
      <c r="A32" s="7" t="s">
        <v>86</v>
      </c>
      <c r="B32" t="s">
        <v>100</v>
      </c>
      <c r="C32">
        <v>141</v>
      </c>
      <c r="D32" s="10">
        <v>1.28</v>
      </c>
      <c r="E32" s="9">
        <v>2</v>
      </c>
      <c r="F32" s="40">
        <f t="shared" si="0"/>
        <v>2.56</v>
      </c>
      <c r="G32" s="14" t="s">
        <v>101</v>
      </c>
      <c r="H32" s="12" t="s">
        <v>50</v>
      </c>
      <c r="I32" s="15">
        <v>125</v>
      </c>
      <c r="J32" s="52">
        <v>7089</v>
      </c>
      <c r="K32" s="90"/>
      <c r="L32" s="87"/>
    </row>
    <row r="33" spans="1:20">
      <c r="A33" s="7" t="s">
        <v>72</v>
      </c>
      <c r="B33" t="s">
        <v>102</v>
      </c>
      <c r="C33">
        <v>141</v>
      </c>
      <c r="D33" s="10">
        <v>2.69</v>
      </c>
      <c r="E33" s="9">
        <v>15</v>
      </c>
      <c r="F33" s="40">
        <f t="shared" si="0"/>
        <v>40.35</v>
      </c>
      <c r="G33" s="11" t="s">
        <v>103</v>
      </c>
      <c r="H33" s="12" t="s">
        <v>50</v>
      </c>
      <c r="I33" s="13"/>
      <c r="J33" s="53">
        <v>7380</v>
      </c>
      <c r="K33" s="90"/>
      <c r="L33" s="87"/>
    </row>
    <row r="34" spans="1:20">
      <c r="A34" s="7" t="s">
        <v>72</v>
      </c>
      <c r="B34" t="s">
        <v>104</v>
      </c>
      <c r="C34">
        <v>9</v>
      </c>
      <c r="D34" s="10">
        <v>8</v>
      </c>
      <c r="E34" s="16">
        <v>1</v>
      </c>
      <c r="F34" s="40">
        <f t="shared" si="0"/>
        <v>8</v>
      </c>
      <c r="G34" s="14" t="s">
        <v>105</v>
      </c>
      <c r="H34" s="12" t="s">
        <v>50</v>
      </c>
      <c r="I34" s="15"/>
      <c r="J34" s="52">
        <v>7380</v>
      </c>
      <c r="K34" s="90"/>
      <c r="L34" s="87"/>
    </row>
    <row r="35" spans="1:20">
      <c r="A35" s="17" t="s">
        <v>72</v>
      </c>
      <c r="B35" s="57" t="s">
        <v>257</v>
      </c>
      <c r="C35">
        <v>4</v>
      </c>
      <c r="D35" s="10">
        <v>1.64</v>
      </c>
      <c r="E35" s="16">
        <v>1</v>
      </c>
      <c r="F35" s="40">
        <v>1.64</v>
      </c>
      <c r="G35" s="48" t="s">
        <v>265</v>
      </c>
      <c r="H35" s="12" t="s">
        <v>82</v>
      </c>
      <c r="I35" s="15"/>
      <c r="J35" s="52">
        <v>7380</v>
      </c>
      <c r="K35" s="90"/>
      <c r="L35" s="87"/>
    </row>
    <row r="36" spans="1:20">
      <c r="A36" s="7" t="s">
        <v>106</v>
      </c>
      <c r="B36" t="s">
        <v>107</v>
      </c>
      <c r="C36">
        <v>5</v>
      </c>
      <c r="D36" s="10">
        <v>2.57</v>
      </c>
      <c r="E36" s="16">
        <v>1</v>
      </c>
      <c r="F36" s="40">
        <f>E36*D36</f>
        <v>2.57</v>
      </c>
      <c r="G36" s="14" t="s">
        <v>108</v>
      </c>
      <c r="H36" s="12" t="s">
        <v>50</v>
      </c>
      <c r="I36" s="13">
        <v>933</v>
      </c>
      <c r="J36" s="53"/>
      <c r="K36" s="90"/>
      <c r="L36" s="87"/>
    </row>
    <row r="37" spans="1:20">
      <c r="A37" s="17" t="s">
        <v>106</v>
      </c>
      <c r="B37" t="s">
        <v>276</v>
      </c>
      <c r="C37">
        <v>15</v>
      </c>
      <c r="D37" s="10">
        <v>3.04</v>
      </c>
      <c r="E37" s="16">
        <v>2</v>
      </c>
      <c r="F37" s="40">
        <f t="shared" ref="F37" si="1">E37*D37</f>
        <v>6.08</v>
      </c>
      <c r="G37" s="48" t="s">
        <v>266</v>
      </c>
      <c r="H37" s="12" t="s">
        <v>50</v>
      </c>
      <c r="I37" s="13">
        <v>933</v>
      </c>
      <c r="J37" s="53"/>
      <c r="K37" s="90"/>
      <c r="L37" s="87"/>
    </row>
    <row r="38" spans="1:20">
      <c r="A38" s="17" t="s">
        <v>109</v>
      </c>
      <c r="B38" t="s">
        <v>110</v>
      </c>
      <c r="C38" s="9">
        <v>33</v>
      </c>
      <c r="D38" s="10">
        <v>16</v>
      </c>
      <c r="E38" s="9">
        <v>1</v>
      </c>
      <c r="F38" s="40">
        <f>E38*D38</f>
        <v>16</v>
      </c>
      <c r="G38" s="48" t="s">
        <v>194</v>
      </c>
      <c r="H38" s="12" t="s">
        <v>197</v>
      </c>
      <c r="I38" s="15"/>
      <c r="J38" s="52"/>
      <c r="K38" s="90"/>
      <c r="L38" s="87"/>
    </row>
    <row r="39" spans="1:20">
      <c r="A39" s="17" t="s">
        <v>47</v>
      </c>
      <c r="B39" s="2" t="s">
        <v>301</v>
      </c>
      <c r="C39" s="9">
        <v>1</v>
      </c>
      <c r="D39" s="10">
        <v>9.5</v>
      </c>
      <c r="E39" s="9">
        <v>1</v>
      </c>
      <c r="F39" s="40">
        <v>9.5</v>
      </c>
      <c r="G39" s="48" t="s">
        <v>267</v>
      </c>
      <c r="H39" s="42" t="s">
        <v>268</v>
      </c>
      <c r="I39" s="15"/>
      <c r="J39" s="52"/>
      <c r="K39" s="90"/>
      <c r="L39" s="87"/>
    </row>
    <row r="40" spans="1:20">
      <c r="A40" s="7" t="s">
        <v>59</v>
      </c>
      <c r="B40" t="s">
        <v>60</v>
      </c>
      <c r="C40">
        <v>3</v>
      </c>
      <c r="D40" s="10">
        <v>2.5</v>
      </c>
      <c r="E40" s="16">
        <v>2</v>
      </c>
      <c r="F40" s="40">
        <f t="shared" ref="F40:F41" si="2">E40*D40</f>
        <v>5</v>
      </c>
      <c r="G40" s="14" t="s">
        <v>61</v>
      </c>
      <c r="H40" s="12" t="s">
        <v>62</v>
      </c>
      <c r="I40" s="13"/>
      <c r="J40" s="53"/>
      <c r="K40" s="90"/>
      <c r="L40" s="87"/>
    </row>
    <row r="41" spans="1:20">
      <c r="A41" s="17" t="s">
        <v>59</v>
      </c>
      <c r="B41" t="s">
        <v>302</v>
      </c>
      <c r="C41">
        <v>3</v>
      </c>
      <c r="D41" s="10">
        <v>4.5</v>
      </c>
      <c r="E41" s="16">
        <v>1</v>
      </c>
      <c r="F41" s="40">
        <f t="shared" si="2"/>
        <v>4.5</v>
      </c>
      <c r="G41" s="48" t="s">
        <v>198</v>
      </c>
      <c r="H41" s="12" t="s">
        <v>62</v>
      </c>
      <c r="I41" s="13"/>
      <c r="J41" s="53"/>
      <c r="K41" s="90"/>
      <c r="L41" s="87"/>
    </row>
    <row r="42" spans="1:20">
      <c r="A42" s="17" t="s">
        <v>59</v>
      </c>
      <c r="B42" t="s">
        <v>300</v>
      </c>
      <c r="C42" s="9">
        <v>6</v>
      </c>
      <c r="D42" s="10">
        <v>9.1999999999999993</v>
      </c>
      <c r="E42" s="9" t="s">
        <v>270</v>
      </c>
      <c r="F42" s="40">
        <v>9.1999999999999993</v>
      </c>
      <c r="G42" s="48" t="s">
        <v>269</v>
      </c>
      <c r="H42" s="12" t="s">
        <v>271</v>
      </c>
      <c r="I42" s="15"/>
      <c r="J42" s="52"/>
      <c r="K42" s="90"/>
      <c r="L42" s="87"/>
    </row>
    <row r="43" spans="1:20">
      <c r="A43" s="17" t="s">
        <v>63</v>
      </c>
      <c r="B43" s="18" t="s">
        <v>64</v>
      </c>
      <c r="C43" s="9">
        <v>6</v>
      </c>
      <c r="D43" s="10">
        <v>7.5</v>
      </c>
      <c r="E43" s="9">
        <v>1</v>
      </c>
      <c r="F43" s="40">
        <f t="shared" ref="F43" si="3">E43*D43</f>
        <v>7.5</v>
      </c>
      <c r="G43" s="50" t="s">
        <v>65</v>
      </c>
      <c r="H43" s="42" t="s">
        <v>66</v>
      </c>
      <c r="I43" s="15"/>
      <c r="J43" s="52"/>
      <c r="K43" s="90"/>
      <c r="L43" s="87"/>
    </row>
    <row r="44" spans="1:20">
      <c r="A44" s="7" t="s">
        <v>63</v>
      </c>
      <c r="B44" t="s">
        <v>165</v>
      </c>
      <c r="C44">
        <v>2</v>
      </c>
      <c r="D44" s="10">
        <v>24</v>
      </c>
      <c r="E44" s="16">
        <v>1</v>
      </c>
      <c r="F44" s="40">
        <f t="shared" ref="F44" si="4">E44*D44</f>
        <v>24</v>
      </c>
      <c r="G44" s="14" t="s">
        <v>212</v>
      </c>
      <c r="H44" s="12" t="s">
        <v>166</v>
      </c>
      <c r="I44" s="13"/>
      <c r="J44" s="53"/>
      <c r="K44" s="90"/>
      <c r="L44" s="87"/>
    </row>
    <row r="45" spans="1:20">
      <c r="A45" s="17" t="s">
        <v>63</v>
      </c>
      <c r="B45" t="s">
        <v>168</v>
      </c>
      <c r="C45">
        <v>3</v>
      </c>
      <c r="D45" s="10">
        <f>5.01</f>
        <v>5.01</v>
      </c>
      <c r="E45" s="16">
        <v>1</v>
      </c>
      <c r="F45" s="40">
        <f>E45*D45</f>
        <v>5.01</v>
      </c>
      <c r="G45" s="48" t="s">
        <v>169</v>
      </c>
      <c r="H45" s="12" t="s">
        <v>170</v>
      </c>
      <c r="I45" s="13"/>
      <c r="J45" s="53"/>
      <c r="K45" s="90"/>
      <c r="L45" s="87"/>
    </row>
    <row r="46" spans="1:20">
      <c r="A46" s="7" t="s">
        <v>181</v>
      </c>
      <c r="B46" t="s">
        <v>182</v>
      </c>
      <c r="C46" s="9">
        <v>1</v>
      </c>
      <c r="D46" s="10">
        <f>1.72</f>
        <v>1.72</v>
      </c>
      <c r="E46" s="9">
        <v>1</v>
      </c>
      <c r="F46" s="40">
        <f>E46*D46</f>
        <v>1.72</v>
      </c>
      <c r="G46" s="14" t="s">
        <v>214</v>
      </c>
      <c r="H46" s="12" t="s">
        <v>226</v>
      </c>
      <c r="I46" s="15"/>
      <c r="J46" s="52"/>
      <c r="K46" s="90"/>
      <c r="L46" s="87"/>
    </row>
    <row r="47" spans="1:20" s="6" customFormat="1" ht="16.5" thickBot="1">
      <c r="A47" s="31" t="s">
        <v>67</v>
      </c>
      <c r="B47" s="32" t="s">
        <v>5</v>
      </c>
      <c r="C47" s="32"/>
      <c r="D47" s="32"/>
      <c r="E47" s="33"/>
      <c r="F47" s="36">
        <f>SUBTOTAL(109,Table13[Line Price $])</f>
        <v>238.46999999999997</v>
      </c>
      <c r="G47" s="32"/>
      <c r="H47" s="30"/>
      <c r="I47" s="30"/>
      <c r="J47" s="41"/>
      <c r="K47" s="91"/>
      <c r="L47" s="89"/>
      <c r="M47" s="5"/>
      <c r="N47" s="5"/>
      <c r="O47" s="5"/>
      <c r="P47" s="5"/>
      <c r="Q47" s="5"/>
      <c r="R47" s="5"/>
      <c r="S47" s="5"/>
      <c r="T47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20" r:id="rId29" xr:uid="{00000000-0004-0000-0100-00001C000000}"/>
    <hyperlink ref="G40" r:id="rId30" xr:uid="{00000000-0004-0000-0100-00001D000000}"/>
    <hyperlink ref="G41" r:id="rId31" xr:uid="{00000000-0004-0000-0100-00001E000000}"/>
    <hyperlink ref="G9" r:id="rId32" xr:uid="{00000000-0004-0000-0100-00001F000000}"/>
    <hyperlink ref="G11" r:id="rId33" xr:uid="{00000000-0004-0000-0100-000020000000}"/>
    <hyperlink ref="G14" r:id="rId34" xr:uid="{00000000-0004-0000-0100-000021000000}"/>
    <hyperlink ref="G16" r:id="rId35" xr:uid="{00000000-0004-0000-0100-000022000000}"/>
    <hyperlink ref="G35" r:id="rId36" xr:uid="{00000000-0004-0000-0100-000023000000}"/>
    <hyperlink ref="G37" r:id="rId37" xr:uid="{00000000-0004-0000-0100-000024000000}"/>
    <hyperlink ref="G39" r:id="rId38" xr:uid="{00000000-0004-0000-0100-000025000000}"/>
    <hyperlink ref="G42" r:id="rId39" xr:uid="{00000000-0004-0000-0100-000026000000}"/>
    <hyperlink ref="H42" r:id="rId40" display="https://www.aliexpress.com/store/912301249" xr:uid="{00000000-0004-0000-0100-000027000000}"/>
    <hyperlink ref="G26" r:id="rId41" xr:uid="{00000000-0004-0000-0100-000028000000}"/>
    <hyperlink ref="G43" r:id="rId42" xr:uid="{2D20C191-2C76-4E00-9BC9-A6157242D739}"/>
    <hyperlink ref="G44" r:id="rId43" display="Color: Buffer 14inch 35cm" xr:uid="{F2847965-49D7-4D00-AD1F-BEC4457D3EC4}"/>
    <hyperlink ref="G45" r:id="rId44" xr:uid="{D3CD710D-DAE0-4D54-96D8-FDD895E4D65D}"/>
    <hyperlink ref="K10" r:id="rId45" xr:uid="{8FDAE175-15BF-4A40-9A56-A8BA3F0B1726}"/>
    <hyperlink ref="K11" r:id="rId46" xr:uid="{28344F8D-D570-49B2-BBE9-72B7480294DA}"/>
    <hyperlink ref="K12" r:id="rId47" xr:uid="{250F0C70-6CC6-4928-A342-928C374FF4D7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L49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5" t="s">
        <v>310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>
      <c r="A2" s="1"/>
      <c r="C2" s="4"/>
      <c r="D2" s="1" t="s">
        <v>0</v>
      </c>
      <c r="E2" s="1" t="s">
        <v>304</v>
      </c>
      <c r="F2" s="4"/>
      <c r="G2" s="4"/>
      <c r="J2" s="1"/>
    </row>
    <row r="3" spans="1:12">
      <c r="C3" s="1"/>
      <c r="D3" s="2" t="s">
        <v>1</v>
      </c>
      <c r="E3" s="60" t="s">
        <v>305</v>
      </c>
      <c r="J3" s="2"/>
    </row>
    <row r="4" spans="1:12">
      <c r="A4" s="1"/>
      <c r="C4" s="2"/>
      <c r="D4" s="2" t="s">
        <v>2</v>
      </c>
      <c r="E4" s="60" t="s">
        <v>306</v>
      </c>
      <c r="J4" s="2"/>
    </row>
    <row r="5" spans="1:12" ht="15.75" thickBot="1">
      <c r="C5" s="2"/>
      <c r="D5" s="2" t="s">
        <v>3</v>
      </c>
      <c r="E5" s="60" t="s">
        <v>307</v>
      </c>
      <c r="J5" s="2"/>
    </row>
    <row r="6" spans="1:12" s="6" customFormat="1" ht="16.5" thickBot="1">
      <c r="A6" s="43"/>
      <c r="B6" s="44" t="s">
        <v>4</v>
      </c>
      <c r="C6" s="43" t="s">
        <v>308</v>
      </c>
      <c r="D6" s="44" t="s">
        <v>5</v>
      </c>
      <c r="E6" s="44"/>
      <c r="F6" s="44"/>
      <c r="G6" s="44"/>
      <c r="H6" s="45"/>
      <c r="I6" s="46">
        <f>I49</f>
        <v>1494.31</v>
      </c>
      <c r="J6" s="44"/>
      <c r="K6" s="51"/>
      <c r="L6" s="51"/>
    </row>
    <row r="7" spans="1:12" s="55" customFormat="1" ht="28.5" customHeight="1" thickBot="1">
      <c r="A7" s="34" t="s">
        <v>6</v>
      </c>
      <c r="B7" s="35" t="s">
        <v>7</v>
      </c>
      <c r="C7" s="34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7" t="s">
        <v>14</v>
      </c>
      <c r="J7" s="35" t="s">
        <v>15</v>
      </c>
      <c r="K7" s="37" t="s">
        <v>16</v>
      </c>
      <c r="L7" s="37" t="s">
        <v>19</v>
      </c>
    </row>
    <row r="8" spans="1:12">
      <c r="A8" s="7" t="s">
        <v>20</v>
      </c>
      <c r="B8" s="19" t="s">
        <v>21</v>
      </c>
      <c r="C8" s="38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9">
        <v>8</v>
      </c>
      <c r="J8" s="58" t="s">
        <v>298</v>
      </c>
      <c r="K8" s="28" t="s">
        <v>24</v>
      </c>
      <c r="L8" s="69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40">
        <f t="shared" ref="I9:I47" si="0">H9*G9</f>
        <v>9.5</v>
      </c>
      <c r="J9" s="25" t="s">
        <v>26</v>
      </c>
      <c r="K9" s="27" t="s">
        <v>24</v>
      </c>
      <c r="L9" s="70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40">
        <f t="shared" si="0"/>
        <v>42.16</v>
      </c>
      <c r="J10" s="26" t="s">
        <v>26</v>
      </c>
      <c r="K10" s="27" t="s">
        <v>24</v>
      </c>
      <c r="L10" s="71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40">
        <f t="shared" si="0"/>
        <v>44.484000000000002</v>
      </c>
      <c r="J11" s="25" t="s">
        <v>30</v>
      </c>
      <c r="K11" s="27" t="s">
        <v>24</v>
      </c>
      <c r="L11" s="70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40">
        <f t="shared" si="0"/>
        <v>58.8</v>
      </c>
      <c r="J12" s="26" t="s">
        <v>32</v>
      </c>
      <c r="K12" s="27" t="s">
        <v>24</v>
      </c>
      <c r="L12" s="71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40">
        <f t="shared" si="0"/>
        <v>25</v>
      </c>
      <c r="J13" s="25" t="s">
        <v>203</v>
      </c>
      <c r="K13" s="27" t="s">
        <v>24</v>
      </c>
      <c r="L13" s="70"/>
    </row>
    <row r="14" spans="1:12">
      <c r="A14" s="7" t="s">
        <v>20</v>
      </c>
      <c r="B14" t="s">
        <v>21</v>
      </c>
      <c r="C14" s="7" t="s">
        <v>33</v>
      </c>
      <c r="D14" t="s">
        <v>258</v>
      </c>
      <c r="F14" s="9">
        <v>4</v>
      </c>
      <c r="G14" s="10">
        <v>10</v>
      </c>
      <c r="H14" s="9">
        <v>4</v>
      </c>
      <c r="I14" s="40">
        <f t="shared" si="0"/>
        <v>40</v>
      </c>
      <c r="J14" s="56" t="s">
        <v>259</v>
      </c>
      <c r="K14" s="27" t="s">
        <v>24</v>
      </c>
      <c r="L14" s="72"/>
    </row>
    <row r="15" spans="1:12">
      <c r="A15" s="7" t="s">
        <v>46</v>
      </c>
      <c r="B15" t="s">
        <v>133</v>
      </c>
      <c r="C15" s="7" t="s">
        <v>154</v>
      </c>
      <c r="D15" t="s">
        <v>155</v>
      </c>
      <c r="E15">
        <v>350</v>
      </c>
      <c r="F15" s="9">
        <v>3</v>
      </c>
      <c r="G15" s="10">
        <v>15.6</v>
      </c>
      <c r="H15" s="9">
        <v>3</v>
      </c>
      <c r="I15" s="40">
        <f>H15*G15</f>
        <v>46.8</v>
      </c>
      <c r="J15" s="29" t="s">
        <v>223</v>
      </c>
      <c r="K15" s="27" t="s">
        <v>66</v>
      </c>
      <c r="L15" s="73"/>
    </row>
    <row r="16" spans="1:12">
      <c r="A16" s="7" t="s">
        <v>46</v>
      </c>
      <c r="B16" t="s">
        <v>133</v>
      </c>
      <c r="C16" s="7" t="s">
        <v>154</v>
      </c>
      <c r="D16" t="s">
        <v>156</v>
      </c>
      <c r="E16">
        <v>400</v>
      </c>
      <c r="F16" s="9">
        <v>2</v>
      </c>
      <c r="G16" s="10">
        <v>17.5</v>
      </c>
      <c r="H16" s="9">
        <v>2</v>
      </c>
      <c r="I16" s="40">
        <f>H16*G16</f>
        <v>35</v>
      </c>
      <c r="J16" s="29" t="s">
        <v>224</v>
      </c>
      <c r="K16" s="27" t="s">
        <v>66</v>
      </c>
      <c r="L16" s="73"/>
    </row>
    <row r="17" spans="1:12">
      <c r="A17" s="7" t="s">
        <v>46</v>
      </c>
      <c r="B17" t="s">
        <v>133</v>
      </c>
      <c r="C17" s="7" t="s">
        <v>154</v>
      </c>
      <c r="D17" t="s">
        <v>157</v>
      </c>
      <c r="E17">
        <v>400</v>
      </c>
      <c r="F17" s="9">
        <v>1</v>
      </c>
      <c r="G17" s="10">
        <v>16</v>
      </c>
      <c r="H17" s="9">
        <v>1</v>
      </c>
      <c r="I17" s="40">
        <f>H17*G17</f>
        <v>16</v>
      </c>
      <c r="J17" s="29" t="s">
        <v>225</v>
      </c>
      <c r="K17" s="27" t="s">
        <v>66</v>
      </c>
      <c r="L17" s="73"/>
    </row>
    <row r="18" spans="1:12" ht="15.75" thickBot="1">
      <c r="A18" s="7" t="s">
        <v>20</v>
      </c>
      <c r="B18" t="s">
        <v>21</v>
      </c>
      <c r="C18" s="7" t="s">
        <v>35</v>
      </c>
      <c r="D18" s="2" t="s">
        <v>329</v>
      </c>
      <c r="F18" s="9"/>
      <c r="G18" s="10"/>
      <c r="H18" s="9"/>
      <c r="I18" s="81">
        <f>G22+G23</f>
        <v>374</v>
      </c>
      <c r="J18" s="56"/>
      <c r="K18" s="27"/>
      <c r="L18" s="73"/>
    </row>
    <row r="19" spans="1:12" ht="15.75" thickBot="1">
      <c r="A19" s="107" t="s">
        <v>20</v>
      </c>
      <c r="B19" s="108" t="s">
        <v>21</v>
      </c>
      <c r="C19" s="108" t="s">
        <v>35</v>
      </c>
      <c r="D19" s="108" t="s">
        <v>327</v>
      </c>
      <c r="E19" s="108"/>
      <c r="F19" s="109"/>
      <c r="G19" s="110"/>
      <c r="H19" s="109"/>
      <c r="I19" s="111"/>
      <c r="J19" s="112"/>
      <c r="K19" s="113" t="s">
        <v>328</v>
      </c>
      <c r="L19" s="74"/>
    </row>
    <row r="20" spans="1:12">
      <c r="A20" s="92" t="s">
        <v>20</v>
      </c>
      <c r="B20" s="1" t="s">
        <v>21</v>
      </c>
      <c r="C20" s="1" t="s">
        <v>35</v>
      </c>
      <c r="D20" s="1" t="s">
        <v>318</v>
      </c>
      <c r="E20" s="1"/>
      <c r="F20" s="93">
        <v>1</v>
      </c>
      <c r="G20" s="94">
        <v>720</v>
      </c>
      <c r="H20" s="93"/>
      <c r="I20" s="40">
        <f>H20*G20</f>
        <v>0</v>
      </c>
      <c r="J20" s="70" t="s">
        <v>323</v>
      </c>
      <c r="K20" s="103" t="s">
        <v>43</v>
      </c>
      <c r="L20" s="70"/>
    </row>
    <row r="21" spans="1:12" ht="15.75" thickBot="1">
      <c r="A21" s="92" t="s">
        <v>20</v>
      </c>
      <c r="B21" s="1" t="s">
        <v>21</v>
      </c>
      <c r="C21" s="1" t="s">
        <v>35</v>
      </c>
      <c r="D21" s="1" t="s">
        <v>319</v>
      </c>
      <c r="E21" s="1"/>
      <c r="F21" s="93">
        <v>1</v>
      </c>
      <c r="G21" s="94">
        <v>577</v>
      </c>
      <c r="H21" s="93"/>
      <c r="I21" s="40">
        <f t="shared" ref="I21:I23" si="1">H21*G21</f>
        <v>0</v>
      </c>
      <c r="J21" s="70" t="s">
        <v>324</v>
      </c>
      <c r="K21" s="103" t="s">
        <v>43</v>
      </c>
      <c r="L21" s="70"/>
    </row>
    <row r="22" spans="1:12">
      <c r="A22" s="95" t="s">
        <v>20</v>
      </c>
      <c r="B22" s="96" t="s">
        <v>21</v>
      </c>
      <c r="C22" s="96" t="s">
        <v>35</v>
      </c>
      <c r="D22" s="96" t="s">
        <v>322</v>
      </c>
      <c r="E22" s="96"/>
      <c r="F22" s="97">
        <v>1</v>
      </c>
      <c r="G22" s="98">
        <v>175</v>
      </c>
      <c r="H22" s="97"/>
      <c r="I22" s="39">
        <f t="shared" si="1"/>
        <v>0</v>
      </c>
      <c r="J22" s="69" t="s">
        <v>325</v>
      </c>
      <c r="K22" s="106" t="s">
        <v>320</v>
      </c>
      <c r="L22" s="70"/>
    </row>
    <row r="23" spans="1:12" ht="15.75" thickBot="1">
      <c r="A23" s="99" t="s">
        <v>46</v>
      </c>
      <c r="B23" s="100" t="s">
        <v>133</v>
      </c>
      <c r="C23" s="100" t="s">
        <v>154</v>
      </c>
      <c r="D23" s="100" t="s">
        <v>321</v>
      </c>
      <c r="E23" s="100"/>
      <c r="F23" s="101">
        <v>1</v>
      </c>
      <c r="G23" s="102">
        <v>199</v>
      </c>
      <c r="H23" s="101"/>
      <c r="I23" s="105">
        <f t="shared" si="1"/>
        <v>0</v>
      </c>
      <c r="J23" s="114" t="s">
        <v>326</v>
      </c>
      <c r="K23" s="104" t="s">
        <v>320</v>
      </c>
      <c r="L23" s="70"/>
    </row>
    <row r="24" spans="1:12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40">
        <f>H24*G24</f>
        <v>20</v>
      </c>
      <c r="J24" s="14" t="s">
        <v>241</v>
      </c>
      <c r="K24" s="12" t="s">
        <v>38</v>
      </c>
      <c r="L24" s="75"/>
    </row>
    <row r="25" spans="1:12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40">
        <v>104</v>
      </c>
      <c r="J25" s="14" t="s">
        <v>42</v>
      </c>
      <c r="K25" s="12" t="s">
        <v>43</v>
      </c>
      <c r="L25" s="75"/>
    </row>
    <row r="26" spans="1:12">
      <c r="A26" s="7" t="s">
        <v>39</v>
      </c>
      <c r="B26" t="s">
        <v>21</v>
      </c>
      <c r="C26" s="7" t="s">
        <v>44</v>
      </c>
      <c r="D26" s="18" t="s">
        <v>217</v>
      </c>
      <c r="E26">
        <v>330</v>
      </c>
      <c r="F26" s="9">
        <v>1</v>
      </c>
      <c r="G26" s="10">
        <v>46</v>
      </c>
      <c r="H26" s="9">
        <v>1</v>
      </c>
      <c r="I26" s="40">
        <f t="shared" si="0"/>
        <v>46</v>
      </c>
      <c r="J26" s="14" t="s">
        <v>235</v>
      </c>
      <c r="K26" s="12" t="s">
        <v>45</v>
      </c>
      <c r="L26" s="73" t="s">
        <v>234</v>
      </c>
    </row>
    <row r="27" spans="1:12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40">
        <f t="shared" si="0"/>
        <v>6</v>
      </c>
      <c r="J27" s="14" t="s">
        <v>54</v>
      </c>
      <c r="K27" s="12" t="s">
        <v>50</v>
      </c>
      <c r="L27" s="75"/>
    </row>
    <row r="28" spans="1:12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40">
        <f t="shared" si="0"/>
        <v>3</v>
      </c>
      <c r="J28" s="11" t="s">
        <v>57</v>
      </c>
      <c r="K28" s="12" t="s">
        <v>58</v>
      </c>
      <c r="L28" s="75"/>
    </row>
    <row r="29" spans="1:12">
      <c r="A29" s="7" t="s">
        <v>111</v>
      </c>
      <c r="B29" t="s">
        <v>112</v>
      </c>
      <c r="C29" s="7" t="s">
        <v>113</v>
      </c>
      <c r="D29" s="18" t="s">
        <v>244</v>
      </c>
      <c r="F29" s="9">
        <v>1</v>
      </c>
      <c r="G29" s="10">
        <v>145</v>
      </c>
      <c r="H29" s="9">
        <v>1</v>
      </c>
      <c r="I29" s="40">
        <f t="shared" si="0"/>
        <v>145</v>
      </c>
      <c r="J29" s="14" t="s">
        <v>243</v>
      </c>
      <c r="K29" s="12" t="s">
        <v>114</v>
      </c>
      <c r="L29" s="73" t="s">
        <v>219</v>
      </c>
    </row>
    <row r="30" spans="1:12">
      <c r="A30" s="7" t="s">
        <v>111</v>
      </c>
      <c r="B30" t="s">
        <v>112</v>
      </c>
      <c r="C30" s="7" t="s">
        <v>115</v>
      </c>
      <c r="D30" t="s">
        <v>116</v>
      </c>
      <c r="F30" s="9">
        <v>1</v>
      </c>
      <c r="G30" s="10">
        <v>23</v>
      </c>
      <c r="H30" s="9">
        <v>1</v>
      </c>
      <c r="I30" s="40">
        <f t="shared" si="0"/>
        <v>23</v>
      </c>
      <c r="J30" s="14" t="s">
        <v>117</v>
      </c>
      <c r="K30" s="12" t="s">
        <v>118</v>
      </c>
      <c r="L30" s="75"/>
    </row>
    <row r="31" spans="1:12">
      <c r="A31" s="7" t="s">
        <v>111</v>
      </c>
      <c r="B31" t="s">
        <v>112</v>
      </c>
      <c r="C31" s="7" t="s">
        <v>119</v>
      </c>
      <c r="D31" t="s">
        <v>120</v>
      </c>
      <c r="F31" s="9">
        <v>1</v>
      </c>
      <c r="G31" s="10">
        <v>7.5</v>
      </c>
      <c r="H31" s="9">
        <v>1</v>
      </c>
      <c r="I31" s="40">
        <f t="shared" si="0"/>
        <v>7.5</v>
      </c>
      <c r="J31" s="14" t="s">
        <v>121</v>
      </c>
      <c r="K31" s="12" t="s">
        <v>122</v>
      </c>
      <c r="L31" s="75"/>
    </row>
    <row r="32" spans="1:12">
      <c r="A32" s="7" t="s">
        <v>111</v>
      </c>
      <c r="B32" t="s">
        <v>112</v>
      </c>
      <c r="C32" s="7" t="s">
        <v>123</v>
      </c>
      <c r="D32" s="18" t="s">
        <v>238</v>
      </c>
      <c r="E32">
        <v>300</v>
      </c>
      <c r="F32" s="9">
        <v>1</v>
      </c>
      <c r="G32" s="10">
        <v>78.39</v>
      </c>
      <c r="H32" s="9">
        <v>1</v>
      </c>
      <c r="I32" s="40">
        <f t="shared" si="0"/>
        <v>78.39</v>
      </c>
      <c r="J32" s="49" t="s">
        <v>245</v>
      </c>
      <c r="K32" s="12" t="s">
        <v>216</v>
      </c>
      <c r="L32" s="73" t="s">
        <v>215</v>
      </c>
    </row>
    <row r="33" spans="1:12">
      <c r="A33" s="7" t="s">
        <v>111</v>
      </c>
      <c r="B33" t="s">
        <v>112</v>
      </c>
      <c r="C33" s="7" t="s">
        <v>119</v>
      </c>
      <c r="D33" t="s">
        <v>124</v>
      </c>
      <c r="F33" s="9">
        <v>1</v>
      </c>
      <c r="G33" s="10">
        <v>26</v>
      </c>
      <c r="H33" s="9">
        <v>1</v>
      </c>
      <c r="I33" s="40">
        <f t="shared" si="0"/>
        <v>26</v>
      </c>
      <c r="J33" s="50" t="s">
        <v>246</v>
      </c>
      <c r="K33" s="12" t="s">
        <v>140</v>
      </c>
      <c r="L33" s="73" t="s">
        <v>125</v>
      </c>
    </row>
    <row r="34" spans="1:12">
      <c r="A34" s="7" t="s">
        <v>111</v>
      </c>
      <c r="B34" t="s">
        <v>112</v>
      </c>
      <c r="C34" s="7" t="s">
        <v>127</v>
      </c>
      <c r="D34" s="18" t="s">
        <v>239</v>
      </c>
      <c r="F34" s="9">
        <v>1</v>
      </c>
      <c r="G34" s="10">
        <v>3</v>
      </c>
      <c r="H34" s="9">
        <v>1</v>
      </c>
      <c r="I34" s="40">
        <f>H34*G34</f>
        <v>3</v>
      </c>
      <c r="J34" s="11" t="s">
        <v>236</v>
      </c>
      <c r="K34" s="12" t="s">
        <v>128</v>
      </c>
      <c r="L34" s="75"/>
    </row>
    <row r="35" spans="1:12">
      <c r="A35" s="7" t="s">
        <v>126</v>
      </c>
      <c r="B35" t="s">
        <v>112</v>
      </c>
      <c r="C35" s="7" t="s">
        <v>199</v>
      </c>
      <c r="D35" t="s">
        <v>200</v>
      </c>
      <c r="F35" s="9">
        <v>1</v>
      </c>
      <c r="G35" s="10">
        <v>2</v>
      </c>
      <c r="H35" s="9">
        <v>1</v>
      </c>
      <c r="I35" s="40">
        <f t="shared" si="0"/>
        <v>2</v>
      </c>
      <c r="J35" s="11" t="s">
        <v>201</v>
      </c>
      <c r="K35" s="42" t="s">
        <v>247</v>
      </c>
      <c r="L35" s="73" t="s">
        <v>218</v>
      </c>
    </row>
    <row r="36" spans="1:12">
      <c r="A36" s="7" t="s">
        <v>126</v>
      </c>
      <c r="B36" t="s">
        <v>129</v>
      </c>
      <c r="C36" s="7" t="s">
        <v>130</v>
      </c>
      <c r="D36" s="18" t="s">
        <v>248</v>
      </c>
      <c r="F36" s="9">
        <v>1</v>
      </c>
      <c r="G36" s="10">
        <v>40</v>
      </c>
      <c r="H36" s="9">
        <v>1</v>
      </c>
      <c r="I36" s="40">
        <f t="shared" si="0"/>
        <v>40</v>
      </c>
      <c r="J36" s="50" t="s">
        <v>249</v>
      </c>
      <c r="K36" s="42" t="s">
        <v>140</v>
      </c>
      <c r="L36" s="75"/>
    </row>
    <row r="37" spans="1:12">
      <c r="A37" s="7" t="s">
        <v>126</v>
      </c>
      <c r="B37" t="s">
        <v>129</v>
      </c>
      <c r="C37" s="7" t="s">
        <v>231</v>
      </c>
      <c r="D37" t="s">
        <v>232</v>
      </c>
      <c r="F37" s="9">
        <v>1</v>
      </c>
      <c r="G37" s="10">
        <v>13.5</v>
      </c>
      <c r="H37" s="9">
        <v>1</v>
      </c>
      <c r="I37" s="40">
        <f t="shared" si="0"/>
        <v>13.5</v>
      </c>
      <c r="J37" s="14" t="s">
        <v>233</v>
      </c>
      <c r="K37" s="42" t="s">
        <v>122</v>
      </c>
      <c r="L37" s="75"/>
    </row>
    <row r="38" spans="1:12">
      <c r="A38" s="7" t="s">
        <v>126</v>
      </c>
      <c r="B38" t="s">
        <v>129</v>
      </c>
      <c r="C38" s="7" t="s">
        <v>129</v>
      </c>
      <c r="D38" s="18" t="s">
        <v>250</v>
      </c>
      <c r="F38" s="9">
        <v>1</v>
      </c>
      <c r="G38" s="10">
        <v>80</v>
      </c>
      <c r="H38" s="9">
        <v>1</v>
      </c>
      <c r="I38" s="40">
        <f t="shared" si="0"/>
        <v>80</v>
      </c>
      <c r="J38" s="48" t="s">
        <v>131</v>
      </c>
      <c r="K38" s="12" t="s">
        <v>132</v>
      </c>
      <c r="L38" s="75"/>
    </row>
    <row r="39" spans="1:12" ht="14.45" customHeight="1">
      <c r="A39" s="7" t="s">
        <v>126</v>
      </c>
      <c r="B39" t="s">
        <v>129</v>
      </c>
      <c r="C39" s="7" t="s">
        <v>36</v>
      </c>
      <c r="D39" t="s">
        <v>295</v>
      </c>
      <c r="F39" s="9">
        <v>1</v>
      </c>
      <c r="G39" s="10">
        <v>3.75</v>
      </c>
      <c r="H39" s="9">
        <v>1</v>
      </c>
      <c r="I39" s="40">
        <f>H39*G39</f>
        <v>3.75</v>
      </c>
      <c r="J39" s="48" t="s">
        <v>296</v>
      </c>
      <c r="K39" s="12" t="s">
        <v>140</v>
      </c>
      <c r="L39" s="76"/>
    </row>
    <row r="40" spans="1:12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40">
        <f>H40*G40</f>
        <v>1.2</v>
      </c>
      <c r="J40" s="14" t="s">
        <v>49</v>
      </c>
      <c r="K40" s="12" t="s">
        <v>50</v>
      </c>
      <c r="L40" s="75"/>
    </row>
    <row r="41" spans="1:12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40">
        <f>H41*G41</f>
        <v>9</v>
      </c>
      <c r="J41" s="11" t="s">
        <v>52</v>
      </c>
      <c r="K41" s="12" t="s">
        <v>50</v>
      </c>
      <c r="L41" s="75"/>
    </row>
    <row r="42" spans="1:12">
      <c r="A42" s="7" t="s">
        <v>46</v>
      </c>
      <c r="B42" t="s">
        <v>133</v>
      </c>
      <c r="C42" s="7" t="s">
        <v>134</v>
      </c>
      <c r="D42" t="s">
        <v>135</v>
      </c>
      <c r="F42" s="9">
        <v>8</v>
      </c>
      <c r="G42" s="10">
        <v>59</v>
      </c>
      <c r="H42" s="9">
        <v>1</v>
      </c>
      <c r="I42" s="40">
        <f t="shared" si="0"/>
        <v>59</v>
      </c>
      <c r="J42" s="11" t="s">
        <v>136</v>
      </c>
      <c r="K42" s="12" t="s">
        <v>122</v>
      </c>
      <c r="L42" s="75"/>
    </row>
    <row r="43" spans="1:12">
      <c r="A43" s="7" t="s">
        <v>46</v>
      </c>
      <c r="B43" t="s">
        <v>133</v>
      </c>
      <c r="C43" s="7" t="s">
        <v>137</v>
      </c>
      <c r="D43" t="s">
        <v>138</v>
      </c>
      <c r="F43" s="9">
        <v>10</v>
      </c>
      <c r="G43" s="10">
        <v>4.0999999999999996</v>
      </c>
      <c r="H43" s="9">
        <v>10</v>
      </c>
      <c r="I43" s="40">
        <f t="shared" si="0"/>
        <v>41</v>
      </c>
      <c r="J43" s="14" t="s">
        <v>139</v>
      </c>
      <c r="K43" s="12" t="s">
        <v>140</v>
      </c>
      <c r="L43" s="75"/>
    </row>
    <row r="44" spans="1:12">
      <c r="A44" s="7" t="s">
        <v>46</v>
      </c>
      <c r="B44" t="s">
        <v>133</v>
      </c>
      <c r="C44" s="7" t="s">
        <v>137</v>
      </c>
      <c r="D44" t="s">
        <v>141</v>
      </c>
      <c r="F44" s="9">
        <v>5</v>
      </c>
      <c r="G44" s="10">
        <v>6</v>
      </c>
      <c r="H44" s="9">
        <v>5</v>
      </c>
      <c r="I44" s="40">
        <f t="shared" si="0"/>
        <v>30</v>
      </c>
      <c r="J44" s="14" t="s">
        <v>142</v>
      </c>
      <c r="K44" s="12" t="s">
        <v>140</v>
      </c>
      <c r="L44" s="75"/>
    </row>
    <row r="45" spans="1:12">
      <c r="A45" s="7" t="s">
        <v>46</v>
      </c>
      <c r="B45" t="s">
        <v>133</v>
      </c>
      <c r="C45" s="7" t="s">
        <v>143</v>
      </c>
      <c r="D45" t="s">
        <v>144</v>
      </c>
      <c r="F45" s="9">
        <v>5</v>
      </c>
      <c r="G45" s="10">
        <v>4</v>
      </c>
      <c r="H45" s="9">
        <v>5</v>
      </c>
      <c r="I45" s="40">
        <f t="shared" si="0"/>
        <v>20</v>
      </c>
      <c r="J45" s="14" t="s">
        <v>145</v>
      </c>
      <c r="K45" s="12" t="s">
        <v>140</v>
      </c>
      <c r="L45" s="75"/>
    </row>
    <row r="46" spans="1:12">
      <c r="A46" s="7" t="s">
        <v>46</v>
      </c>
      <c r="B46" t="s">
        <v>133</v>
      </c>
      <c r="C46" s="7" t="s">
        <v>146</v>
      </c>
      <c r="D46" t="s">
        <v>147</v>
      </c>
      <c r="E46">
        <v>200</v>
      </c>
      <c r="F46" s="9">
        <v>3</v>
      </c>
      <c r="G46" s="10">
        <v>16</v>
      </c>
      <c r="H46" s="9">
        <v>3</v>
      </c>
      <c r="I46" s="40">
        <f t="shared" si="0"/>
        <v>48</v>
      </c>
      <c r="J46" s="11" t="s">
        <v>148</v>
      </c>
      <c r="K46" s="12" t="s">
        <v>149</v>
      </c>
      <c r="L46" s="75"/>
    </row>
    <row r="47" spans="1:12">
      <c r="A47" s="7" t="s">
        <v>46</v>
      </c>
      <c r="B47" t="s">
        <v>133</v>
      </c>
      <c r="C47" s="7" t="s">
        <v>150</v>
      </c>
      <c r="D47" t="s">
        <v>151</v>
      </c>
      <c r="F47" s="9">
        <v>5</v>
      </c>
      <c r="G47" s="10">
        <v>14.5</v>
      </c>
      <c r="H47" s="9">
        <v>5</v>
      </c>
      <c r="I47" s="40">
        <f t="shared" si="0"/>
        <v>72.5</v>
      </c>
      <c r="J47" s="14" t="s">
        <v>152</v>
      </c>
      <c r="K47" s="12" t="s">
        <v>153</v>
      </c>
      <c r="L47" s="76"/>
    </row>
    <row r="48" spans="1:12" ht="15.75" thickBot="1">
      <c r="A48" s="80"/>
      <c r="B48" s="61" t="s">
        <v>67</v>
      </c>
      <c r="C48" s="62" t="s">
        <v>242</v>
      </c>
      <c r="D48" s="61" t="s">
        <v>275</v>
      </c>
      <c r="E48" s="63"/>
      <c r="F48" s="64"/>
      <c r="G48" s="65"/>
      <c r="H48" s="64">
        <v>1</v>
      </c>
      <c r="I48" s="66">
        <f>'Hardware List'!F47</f>
        <v>238.46999999999997</v>
      </c>
      <c r="J48" s="67"/>
      <c r="K48" s="68"/>
      <c r="L48" s="79"/>
    </row>
    <row r="49" spans="1:12" s="6" customFormat="1" ht="16.5" thickBot="1">
      <c r="A49" s="43"/>
      <c r="B49" s="44" t="s">
        <v>4</v>
      </c>
      <c r="C49" s="43" t="s">
        <v>309</v>
      </c>
      <c r="D49" s="44" t="s">
        <v>5</v>
      </c>
      <c r="E49" s="44"/>
      <c r="F49" s="44"/>
      <c r="G49" s="44"/>
      <c r="H49" s="45"/>
      <c r="I49" s="46">
        <f>SUM(I24:I48)+I18</f>
        <v>1494.31</v>
      </c>
      <c r="J49" s="44"/>
      <c r="K49" s="51"/>
      <c r="L49" s="41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38" r:id="rId15" xr:uid="{9D4F0A50-09F7-4455-B0E0-8C98A43A6D62}"/>
    <hyperlink ref="J42" r:id="rId16" xr:uid="{A7214C33-6F25-4CDB-9911-EEF1726351C4}"/>
    <hyperlink ref="J43" r:id="rId17" xr:uid="{E08B44CE-7743-429C-9F00-B49F9DD380B4}"/>
    <hyperlink ref="J44" r:id="rId18" xr:uid="{EB4CB8F1-4307-4941-9AA9-E58D1445C7BA}"/>
    <hyperlink ref="J45" r:id="rId19" xr:uid="{33176838-55A5-442D-8597-7714779D23E5}"/>
    <hyperlink ref="J46" r:id="rId20" xr:uid="{D16F093E-C063-4095-B981-70EB7556273F}"/>
    <hyperlink ref="J47" r:id="rId21" xr:uid="{DFD3B466-58C0-4BB0-A240-40DE084EB6EB}"/>
    <hyperlink ref="J35" r:id="rId22" xr:uid="{B23C80B2-ADFE-48FF-8206-624B1C458D35}"/>
    <hyperlink ref="J33" r:id="rId23" display="Genuine Omron Solid State Relay" xr:uid="{E09F19DF-B73C-4B79-A825-B8B9B38DA427}"/>
    <hyperlink ref="L32" r:id="rId24" display="1x 310mm 220V 750W" xr:uid="{E00DD198-4D39-468C-A7C5-6517124B60C1}"/>
    <hyperlink ref="L29" r:id="rId25" display="1x TMC2209 x8" xr:uid="{07910DC6-ADF8-4CD3-B110-882C7B40E38D}"/>
    <hyperlink ref="L35" r:id="rId26" display="1x ADXL345 Accelerometer" xr:uid="{EE8C9D4C-8156-46D9-8266-752CAEDB4527}"/>
    <hyperlink ref="J37" r:id="rId27" xr:uid="{574B19B8-679E-4BB1-95E3-481B7E6B7CC3}"/>
    <hyperlink ref="L26" r:id="rId28" xr:uid="{7CCAA504-70EE-480A-B0F9-05946499668E}"/>
    <hyperlink ref="J39" r:id="rId29" xr:uid="{435830FE-9D28-4F8A-A580-BF2BE5EA2233}"/>
    <hyperlink ref="E3" r:id="rId30" xr:uid="{8D7BE965-D64F-4EF6-AB85-6D60325E0F14}"/>
    <hyperlink ref="E4" r:id="rId31" xr:uid="{1AB1BA1F-E652-4A59-AFD9-CF100F7A0675}"/>
    <hyperlink ref="E5" r:id="rId32" xr:uid="{E1E6DD43-4F3E-40D4-869F-6509B89AF289}"/>
    <hyperlink ref="J8" r:id="rId33" xr:uid="{EC02321E-B7C3-4FC1-B874-04DFA25238EB}"/>
    <hyperlink ref="J9" r:id="rId34" xr:uid="{75B54B15-A33C-4E87-8110-F508CB5C1277}"/>
    <hyperlink ref="J10" r:id="rId35" xr:uid="{83361321-C27C-4029-97C6-080CDFE55588}"/>
    <hyperlink ref="J11" r:id="rId36" xr:uid="{3ED6FC78-17EA-44FD-B607-926496CA6227}"/>
    <hyperlink ref="J12" r:id="rId37" xr:uid="{34AFF23F-EEEB-46E8-9558-765383CF7C14}"/>
    <hyperlink ref="J13" r:id="rId38" display="Color: 10pcs 2028" xr:uid="{BED46395-E185-4988-9D32-2CBED9A54CB5}"/>
    <hyperlink ref="J15" r:id="rId39" display="3x GL: 350 - Color: MGN12 H" xr:uid="{C356FB3E-7AA9-44A7-AD42-F901E08A1E8E}"/>
    <hyperlink ref="J16" r:id="rId40" display="2x GL: 400 - Color: MGN12 H" xr:uid="{B96D0DAE-EBA7-4655-9D2F-33B86426C95B}"/>
    <hyperlink ref="J17" r:id="rId41" display="1x GL: 400 - Color: MGN9 H" xr:uid="{6D2004C4-00CA-42CD-AE17-9686593D737A}"/>
    <hyperlink ref="J14" r:id="rId42" xr:uid="{8B46BDD2-E98B-4C9A-A160-CDE182501C27}"/>
    <hyperlink ref="J20" r:id="rId43" display="Makersupplies Complete Kit" xr:uid="{99CD1EB2-A71D-4BEA-A810-8742818402F2}"/>
    <hyperlink ref="J21" r:id="rId44" xr:uid="{3B3B38BE-12A4-4908-A7D0-77B2122C84CB}"/>
    <hyperlink ref="J23" r:id="rId45" xr:uid="{71BEE32E-F3AD-4223-B448-5A57A36C1B0A}"/>
    <hyperlink ref="J22" r:id="rId46" xr:uid="{450A89A3-621C-40C6-9BB5-9E2B5DED92E2}"/>
  </hyperlinks>
  <pageMargins left="0.19685039370078741" right="0.19685039370078741" top="0.19685039370078741" bottom="0.19685039370078741" header="0" footer="0"/>
  <pageSetup paperSize="9" scale="78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2022-09-06T19:55:08Z</dcterms:modified>
</cp:coreProperties>
</file>