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з\экономика\"/>
    </mc:Choice>
  </mc:AlternateContent>
  <xr:revisionPtr revIDLastSave="0" documentId="13_ncr:1_{96DEFFAF-CE73-44B7-971A-113AD8CE06FF}" xr6:coauthVersionLast="45" xr6:coauthVersionMax="45" xr10:uidLastSave="{00000000-0000-0000-0000-000000000000}"/>
  <bookViews>
    <workbookView xWindow="-120" yWindow="-120" windowWidth="29040" windowHeight="15840" xr2:uid="{141C35E9-E036-4DED-80EC-80CE9C48DA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R3" i="1"/>
  <c r="P11" i="1"/>
  <c r="R11" i="1" s="1"/>
  <c r="R12" i="1" s="1"/>
  <c r="P4" i="1"/>
  <c r="Y37" i="1"/>
  <c r="Y36" i="1"/>
  <c r="R36" i="1"/>
  <c r="Y35" i="1"/>
  <c r="R35" i="1"/>
  <c r="Y27" i="1"/>
  <c r="R27" i="1"/>
  <c r="Y19" i="1"/>
  <c r="Y12" i="1"/>
  <c r="Y11" i="1"/>
  <c r="Y3" i="1"/>
  <c r="J37" i="1"/>
  <c r="J36" i="1"/>
  <c r="J35" i="1"/>
  <c r="J27" i="1"/>
  <c r="J19" i="1"/>
  <c r="J12" i="1"/>
  <c r="J11" i="1"/>
  <c r="J3" i="1"/>
  <c r="C36" i="1"/>
  <c r="C35" i="1"/>
  <c r="C27" i="1"/>
  <c r="C21" i="1"/>
  <c r="C20" i="1"/>
  <c r="C19" i="1"/>
  <c r="C13" i="1"/>
  <c r="C12" i="1"/>
  <c r="C11" i="1"/>
  <c r="C3" i="1"/>
  <c r="C4" i="1"/>
</calcChain>
</file>

<file path=xl/sharedStrings.xml><?xml version="1.0" encoding="utf-8"?>
<sst xmlns="http://schemas.openxmlformats.org/spreadsheetml/2006/main" count="21" uniqueCount="2">
  <si>
    <t>результат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</si>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</sst>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4" borderId="7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ill="1"/>
    <xf numFmtId="0" fontId="0" fillId="5" borderId="4" xfId="0" applyFill="1" applyBorder="1"/>
    <xf numFmtId="0" fontId="0" fillId="5" borderId="6" xfId="0" applyFill="1" applyBorder="1"/>
    <xf numFmtId="0" fontId="0" fillId="5" borderId="3" xfId="0" applyFill="1" applyBorder="1"/>
    <xf numFmtId="0" fontId="0" fillId="6" borderId="0" xfId="0" applyFill="1"/>
    <xf numFmtId="16" fontId="0" fillId="2" borderId="7" xfId="0" applyNumberFormat="1" applyFill="1" applyBorder="1"/>
    <xf numFmtId="16" fontId="0" fillId="2" borderId="8" xfId="0" applyNumberFormat="1" applyFill="1" applyBorder="1"/>
    <xf numFmtId="2" fontId="0" fillId="2" borderId="8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1D10-34F6-40BD-9CF0-5295A532D361}">
  <dimension ref="A1:AA39"/>
  <sheetViews>
    <sheetView tabSelected="1" zoomScale="115" zoomScaleNormal="115" workbookViewId="0">
      <selection activeCell="I16" sqref="I16"/>
    </sheetView>
  </sheetViews>
  <sheetFormatPr defaultRowHeight="15" x14ac:dyDescent="0.25"/>
  <cols>
    <col min="3" max="3" width="11.85546875" customWidth="1"/>
    <col min="10" max="10" width="10.7109375" customWidth="1"/>
    <col min="18" max="18" width="10.85546875" customWidth="1"/>
  </cols>
  <sheetData>
    <row r="1" spans="1:27" ht="15.75" thickBot="1" x14ac:dyDescent="0.3">
      <c r="A1" s="5">
        <v>1</v>
      </c>
      <c r="H1" s="5">
        <v>6</v>
      </c>
      <c r="N1" s="15"/>
      <c r="P1" s="5">
        <v>1</v>
      </c>
      <c r="W1" s="5">
        <v>6</v>
      </c>
    </row>
    <row r="2" spans="1:27" ht="15.75" thickBot="1" x14ac:dyDescent="0.3">
      <c r="A2" s="2">
        <v>4500</v>
      </c>
      <c r="B2" s="8"/>
      <c r="C2" s="1" t="s">
        <v>0</v>
      </c>
      <c r="D2" s="8"/>
      <c r="E2" s="14"/>
      <c r="H2" s="2">
        <v>0.32</v>
      </c>
      <c r="I2" s="8"/>
      <c r="J2" s="1" t="s">
        <v>0</v>
      </c>
      <c r="K2" s="8"/>
      <c r="L2" s="14"/>
      <c r="N2" s="15"/>
      <c r="P2" s="16">
        <v>44977</v>
      </c>
      <c r="Q2" s="8"/>
      <c r="R2" s="1" t="s">
        <v>0</v>
      </c>
      <c r="S2" s="8"/>
      <c r="T2" s="14"/>
      <c r="W2" s="2">
        <v>0.32</v>
      </c>
      <c r="X2" s="8"/>
      <c r="Y2" s="1" t="s">
        <v>0</v>
      </c>
      <c r="Z2" s="8"/>
      <c r="AA2" s="14"/>
    </row>
    <row r="3" spans="1:27" ht="15.75" thickBot="1" x14ac:dyDescent="0.3">
      <c r="A3" s="3">
        <v>0.18</v>
      </c>
      <c r="B3" s="9"/>
      <c r="C3" s="6">
        <f>(A2*0.18)/4</f>
        <v>202.5</v>
      </c>
      <c r="D3" s="9"/>
      <c r="E3" s="12"/>
      <c r="H3" s="3">
        <v>2</v>
      </c>
      <c r="I3" s="9"/>
      <c r="J3" s="7">
        <f>(1+H2*H3)</f>
        <v>1.6400000000000001</v>
      </c>
      <c r="K3" s="9"/>
      <c r="L3" s="12"/>
      <c r="N3" s="15"/>
      <c r="P3" s="17">
        <v>45013</v>
      </c>
      <c r="Q3" s="9"/>
      <c r="R3" s="7">
        <f>P6/(1-P5*P4/365) - P6</f>
        <v>0.69006810442678557</v>
      </c>
      <c r="S3" s="9"/>
      <c r="T3" s="12"/>
      <c r="W3" s="3">
        <v>2</v>
      </c>
      <c r="X3" s="9"/>
      <c r="Y3" s="7">
        <f>(1+W2*W3)</f>
        <v>1.6400000000000001</v>
      </c>
      <c r="Z3" s="9"/>
      <c r="AA3" s="12"/>
    </row>
    <row r="4" spans="1:27" ht="15.75" thickBot="1" x14ac:dyDescent="0.3">
      <c r="A4" s="3"/>
      <c r="B4" s="9"/>
      <c r="C4" s="7">
        <f>(A2*0.18)/12</f>
        <v>67.5</v>
      </c>
      <c r="D4" s="9"/>
      <c r="E4" s="12"/>
      <c r="H4" s="3"/>
      <c r="I4" s="9"/>
      <c r="J4" s="9"/>
      <c r="K4" s="9"/>
      <c r="L4" s="12"/>
      <c r="N4" s="15"/>
      <c r="P4" s="3">
        <f>P3-P2</f>
        <v>36</v>
      </c>
      <c r="Q4" s="9"/>
      <c r="R4" s="9"/>
      <c r="S4" s="9"/>
      <c r="T4" s="12"/>
      <c r="W4" s="3"/>
      <c r="X4" s="9"/>
      <c r="Y4" s="9"/>
      <c r="Z4" s="9"/>
      <c r="AA4" s="12"/>
    </row>
    <row r="5" spans="1:27" x14ac:dyDescent="0.25">
      <c r="A5" s="3"/>
      <c r="B5" s="9"/>
      <c r="C5" s="11"/>
      <c r="D5" s="9"/>
      <c r="E5" s="12"/>
      <c r="H5" s="3"/>
      <c r="I5" s="9"/>
      <c r="J5" s="9"/>
      <c r="K5" s="9"/>
      <c r="L5" s="12"/>
      <c r="N5" s="15"/>
      <c r="P5" s="3">
        <v>0.35</v>
      </c>
      <c r="Q5" s="9"/>
      <c r="R5" s="11"/>
      <c r="S5" s="9"/>
      <c r="T5" s="12"/>
      <c r="W5" s="3"/>
      <c r="X5" s="9"/>
      <c r="Y5" s="9"/>
      <c r="Z5" s="9"/>
      <c r="AA5" s="12"/>
    </row>
    <row r="6" spans="1:27" x14ac:dyDescent="0.25">
      <c r="A6" s="3"/>
      <c r="B6" s="9"/>
      <c r="C6" s="9"/>
      <c r="D6" s="9"/>
      <c r="E6" s="12"/>
      <c r="H6" s="3"/>
      <c r="I6" s="9"/>
      <c r="J6" s="9"/>
      <c r="K6" s="9"/>
      <c r="L6" s="12"/>
      <c r="N6" s="15"/>
      <c r="P6" s="3">
        <v>19.3</v>
      </c>
      <c r="Q6" s="9"/>
      <c r="R6" s="9"/>
      <c r="S6" s="9"/>
      <c r="T6" s="12"/>
      <c r="W6" s="3"/>
      <c r="X6" s="9"/>
      <c r="Y6" s="9"/>
      <c r="Z6" s="9"/>
      <c r="AA6" s="12"/>
    </row>
    <row r="7" spans="1:27" ht="15.75" thickBot="1" x14ac:dyDescent="0.3">
      <c r="A7" s="4"/>
      <c r="B7" s="10"/>
      <c r="C7" s="10"/>
      <c r="D7" s="10"/>
      <c r="E7" s="13"/>
      <c r="H7" s="4"/>
      <c r="I7" s="10"/>
      <c r="J7" s="10"/>
      <c r="K7" s="10"/>
      <c r="L7" s="13"/>
      <c r="N7" s="15"/>
      <c r="P7" s="4"/>
      <c r="Q7" s="10"/>
      <c r="R7" s="10"/>
      <c r="S7" s="10"/>
      <c r="T7" s="13"/>
      <c r="W7" s="4"/>
      <c r="X7" s="10"/>
      <c r="Y7" s="10"/>
      <c r="Z7" s="10"/>
      <c r="AA7" s="13"/>
    </row>
    <row r="8" spans="1:27" ht="15.75" thickBot="1" x14ac:dyDescent="0.3">
      <c r="N8" s="15"/>
    </row>
    <row r="9" spans="1:27" ht="15.75" thickBot="1" x14ac:dyDescent="0.3">
      <c r="A9" s="5">
        <v>2</v>
      </c>
      <c r="H9" s="5">
        <v>7</v>
      </c>
      <c r="N9" s="15"/>
      <c r="P9" s="5">
        <v>2</v>
      </c>
      <c r="W9" s="5">
        <v>7</v>
      </c>
    </row>
    <row r="10" spans="1:27" ht="15.75" thickBot="1" x14ac:dyDescent="0.3">
      <c r="A10" s="2">
        <v>6000</v>
      </c>
      <c r="B10" s="8"/>
      <c r="C10" s="1" t="s">
        <v>0</v>
      </c>
      <c r="D10" s="8"/>
      <c r="E10" s="14"/>
      <c r="H10" s="2">
        <v>10</v>
      </c>
      <c r="I10" s="8"/>
      <c r="J10" s="1" t="s">
        <v>0</v>
      </c>
      <c r="K10" s="8"/>
      <c r="L10" s="14"/>
      <c r="N10" s="15"/>
      <c r="P10" s="2">
        <v>60000</v>
      </c>
      <c r="Q10" s="8"/>
      <c r="R10" s="1" t="s">
        <v>0</v>
      </c>
      <c r="S10" s="8"/>
      <c r="T10" s="14"/>
      <c r="W10" s="2">
        <v>10</v>
      </c>
      <c r="X10" s="8"/>
      <c r="Y10" s="1" t="s">
        <v>0</v>
      </c>
      <c r="Z10" s="8"/>
      <c r="AA10" s="14"/>
    </row>
    <row r="11" spans="1:27" ht="15.75" thickBot="1" x14ac:dyDescent="0.3">
      <c r="A11" s="3">
        <v>0.2</v>
      </c>
      <c r="B11" s="9"/>
      <c r="C11" s="6">
        <f>(A10*(1+A11*7/12))</f>
        <v>6700</v>
      </c>
      <c r="D11" s="9"/>
      <c r="E11" s="12"/>
      <c r="H11" s="3">
        <v>45</v>
      </c>
      <c r="I11" s="9"/>
      <c r="J11" s="7">
        <f>(H10*(1+H12*H11/360) - H10)*1000</f>
        <v>375</v>
      </c>
      <c r="K11" s="9"/>
      <c r="L11" s="12"/>
      <c r="N11" s="15"/>
      <c r="P11" s="18">
        <f>21-3</f>
        <v>18</v>
      </c>
      <c r="Q11" s="9"/>
      <c r="R11" s="6">
        <f>P10/(1+P12*P11/360)</f>
        <v>59230.009871668321</v>
      </c>
      <c r="S11" s="9"/>
      <c r="T11" s="12"/>
      <c r="W11" s="3">
        <v>45</v>
      </c>
      <c r="X11" s="9"/>
      <c r="Y11" s="7">
        <f>(W10*(1+W12*W11/360) - W10)*1000</f>
        <v>375</v>
      </c>
      <c r="Z11" s="9"/>
      <c r="AA11" s="12"/>
    </row>
    <row r="12" spans="1:27" ht="15.75" thickBot="1" x14ac:dyDescent="0.3">
      <c r="A12" s="3"/>
      <c r="B12" s="9"/>
      <c r="C12" s="6">
        <f>$A$10*(1+$A$11*3)</f>
        <v>9600</v>
      </c>
      <c r="D12" s="9"/>
      <c r="E12" s="12"/>
      <c r="H12" s="3">
        <v>0.3</v>
      </c>
      <c r="I12" s="9"/>
      <c r="J12" s="7">
        <f>(H10*(1+H12*H11/365) - H10)*1000</f>
        <v>369.86301369863031</v>
      </c>
      <c r="K12" s="9"/>
      <c r="L12" s="12"/>
      <c r="N12" s="15"/>
      <c r="P12" s="3">
        <v>0.26</v>
      </c>
      <c r="Q12" s="9"/>
      <c r="R12" s="6">
        <f>P10-R11</f>
        <v>769.99012833167944</v>
      </c>
      <c r="S12" s="9"/>
      <c r="T12" s="12"/>
      <c r="W12" s="3">
        <v>0.3</v>
      </c>
      <c r="X12" s="9"/>
      <c r="Y12" s="7">
        <f>(W10*(1+W12*W11/365) - W10)*1000</f>
        <v>369.86301369863031</v>
      </c>
      <c r="Z12" s="9"/>
      <c r="AA12" s="12"/>
    </row>
    <row r="13" spans="1:27" ht="15.75" thickBot="1" x14ac:dyDescent="0.3">
      <c r="A13" s="3"/>
      <c r="B13" s="9"/>
      <c r="C13" s="7">
        <f>$A$10*(1+$A$11*45/12)</f>
        <v>10500</v>
      </c>
      <c r="D13" s="9"/>
      <c r="E13" s="12"/>
      <c r="H13" s="3"/>
      <c r="I13" s="9"/>
      <c r="J13" s="9"/>
      <c r="K13" s="9"/>
      <c r="L13" s="12"/>
      <c r="N13" s="15"/>
      <c r="P13" s="3"/>
      <c r="Q13" s="9"/>
      <c r="R13" s="7" t="s">
        <v>1</v>
      </c>
      <c r="S13" s="9"/>
      <c r="T13" s="12"/>
      <c r="W13" s="3"/>
      <c r="X13" s="9"/>
      <c r="Y13" s="9"/>
      <c r="Z13" s="9"/>
      <c r="AA13" s="12"/>
    </row>
    <row r="14" spans="1:27" x14ac:dyDescent="0.25">
      <c r="A14" s="3"/>
      <c r="B14" s="9"/>
      <c r="C14" s="9"/>
      <c r="D14" s="9"/>
      <c r="E14" s="12"/>
      <c r="H14" s="3"/>
      <c r="I14" s="9"/>
      <c r="J14" s="9"/>
      <c r="K14" s="9"/>
      <c r="L14" s="12"/>
      <c r="N14" s="15"/>
      <c r="P14" s="3"/>
      <c r="Q14" s="9"/>
      <c r="R14" s="9"/>
      <c r="S14" s="9"/>
      <c r="T14" s="12"/>
      <c r="W14" s="3"/>
      <c r="X14" s="9"/>
      <c r="Y14" s="9"/>
      <c r="Z14" s="9"/>
      <c r="AA14" s="12"/>
    </row>
    <row r="15" spans="1:27" ht="15.75" thickBot="1" x14ac:dyDescent="0.3">
      <c r="A15" s="4"/>
      <c r="B15" s="10"/>
      <c r="C15" s="10"/>
      <c r="D15" s="10"/>
      <c r="E15" s="13"/>
      <c r="H15" s="4"/>
      <c r="I15" s="10"/>
      <c r="J15" s="10"/>
      <c r="K15" s="10"/>
      <c r="L15" s="13"/>
      <c r="N15" s="15"/>
      <c r="P15" s="4"/>
      <c r="Q15" s="10"/>
      <c r="R15" s="10"/>
      <c r="S15" s="10"/>
      <c r="T15" s="13"/>
      <c r="W15" s="4"/>
      <c r="X15" s="10"/>
      <c r="Y15" s="10"/>
      <c r="Z15" s="10"/>
      <c r="AA15" s="13"/>
    </row>
    <row r="16" spans="1:27" ht="15.75" thickBot="1" x14ac:dyDescent="0.3">
      <c r="N16" s="15"/>
    </row>
    <row r="17" spans="1:27" ht="15.75" thickBot="1" x14ac:dyDescent="0.3">
      <c r="A17" s="5">
        <v>3</v>
      </c>
      <c r="H17" s="5">
        <v>8</v>
      </c>
      <c r="N17" s="15"/>
      <c r="P17" s="5">
        <v>3</v>
      </c>
      <c r="W17" s="5">
        <v>8</v>
      </c>
    </row>
    <row r="18" spans="1:27" ht="15.75" thickBot="1" x14ac:dyDescent="0.3">
      <c r="A18" s="2">
        <v>0.28000000000000003</v>
      </c>
      <c r="B18" s="8"/>
      <c r="C18" s="1" t="s">
        <v>0</v>
      </c>
      <c r="D18" s="8"/>
      <c r="E18" s="14"/>
      <c r="H18" s="2">
        <v>2000</v>
      </c>
      <c r="I18" s="8"/>
      <c r="J18" s="1" t="s">
        <v>0</v>
      </c>
      <c r="K18" s="8"/>
      <c r="L18" s="14"/>
      <c r="N18" s="15"/>
      <c r="P18" s="2">
        <v>34216</v>
      </c>
      <c r="Q18" s="8"/>
      <c r="R18" s="1" t="s">
        <v>0</v>
      </c>
      <c r="S18" s="8"/>
      <c r="T18" s="14"/>
      <c r="W18" s="2">
        <v>2000</v>
      </c>
      <c r="X18" s="8"/>
      <c r="Y18" s="1" t="s">
        <v>0</v>
      </c>
      <c r="Z18" s="8"/>
      <c r="AA18" s="14"/>
    </row>
    <row r="19" spans="1:27" ht="15.75" thickBot="1" x14ac:dyDescent="0.3">
      <c r="A19" s="3">
        <v>0.32</v>
      </c>
      <c r="B19" s="9"/>
      <c r="C19" s="6">
        <f>$A$21*(1+A18*3/12)</f>
        <v>21400</v>
      </c>
      <c r="D19" s="9"/>
      <c r="E19" s="12"/>
      <c r="H19" s="3">
        <v>9</v>
      </c>
      <c r="I19" s="9"/>
      <c r="J19" s="7">
        <f>18</f>
        <v>18</v>
      </c>
      <c r="K19" s="9"/>
      <c r="L19" s="12"/>
      <c r="N19" s="15"/>
      <c r="P19" s="3">
        <v>20</v>
      </c>
      <c r="Q19" s="9"/>
      <c r="R19" s="6">
        <f>P18/(1-P21*P19/365+1-P21*P20/365)-P22</f>
        <v>7350.430675187552</v>
      </c>
      <c r="S19" s="9"/>
      <c r="T19" s="12"/>
      <c r="W19" s="3">
        <v>9</v>
      </c>
      <c r="X19" s="9"/>
      <c r="Y19" s="7">
        <f>18</f>
        <v>18</v>
      </c>
      <c r="Z19" s="9"/>
      <c r="AA19" s="12"/>
    </row>
    <row r="20" spans="1:27" ht="15.75" thickBot="1" x14ac:dyDescent="0.3">
      <c r="A20" s="3">
        <v>0.34</v>
      </c>
      <c r="B20" s="9"/>
      <c r="C20" s="6">
        <f>$A$21*(1+A19*6/12)</f>
        <v>23200</v>
      </c>
      <c r="D20" s="9"/>
      <c r="E20" s="12"/>
      <c r="H20" s="3">
        <v>0.3</v>
      </c>
      <c r="I20" s="9"/>
      <c r="J20" s="7">
        <v>20</v>
      </c>
      <c r="K20" s="9"/>
      <c r="L20" s="12"/>
      <c r="N20" s="15"/>
      <c r="P20" s="3">
        <v>14</v>
      </c>
      <c r="Q20" s="9"/>
      <c r="R20" s="6"/>
      <c r="S20" s="9"/>
      <c r="T20" s="12"/>
      <c r="W20" s="3">
        <v>0.3</v>
      </c>
      <c r="X20" s="9"/>
      <c r="Y20" s="7">
        <v>20</v>
      </c>
      <c r="Z20" s="9"/>
      <c r="AA20" s="12"/>
    </row>
    <row r="21" spans="1:27" ht="15.75" thickBot="1" x14ac:dyDescent="0.3">
      <c r="A21" s="3">
        <v>20000</v>
      </c>
      <c r="B21" s="9"/>
      <c r="C21" s="7">
        <f>$A$21*(1+A20)</f>
        <v>26800</v>
      </c>
      <c r="D21" s="9"/>
      <c r="E21" s="12"/>
      <c r="H21" s="3">
        <v>4</v>
      </c>
      <c r="I21" s="9"/>
      <c r="J21" s="9"/>
      <c r="K21" s="9"/>
      <c r="L21" s="12"/>
      <c r="N21" s="15"/>
      <c r="P21" s="3">
        <v>0.3</v>
      </c>
      <c r="Q21" s="9"/>
      <c r="R21" s="7"/>
      <c r="S21" s="9"/>
      <c r="T21" s="12"/>
      <c r="W21" s="3">
        <v>4</v>
      </c>
      <c r="X21" s="9"/>
      <c r="Y21" s="9"/>
      <c r="Z21" s="9"/>
      <c r="AA21" s="12"/>
    </row>
    <row r="22" spans="1:27" x14ac:dyDescent="0.25">
      <c r="A22" s="3"/>
      <c r="B22" s="9"/>
      <c r="C22" s="9"/>
      <c r="D22" s="9"/>
      <c r="E22" s="12"/>
      <c r="H22" s="3">
        <v>0.25</v>
      </c>
      <c r="I22" s="9"/>
      <c r="J22" s="9"/>
      <c r="K22" s="9"/>
      <c r="L22" s="12"/>
      <c r="N22" s="15"/>
      <c r="P22" s="3">
        <v>10000</v>
      </c>
      <c r="Q22" s="9"/>
      <c r="R22" s="9"/>
      <c r="S22" s="9"/>
      <c r="T22" s="12"/>
      <c r="W22" s="3">
        <v>0.25</v>
      </c>
      <c r="X22" s="9"/>
      <c r="Y22" s="9"/>
      <c r="Z22" s="9"/>
      <c r="AA22" s="12"/>
    </row>
    <row r="23" spans="1:27" ht="15.75" thickBot="1" x14ac:dyDescent="0.3">
      <c r="A23" s="4"/>
      <c r="B23" s="10"/>
      <c r="C23" s="10"/>
      <c r="D23" s="10"/>
      <c r="E23" s="13"/>
      <c r="H23" s="4">
        <v>3</v>
      </c>
      <c r="I23" s="10"/>
      <c r="J23" s="10"/>
      <c r="K23" s="10"/>
      <c r="L23" s="13"/>
      <c r="N23" s="15"/>
      <c r="P23" s="4"/>
      <c r="Q23" s="10"/>
      <c r="R23" s="10"/>
      <c r="S23" s="10"/>
      <c r="T23" s="13"/>
      <c r="W23" s="4">
        <v>3</v>
      </c>
      <c r="X23" s="10"/>
      <c r="Y23" s="10"/>
      <c r="Z23" s="10"/>
      <c r="AA23" s="13"/>
    </row>
    <row r="24" spans="1:27" ht="15.75" thickBot="1" x14ac:dyDescent="0.3">
      <c r="N24" s="15"/>
    </row>
    <row r="25" spans="1:27" ht="15.75" thickBot="1" x14ac:dyDescent="0.3">
      <c r="A25" s="5">
        <v>4</v>
      </c>
      <c r="H25" s="5">
        <v>9</v>
      </c>
      <c r="N25" s="15"/>
      <c r="P25" s="5">
        <v>4</v>
      </c>
      <c r="W25" s="5">
        <v>9</v>
      </c>
    </row>
    <row r="26" spans="1:27" ht="15.75" thickBot="1" x14ac:dyDescent="0.3">
      <c r="A26" s="2">
        <v>24</v>
      </c>
      <c r="B26" s="8"/>
      <c r="C26" s="1" t="s">
        <v>0</v>
      </c>
      <c r="D26" s="8"/>
      <c r="E26" s="14"/>
      <c r="H26" s="2">
        <v>46.55</v>
      </c>
      <c r="I26" s="8"/>
      <c r="J26" s="1" t="s">
        <v>0</v>
      </c>
      <c r="K26" s="8"/>
      <c r="L26" s="14"/>
      <c r="N26" s="15"/>
      <c r="P26" s="2">
        <v>24</v>
      </c>
      <c r="Q26" s="8"/>
      <c r="R26" s="1" t="s">
        <v>0</v>
      </c>
      <c r="S26" s="8"/>
      <c r="T26" s="14"/>
      <c r="W26" s="2">
        <v>46.55</v>
      </c>
      <c r="X26" s="8"/>
      <c r="Y26" s="1" t="s">
        <v>0</v>
      </c>
      <c r="Z26" s="8"/>
      <c r="AA26" s="14"/>
    </row>
    <row r="27" spans="1:27" ht="15.75" thickBot="1" x14ac:dyDescent="0.3">
      <c r="A27" s="3">
        <v>150</v>
      </c>
      <c r="B27" s="9"/>
      <c r="C27" s="7">
        <f>(A26/A28-1)*365/A27 * 100</f>
        <v>48.666666666666657</v>
      </c>
      <c r="D27" s="9"/>
      <c r="E27" s="12"/>
      <c r="H27" s="3">
        <v>0.22</v>
      </c>
      <c r="I27" s="9"/>
      <c r="J27" s="7">
        <f>H26-H26/(1+H27*0.5)</f>
        <v>4.6130630630630662</v>
      </c>
      <c r="K27" s="9"/>
      <c r="L27" s="12"/>
      <c r="N27" s="15"/>
      <c r="P27" s="3">
        <v>150</v>
      </c>
      <c r="Q27" s="9"/>
      <c r="R27" s="7">
        <f>(P26/P28-1)*365/P27 * 100</f>
        <v>48.666666666666657</v>
      </c>
      <c r="S27" s="9"/>
      <c r="T27" s="12"/>
      <c r="W27" s="3">
        <v>0.22</v>
      </c>
      <c r="X27" s="9"/>
      <c r="Y27" s="7">
        <f>W26-W26/(1+W27*0.5)</f>
        <v>4.6130630630630662</v>
      </c>
      <c r="Z27" s="9"/>
      <c r="AA27" s="12"/>
    </row>
    <row r="28" spans="1:27" x14ac:dyDescent="0.25">
      <c r="A28" s="3">
        <v>20</v>
      </c>
      <c r="B28" s="9"/>
      <c r="C28" s="9"/>
      <c r="D28" s="9"/>
      <c r="E28" s="12"/>
      <c r="H28" s="3"/>
      <c r="I28" s="9"/>
      <c r="J28" s="9"/>
      <c r="K28" s="9"/>
      <c r="L28" s="12"/>
      <c r="N28" s="15"/>
      <c r="P28" s="3">
        <v>20</v>
      </c>
      <c r="Q28" s="9"/>
      <c r="R28" s="9"/>
      <c r="S28" s="9"/>
      <c r="T28" s="12"/>
      <c r="W28" s="3"/>
      <c r="X28" s="9"/>
      <c r="Y28" s="9"/>
      <c r="Z28" s="9"/>
      <c r="AA28" s="12"/>
    </row>
    <row r="29" spans="1:27" x14ac:dyDescent="0.25">
      <c r="A29" s="3"/>
      <c r="B29" s="9"/>
      <c r="C29" s="9"/>
      <c r="D29" s="9"/>
      <c r="E29" s="12"/>
      <c r="H29" s="3"/>
      <c r="I29" s="9"/>
      <c r="J29" s="9"/>
      <c r="K29" s="9"/>
      <c r="L29" s="12"/>
      <c r="N29" s="15"/>
      <c r="P29" s="3"/>
      <c r="Q29" s="9"/>
      <c r="R29" s="9"/>
      <c r="S29" s="9"/>
      <c r="T29" s="12"/>
      <c r="W29" s="3"/>
      <c r="X29" s="9"/>
      <c r="Y29" s="9"/>
      <c r="Z29" s="9"/>
      <c r="AA29" s="12"/>
    </row>
    <row r="30" spans="1:27" x14ac:dyDescent="0.25">
      <c r="A30" s="3"/>
      <c r="B30" s="9"/>
      <c r="C30" s="9"/>
      <c r="D30" s="9"/>
      <c r="E30" s="12"/>
      <c r="H30" s="3"/>
      <c r="I30" s="9"/>
      <c r="J30" s="9"/>
      <c r="K30" s="9"/>
      <c r="L30" s="12"/>
      <c r="N30" s="15"/>
      <c r="P30" s="3"/>
      <c r="Q30" s="9"/>
      <c r="R30" s="9"/>
      <c r="S30" s="9"/>
      <c r="T30" s="12"/>
      <c r="W30" s="3"/>
      <c r="X30" s="9"/>
      <c r="Y30" s="9"/>
      <c r="Z30" s="9"/>
      <c r="AA30" s="12"/>
    </row>
    <row r="31" spans="1:27" ht="15.75" thickBot="1" x14ac:dyDescent="0.3">
      <c r="A31" s="4"/>
      <c r="B31" s="10"/>
      <c r="C31" s="10"/>
      <c r="D31" s="10"/>
      <c r="E31" s="13"/>
      <c r="H31" s="4"/>
      <c r="I31" s="10"/>
      <c r="J31" s="10"/>
      <c r="K31" s="10"/>
      <c r="L31" s="13"/>
      <c r="N31" s="15"/>
      <c r="P31" s="4"/>
      <c r="Q31" s="10"/>
      <c r="R31" s="10"/>
      <c r="S31" s="10"/>
      <c r="T31" s="13"/>
      <c r="W31" s="4"/>
      <c r="X31" s="10"/>
      <c r="Y31" s="10"/>
      <c r="Z31" s="10"/>
      <c r="AA31" s="13"/>
    </row>
    <row r="32" spans="1:27" ht="15.75" thickBot="1" x14ac:dyDescent="0.3">
      <c r="N32" s="15"/>
    </row>
    <row r="33" spans="1:27" ht="15.75" thickBot="1" x14ac:dyDescent="0.3">
      <c r="A33" s="5">
        <v>5</v>
      </c>
      <c r="H33" s="5">
        <v>10</v>
      </c>
      <c r="N33" s="15"/>
      <c r="P33" s="5">
        <v>5</v>
      </c>
      <c r="W33" s="5">
        <v>10</v>
      </c>
    </row>
    <row r="34" spans="1:27" ht="15.75" thickBot="1" x14ac:dyDescent="0.3">
      <c r="A34" s="2">
        <v>0.3</v>
      </c>
      <c r="B34" s="8"/>
      <c r="C34" s="1" t="s">
        <v>0</v>
      </c>
      <c r="D34" s="8"/>
      <c r="E34" s="14"/>
      <c r="H34" s="2">
        <v>120</v>
      </c>
      <c r="I34" s="8"/>
      <c r="J34" s="1" t="s">
        <v>0</v>
      </c>
      <c r="K34" s="8"/>
      <c r="L34" s="14"/>
      <c r="N34" s="15"/>
      <c r="P34" s="2">
        <v>0.3</v>
      </c>
      <c r="Q34" s="8"/>
      <c r="R34" s="1" t="s">
        <v>0</v>
      </c>
      <c r="S34" s="8"/>
      <c r="T34" s="14"/>
      <c r="W34" s="2">
        <v>120</v>
      </c>
      <c r="X34" s="8"/>
      <c r="Y34" s="1" t="s">
        <v>0</v>
      </c>
      <c r="Z34" s="8"/>
      <c r="AA34" s="14"/>
    </row>
    <row r="35" spans="1:27" ht="15.75" thickBot="1" x14ac:dyDescent="0.3">
      <c r="A35" s="3">
        <v>20000</v>
      </c>
      <c r="B35" s="9"/>
      <c r="C35" s="6">
        <f>18.89</f>
        <v>18.89</v>
      </c>
      <c r="D35" s="9"/>
      <c r="E35" s="12"/>
      <c r="H35" s="3">
        <v>0.15</v>
      </c>
      <c r="I35" s="9"/>
      <c r="J35" s="7">
        <f>H35/(1-H35)*360/H34</f>
        <v>0.52941176470588236</v>
      </c>
      <c r="K35" s="9"/>
      <c r="L35" s="12"/>
      <c r="N35" s="15"/>
      <c r="P35" s="3">
        <v>20000</v>
      </c>
      <c r="Q35" s="9"/>
      <c r="R35" s="6">
        <f>18.89</f>
        <v>18.89</v>
      </c>
      <c r="S35" s="9"/>
      <c r="T35" s="12"/>
      <c r="W35" s="3">
        <v>0.15</v>
      </c>
      <c r="X35" s="9"/>
      <c r="Y35" s="7">
        <f>W35/(1-W35)*360/W34</f>
        <v>0.52941176470588236</v>
      </c>
      <c r="Z35" s="9"/>
      <c r="AA35" s="12"/>
    </row>
    <row r="36" spans="1:27" ht="15.75" thickBot="1" x14ac:dyDescent="0.3">
      <c r="A36" s="3">
        <v>0.35</v>
      </c>
      <c r="B36" s="9"/>
      <c r="C36" s="7">
        <f>28.33</f>
        <v>28.33</v>
      </c>
      <c r="D36" s="9"/>
      <c r="E36" s="12"/>
      <c r="H36" s="3"/>
      <c r="I36" s="9"/>
      <c r="J36" s="7">
        <f>H35/(1-H35)*365/H34</f>
        <v>0.53676470588235303</v>
      </c>
      <c r="K36" s="9"/>
      <c r="L36" s="12"/>
      <c r="N36" s="15"/>
      <c r="P36" s="3">
        <v>0.35</v>
      </c>
      <c r="Q36" s="9"/>
      <c r="R36" s="7">
        <f>28.33</f>
        <v>28.33</v>
      </c>
      <c r="S36" s="9"/>
      <c r="T36" s="12"/>
      <c r="W36" s="3"/>
      <c r="X36" s="9"/>
      <c r="Y36" s="7">
        <f>W35/(1-W35)*365/W34</f>
        <v>0.53676470588235303</v>
      </c>
      <c r="Z36" s="9"/>
      <c r="AA36" s="12"/>
    </row>
    <row r="37" spans="1:27" ht="15.75" thickBot="1" x14ac:dyDescent="0.3">
      <c r="A37" s="3">
        <v>40000</v>
      </c>
      <c r="B37" s="9"/>
      <c r="C37" s="9"/>
      <c r="D37" s="9"/>
      <c r="E37" s="12"/>
      <c r="H37" s="3"/>
      <c r="I37" s="9"/>
      <c r="J37" s="7">
        <f>H35/(1-H35)*366/H34</f>
        <v>0.53823529411764715</v>
      </c>
      <c r="K37" s="9"/>
      <c r="L37" s="12"/>
      <c r="N37" s="15"/>
      <c r="P37" s="3">
        <v>40000</v>
      </c>
      <c r="Q37" s="9"/>
      <c r="R37" s="9"/>
      <c r="S37" s="9"/>
      <c r="T37" s="12"/>
      <c r="W37" s="3"/>
      <c r="X37" s="9"/>
      <c r="Y37" s="7">
        <f>W35/(1-W35)*366/W34</f>
        <v>0.53823529411764715</v>
      </c>
      <c r="Z37" s="9"/>
      <c r="AA37" s="12"/>
    </row>
    <row r="38" spans="1:27" x14ac:dyDescent="0.25">
      <c r="A38" s="3">
        <v>9</v>
      </c>
      <c r="B38" s="9"/>
      <c r="C38" s="9"/>
      <c r="D38" s="9"/>
      <c r="E38" s="12"/>
      <c r="H38" s="3"/>
      <c r="I38" s="9"/>
      <c r="J38" s="9"/>
      <c r="K38" s="9"/>
      <c r="L38" s="12"/>
      <c r="N38" s="15"/>
      <c r="P38" s="3">
        <v>9</v>
      </c>
      <c r="Q38" s="9"/>
      <c r="R38" s="9"/>
      <c r="S38" s="9"/>
      <c r="T38" s="12"/>
      <c r="W38" s="3"/>
      <c r="X38" s="9"/>
      <c r="Y38" s="9"/>
      <c r="Z38" s="9"/>
      <c r="AA38" s="12"/>
    </row>
    <row r="39" spans="1:27" ht="15.75" thickBot="1" x14ac:dyDescent="0.3">
      <c r="A39" s="4"/>
      <c r="B39" s="10"/>
      <c r="C39" s="10"/>
      <c r="D39" s="10"/>
      <c r="E39" s="13"/>
      <c r="H39" s="4"/>
      <c r="I39" s="10"/>
      <c r="J39" s="10"/>
      <c r="K39" s="10"/>
      <c r="L39" s="13"/>
      <c r="N39" s="15"/>
      <c r="P39" s="4"/>
      <c r="Q39" s="10"/>
      <c r="R39" s="10"/>
      <c r="S39" s="10"/>
      <c r="T39" s="13"/>
      <c r="W39" s="4"/>
      <c r="X39" s="10"/>
      <c r="Y39" s="10"/>
      <c r="Z39" s="10"/>
      <c r="AA39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2023-09-26T16:20:55Z</dcterms:created>
  <dcterms:modified xsi:type="dcterms:W3CDTF">2023-09-26T17:30:25Z</dcterms:modified>
</cp:coreProperties>
</file>