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Никита\Desktop\AOS\Documentation\"/>
    </mc:Choice>
  </mc:AlternateContent>
  <bookViews>
    <workbookView xWindow="0" yWindow="0" windowWidth="28800" windowHeight="12300" tabRatio="451"/>
  </bookViews>
  <sheets>
    <sheet name="Автоматизированный расчет" sheetId="3" r:id="rId1"/>
    <sheet name="Тест поиска максимума" sheetId="6" r:id="rId2"/>
    <sheet name="Тест стабильности" sheetId="7" r:id="rId3"/>
    <sheet name="Лист соответствия" sheetId="4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C14" i="6"/>
  <c r="C15" i="6"/>
  <c r="C16" i="6"/>
  <c r="D15" i="3" l="1"/>
  <c r="E15" i="3"/>
  <c r="F15" i="3" s="1"/>
  <c r="H15" i="3" l="1"/>
  <c r="E17" i="3"/>
  <c r="F17" i="3" s="1"/>
  <c r="D17" i="3"/>
  <c r="E16" i="3"/>
  <c r="F16" i="3" s="1"/>
  <c r="D16" i="3"/>
  <c r="C23" i="3"/>
  <c r="C34" i="3"/>
  <c r="C35" i="3"/>
  <c r="C36" i="3"/>
  <c r="D36" i="3" l="1"/>
  <c r="F36" i="3"/>
  <c r="H36" i="3" s="1"/>
  <c r="D34" i="3"/>
  <c r="D35" i="3"/>
  <c r="F35" i="3"/>
  <c r="H35" i="3" s="1"/>
  <c r="F34" i="3"/>
  <c r="H34" i="3" s="1"/>
  <c r="H17" i="3"/>
  <c r="H16" i="3"/>
  <c r="D2" i="7"/>
  <c r="D9" i="6"/>
  <c r="C3" i="6"/>
  <c r="C4" i="6"/>
  <c r="C5" i="6"/>
  <c r="C6" i="6"/>
  <c r="C7" i="6"/>
  <c r="C8" i="6"/>
  <c r="C9" i="6"/>
  <c r="C10" i="6"/>
  <c r="C11" i="6"/>
  <c r="C12" i="6"/>
  <c r="C13" i="6"/>
  <c r="C2" i="6"/>
  <c r="E2" i="6" s="1"/>
  <c r="E18" i="3" l="1"/>
  <c r="S4" i="3"/>
  <c r="U4" i="3" s="1"/>
  <c r="E14" i="3"/>
  <c r="F14" i="3" s="1"/>
  <c r="D14" i="3"/>
  <c r="H14" i="3" l="1"/>
  <c r="W2" i="3"/>
  <c r="V4" i="3" l="1"/>
  <c r="D13" i="3"/>
  <c r="P4" i="3"/>
  <c r="D4" i="3"/>
  <c r="D5" i="3"/>
  <c r="D6" i="3"/>
  <c r="D7" i="3"/>
  <c r="D8" i="3"/>
  <c r="D9" i="3"/>
  <c r="D10" i="3"/>
  <c r="D11" i="3"/>
  <c r="D12" i="3"/>
  <c r="D18" i="3"/>
  <c r="C37" i="3"/>
  <c r="F37" i="3" l="1"/>
  <c r="H37" i="3" s="1"/>
  <c r="E13" i="3"/>
  <c r="F13" i="3" s="1"/>
  <c r="H13" i="3" s="1"/>
  <c r="E12" i="3"/>
  <c r="F12" i="3" s="1"/>
  <c r="H12" i="3" s="1"/>
  <c r="E11" i="3"/>
  <c r="F11" i="3" s="1"/>
  <c r="H11" i="3" s="1"/>
  <c r="E10" i="3"/>
  <c r="F10" i="3" s="1"/>
  <c r="H10" i="3" s="1"/>
  <c r="F18" i="3"/>
  <c r="H18" i="3" s="1"/>
  <c r="D37" i="3"/>
  <c r="D2" i="3"/>
  <c r="C32" i="3"/>
  <c r="C28" i="3"/>
  <c r="C27" i="3"/>
  <c r="C25" i="3"/>
  <c r="C30" i="3"/>
  <c r="F32" i="3" l="1"/>
  <c r="H32" i="3" s="1"/>
  <c r="F25" i="3"/>
  <c r="H25" i="3" s="1"/>
  <c r="F28" i="3"/>
  <c r="H28" i="3" s="1"/>
  <c r="F30" i="3"/>
  <c r="H30" i="3" s="1"/>
  <c r="F27" i="3"/>
  <c r="H27" i="3" s="1"/>
  <c r="F23" i="3"/>
  <c r="D25" i="3"/>
  <c r="C24" i="3"/>
  <c r="C29" i="3"/>
  <c r="C26" i="3"/>
  <c r="C31" i="3"/>
  <c r="C33" i="3"/>
  <c r="F29" i="3" l="1"/>
  <c r="H29" i="3" s="1"/>
  <c r="F31" i="3"/>
  <c r="H31" i="3" s="1"/>
  <c r="F26" i="3"/>
  <c r="H26" i="3" s="1"/>
  <c r="F24" i="3"/>
  <c r="F33" i="3"/>
  <c r="H33" i="3" s="1"/>
  <c r="H24" i="3"/>
  <c r="C38" i="3"/>
  <c r="B38" i="3"/>
  <c r="D38" i="3" l="1"/>
  <c r="D32" i="3"/>
  <c r="D23" i="3"/>
  <c r="D33" i="3"/>
  <c r="P3" i="3" l="1"/>
  <c r="V3" i="3" l="1"/>
  <c r="E6" i="3"/>
  <c r="F6" i="3" s="1"/>
  <c r="H6" i="3" s="1"/>
  <c r="E7" i="3"/>
  <c r="F7" i="3" s="1"/>
  <c r="H7" i="3" s="1"/>
  <c r="E8" i="3"/>
  <c r="F8" i="3" s="1"/>
  <c r="H8" i="3" s="1"/>
  <c r="E9" i="3"/>
  <c r="F9" i="3" s="1"/>
  <c r="H9" i="3" s="1"/>
  <c r="E5" i="3"/>
  <c r="F5" i="3" s="1"/>
  <c r="H5" i="3" s="1"/>
  <c r="P2" i="3"/>
  <c r="D3" i="3"/>
  <c r="V2" i="3"/>
  <c r="S3" i="3"/>
  <c r="U3" i="3" s="1"/>
  <c r="E4" i="3" l="1"/>
  <c r="F4" i="3" s="1"/>
  <c r="H4" i="3" s="1"/>
  <c r="E2" i="3"/>
  <c r="F2" i="3" s="1"/>
  <c r="H2" i="3" s="1"/>
  <c r="S2" i="3"/>
  <c r="U2" i="3" s="1"/>
  <c r="E3" i="3"/>
  <c r="F3" i="3" s="1"/>
  <c r="H3" i="3" s="1"/>
  <c r="H23" i="3"/>
  <c r="D24" i="3"/>
  <c r="D27" i="3"/>
  <c r="D30" i="3" l="1"/>
  <c r="D31" i="3"/>
  <c r="D26" i="3"/>
  <c r="D28" i="3"/>
  <c r="D29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<sst xmlns="http://schemas.openxmlformats.org/spreadsheetml/2006/main" count="180" uniqueCount="63">
  <si>
    <t>Вход в систему</t>
  </si>
  <si>
    <t>Выход из системы</t>
  </si>
  <si>
    <t>Итого</t>
  </si>
  <si>
    <t>login</t>
  </si>
  <si>
    <t>logout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</si>
  <si>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</si>
  <si>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</si>
  <si>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</si>
  <si>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</si>
  <si>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</si>
  <si>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</si>
  <si>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</si>
  <si>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</si>
  <si>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</si>
  <si>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</si>
  <si>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</si>
  <si>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</si>
  <si>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</si>
  <si>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</si>
  <si>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</si>
  <si>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</si>
  <si>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</si>
  <si>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</si>
  <si>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</si>
  <si>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</si>
  <si>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</si>
  <si>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</si>
  <si>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</si>
  <si>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</si>
  <si>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</si>
  <si>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</si>
  <si>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</si>
  <si>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Название запроса</t>
  </si>
  <si>
    <t>paymentDetails</t>
  </si>
  <si>
    <t>Покупка наушников Logitech</t>
  </si>
  <si>
    <t>Просмотр всех товаров, кроме наушников</t>
  </si>
  <si>
    <t>Заполнение полей регистрации</t>
  </si>
  <si>
    <t>Переход на страницу динамиков</t>
  </si>
  <si>
    <t>Переход на страницу планшетов</t>
  </si>
  <si>
    <t>Переход на страницу ноутбуков</t>
  </si>
  <si>
    <t>Переход на страницу мышей</t>
  </si>
  <si>
    <t>Переход на страницу наушников</t>
  </si>
  <si>
    <t>Выбор наушников Logitech</t>
  </si>
  <si>
    <t>Добавление товара в корзину</t>
  </si>
  <si>
    <t>Переход на страницу оплаты</t>
  </si>
  <si>
    <t>Выбор способа оплаты и покупка</t>
  </si>
  <si>
    <t>Переход на страницу регистрации</t>
  </si>
  <si>
    <t>Прогнозируемая статистика</t>
  </si>
  <si>
    <t>% Соотвествия расчетной интенсивности статистики</t>
  </si>
  <si>
    <t>homePage</t>
  </si>
  <si>
    <t>clickSpeakers</t>
  </si>
  <si>
    <t>ckickTablets</t>
  </si>
  <si>
    <t>clickLaptops</t>
  </si>
  <si>
    <t>clickMice</t>
  </si>
  <si>
    <t>clickHeadphones</t>
  </si>
  <si>
    <t>clickLogitechHeadphones</t>
  </si>
  <si>
    <t>clickAddToCart</t>
  </si>
  <si>
    <t>checkout</t>
  </si>
  <si>
    <t>clickCreateAccount</t>
  </si>
  <si>
    <t>createAccount</t>
  </si>
  <si>
    <t>% Отклонения от Профиля</t>
  </si>
  <si>
    <t>Просмотр корзины</t>
  </si>
  <si>
    <t>clickCart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</si>
</sst>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2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6" fillId="0" borderId="0" applyFont="0" applyFill="0" applyBorder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3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5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5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5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5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5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5" borderId="2" xfId="0" applyFill="1" applyBorder="1"/>
    <xf numFmtId="9" fontId="0" fillId="0" borderId="2" xfId="44" applyFont="1" applyBorder="1"/>
    <xf numFmtId="9" fontId="0" fillId="37" borderId="2" xfId="44" applyFont="1" applyFill="1" applyBorder="1"/>
    <xf numFmtId="1" fontId="7" fillId="0" borderId="1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" fontId="0" fillId="0" borderId="15" xfId="0" applyNumberFormat="1" applyBorder="1"/>
    <xf numFmtId="9" fontId="0" fillId="0" borderId="16" xfId="44" applyFont="1" applyBorder="1"/>
    <xf numFmtId="0" fontId="9" fillId="0" borderId="2" xfId="0" applyFont="1" applyBorder="1" applyAlignment="1">
      <alignment vertical="center" wrapText="1"/>
    </xf>
    <xf numFmtId="9" fontId="0" fillId="0" borderId="0" xfId="44" applyFont="1"/>
    <xf numFmtId="0" fontId="0" fillId="0" borderId="0" xfId="0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9" fillId="0" borderId="14" xfId="0" applyFont="1" applyBorder="1" applyAlignment="1">
      <alignment vertical="center" wrapText="1"/>
    </xf>
    <xf numFmtId="0" fontId="9" fillId="38" borderId="17" xfId="0" applyFont="1" applyFill="1" applyBorder="1" applyAlignment="1">
      <alignment vertical="center" wrapText="1"/>
    </xf>
    <xf numFmtId="0" fontId="9" fillId="38" borderId="18" xfId="0" applyFont="1" applyFill="1" applyBorder="1" applyAlignment="1">
      <alignment vertical="center" wrapText="1"/>
    </xf>
    <xf numFmtId="0" fontId="7" fillId="38" borderId="18" xfId="0" applyFont="1" applyFill="1" applyBorder="1" applyAlignment="1">
      <alignment horizontal="center" vertical="center" wrapText="1"/>
    </xf>
    <xf numFmtId="0" fontId="7" fillId="38" borderId="17" xfId="0" applyFont="1" applyFill="1" applyBorder="1" applyAlignment="1">
      <alignment horizontal="left" vertical="center" wrapText="1"/>
    </xf>
    <xf numFmtId="0" fontId="8" fillId="38" borderId="19" xfId="0" applyFont="1" applyFill="1" applyBorder="1" applyAlignment="1">
      <alignment horizontal="left" vertical="center" wrapText="1"/>
    </xf>
    <xf numFmtId="0" fontId="7" fillId="38" borderId="20" xfId="0" applyFont="1" applyFill="1" applyBorder="1" applyAlignment="1">
      <alignment horizontal="center" vertical="center" wrapText="1"/>
    </xf>
    <xf numFmtId="0" fontId="30" fillId="39" borderId="26" xfId="0" applyFont="1" applyFill="1" applyBorder="1"/>
    <xf numFmtId="0" fontId="30" fillId="39" borderId="21" xfId="0" applyFont="1" applyFill="1" applyBorder="1"/>
    <xf numFmtId="0" fontId="0" fillId="39" borderId="24" xfId="0" applyFill="1" applyBorder="1"/>
    <xf numFmtId="0" fontId="0" fillId="39" borderId="23" xfId="0" applyFill="1" applyBorder="1"/>
    <xf numFmtId="0" fontId="0" fillId="39" borderId="25" xfId="0" applyFill="1" applyBorder="1"/>
    <xf numFmtId="0" fontId="30" fillId="39" borderId="22" xfId="0" applyFont="1" applyFill="1" applyBorder="1"/>
    <xf numFmtId="9" fontId="0" fillId="0" borderId="16" xfId="44" applyFont="1" applyBorder="1"/>
    <xf numFmtId="0" fontId="0" fillId="0" borderId="12" xfId="0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9" fontId="0" fillId="0" borderId="2" xfId="44" applyFont="1" applyBorder="1"/>
    <xf numFmtId="1" fontId="0" fillId="0" borderId="15" xfId="0" applyNumberFormat="1" applyBorder="1"/>
    <xf numFmtId="165" fontId="0" fillId="0" borderId="2" xfId="0" applyNumberFormat="1" applyFill="1" applyBorder="1"/>
    <xf numFmtId="165" fontId="0" fillId="36" borderId="2" xfId="0" applyNumberFormat="1" applyFill="1" applyBorder="1"/>
    <xf numFmtId="0" fontId="0" fillId="0" borderId="2" xfId="0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2" xfId="0" applyFill="1" applyBorder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" xfId="0" applyBorder="1"/>
    <xf numFmtId="1" fontId="0" fillId="34" borderId="2" xfId="0" applyNumberFormat="1" applyFill="1" applyBorder="1"/>
    <xf numFmtId="0" fontId="0" fillId="39" borderId="28" xfId="0" applyFill="1" applyBorder="1"/>
    <xf numFmtId="0" fontId="0" fillId="5" borderId="2" xfId="0" applyFill="1" applyBorder="1"/>
    <xf numFmtId="1" fontId="0" fillId="35" borderId="2" xfId="0" applyNumberFormat="1" applyFill="1" applyBorder="1"/>
    <xf numFmtId="9" fontId="0" fillId="37" borderId="2" xfId="44" applyNumberFormat="1" applyFont="1" applyFill="1" applyBorder="1"/>
    <xf numFmtId="166" fontId="0" fillId="37" borderId="2" xfId="44" applyNumberFormat="1" applyFont="1" applyFill="1" applyBorder="1"/>
    <xf numFmtId="0" fontId="30" fillId="39" borderId="29" xfId="0" applyFont="1" applyFill="1" applyBorder="1"/>
    <xf numFmtId="0" fontId="9" fillId="5" borderId="17" xfId="0" applyFont="1" applyFill="1" applyBorder="1" applyAlignment="1">
      <alignment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0" fillId="40" borderId="23" xfId="0" applyFill="1" applyBorder="1" applyAlignment="1">
      <alignment horizontal="center"/>
    </xf>
    <xf numFmtId="0" fontId="0" fillId="40" borderId="27" xfId="0" applyFill="1" applyBorder="1" applyAlignment="1">
      <alignment horizontal="center"/>
    </xf>
    <xf numFmtId="1" fontId="0" fillId="0" borderId="2" xfId="0" applyNumberFormat="1" applyBorder="1"/>
  </cellXfs>
  <cellStyles count="122">
    <cellStyle name="20% — акцент1" xfId="19" builtinId="30" customBuiltin="1"/>
    <cellStyle name="20% — акцент1 2" xfId="46"/>
    <cellStyle name="20% — акцент1 3" xfId="67"/>
    <cellStyle name="20% — акцент1 4" xfId="90"/>
    <cellStyle name="20% — акцент1 5" xfId="110"/>
    <cellStyle name="20% — акцент2" xfId="23" builtinId="34" customBuiltin="1"/>
    <cellStyle name="20% — акцент2 2" xfId="49"/>
    <cellStyle name="20% — акцент2 3" xfId="70"/>
    <cellStyle name="20% — акцент2 4" xfId="93"/>
    <cellStyle name="20% — акцент2 5" xfId="112"/>
    <cellStyle name="20% — акцент3" xfId="27" builtinId="38" customBuiltin="1"/>
    <cellStyle name="20% — акцент3 2" xfId="52"/>
    <cellStyle name="20% — акцент3 3" xfId="73"/>
    <cellStyle name="20% — акцент3 4" xfId="96"/>
    <cellStyle name="20% — акцент3 5" xfId="114"/>
    <cellStyle name="20% — акцент4" xfId="31" builtinId="42" customBuiltin="1"/>
    <cellStyle name="20% — акцент4 2" xfId="55"/>
    <cellStyle name="20% — акцент4 3" xfId="76"/>
    <cellStyle name="20% — акцент4 4" xfId="99"/>
    <cellStyle name="20% — акцент4 5" xfId="116"/>
    <cellStyle name="20% — акцент5" xfId="35" builtinId="46" customBuiltin="1"/>
    <cellStyle name="20% — акцент5 2" xfId="58"/>
    <cellStyle name="20% — акцент5 3" xfId="79"/>
    <cellStyle name="20% — акцент5 4" xfId="102"/>
    <cellStyle name="20% — акцент5 5" xfId="118"/>
    <cellStyle name="20% — акцент6" xfId="39" builtinId="50" customBuiltin="1"/>
    <cellStyle name="20% — акцент6 2" xfId="61"/>
    <cellStyle name="20% — акцент6 3" xfId="82"/>
    <cellStyle name="20% — акцент6 4" xfId="105"/>
    <cellStyle name="20% — акцент6 5" xfId="120"/>
    <cellStyle name="40% — акцент1" xfId="20" builtinId="31" customBuiltin="1"/>
    <cellStyle name="40% — акцент1 2" xfId="47"/>
    <cellStyle name="40% — акцент1 3" xfId="68"/>
    <cellStyle name="40% — акцент1 4" xfId="91"/>
    <cellStyle name="40% — акцент1 5" xfId="111"/>
    <cellStyle name="40% — акцент2" xfId="24" builtinId="35" customBuiltin="1"/>
    <cellStyle name="40% — акцент2 2" xfId="50"/>
    <cellStyle name="40% — акцент2 3" xfId="71"/>
    <cellStyle name="40% — акцент2 4" xfId="94"/>
    <cellStyle name="40% — акцент2 5" xfId="113"/>
    <cellStyle name="40% — акцент3" xfId="28" builtinId="39" customBuiltin="1"/>
    <cellStyle name="40% — акцент3 2" xfId="53"/>
    <cellStyle name="40% — акцент3 3" xfId="74"/>
    <cellStyle name="40% — акцент3 4" xfId="97"/>
    <cellStyle name="40% — акцент3 5" xfId="115"/>
    <cellStyle name="40% — акцент4" xfId="32" builtinId="43" customBuiltin="1"/>
    <cellStyle name="40% — акцент4 2" xfId="56"/>
    <cellStyle name="40% — акцент4 3" xfId="77"/>
    <cellStyle name="40% — акцент4 4" xfId="100"/>
    <cellStyle name="40% — акцент4 5" xfId="117"/>
    <cellStyle name="40% — акцент5" xfId="36" builtinId="47" customBuiltin="1"/>
    <cellStyle name="40% — акцент5 2" xfId="59"/>
    <cellStyle name="40% — акцент5 3" xfId="80"/>
    <cellStyle name="40% — акцент5 4" xfId="103"/>
    <cellStyle name="40% — акцент5 5" xfId="119"/>
    <cellStyle name="40% — акцент6" xfId="40" builtinId="51" customBuiltin="1"/>
    <cellStyle name="40% — акцент6 2" xfId="62"/>
    <cellStyle name="40% — акцент6 3" xfId="83"/>
    <cellStyle name="40% — акцент6 4" xfId="106"/>
    <cellStyle name="40% — акцент6 5" xfId="121"/>
    <cellStyle name="60% — акцент1" xfId="21" builtinId="32" customBuiltin="1"/>
    <cellStyle name="60% — акцент1 2" xfId="48"/>
    <cellStyle name="60% — акцент1 3" xfId="69"/>
    <cellStyle name="60% — акцент1 4" xfId="92"/>
    <cellStyle name="60% — акцент2" xfId="25" builtinId="36" customBuiltin="1"/>
    <cellStyle name="60% — акцент2 2" xfId="51"/>
    <cellStyle name="60% — акцент2 3" xfId="72"/>
    <cellStyle name="60% — акцент2 4" xfId="95"/>
    <cellStyle name="60% — акцент3" xfId="29" builtinId="40" customBuiltin="1"/>
    <cellStyle name="60% — акцент3 2" xfId="54"/>
    <cellStyle name="60% — акцент3 3" xfId="75"/>
    <cellStyle name="60% — акцент3 4" xfId="98"/>
    <cellStyle name="60% — акцент4" xfId="33" builtinId="44" customBuiltin="1"/>
    <cellStyle name="60% — акцент4 2" xfId="57"/>
    <cellStyle name="60% — акцент4 3" xfId="78"/>
    <cellStyle name="60% — акцент4 4" xfId="101"/>
    <cellStyle name="60% — акцент5" xfId="37" builtinId="48" customBuiltin="1"/>
    <cellStyle name="60% — акцент5 2" xfId="60"/>
    <cellStyle name="60% — акцент5 3" xfId="81"/>
    <cellStyle name="60% — акцент5 4" xfId="104"/>
    <cellStyle name="60% — акцент6" xfId="41" builtinId="52" customBuiltin="1"/>
    <cellStyle name="60% — акцент6 2" xfId="63"/>
    <cellStyle name="60% — акцент6 3" xfId="84"/>
    <cellStyle name="60% — акцент6 4" xfId="107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88"/>
    <cellStyle name="Обычный" xfId="0" builtinId="0"/>
    <cellStyle name="Обычный 2" xfId="4"/>
    <cellStyle name="Обычный 2 2" xfId="45"/>
    <cellStyle name="Обычный 2 3" xfId="66"/>
    <cellStyle name="Обычный 3" xfId="42"/>
    <cellStyle name="Обычный 3 2" xfId="64"/>
    <cellStyle name="Обычный 3 3" xfId="85"/>
    <cellStyle name="Обычный 4" xfId="87"/>
    <cellStyle name="Обычный 5" xfId="108"/>
    <cellStyle name="Плохой" xfId="2" builtinId="27" customBuiltin="1"/>
    <cellStyle name="Пояснение" xfId="16" builtinId="53" customBuiltin="1"/>
    <cellStyle name="Примечание 2" xfId="43"/>
    <cellStyle name="Примечание 2 2" xfId="65"/>
    <cellStyle name="Примечание 2 3" xfId="86"/>
    <cellStyle name="Примечание 3" xfId="89"/>
    <cellStyle name="Примечание 4" xfId="10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Никита" refreshedDate="44681.413334490739" createdVersion="6" refreshedVersion="6" minRefreshableVersion="3" recordCount="17">
  <cacheSource type="worksheet">
    <worksheetSource ref="A1:H18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28">
        <s v="Главная Welcome страница"/>
        <s v="Переход на страницу регистрации"/>
        <s v="Заполнение полей регистрации"/>
        <s v="Переход на страницу динамиков"/>
        <s v="Переход на страницу планшетов"/>
        <s v="Переход на страницу ноутбуков"/>
        <s v="Переход на страницу мышей"/>
        <s v="Вход в систему"/>
        <s v="Переход на страницу наушников"/>
        <s v="Выбор наушников Logitech"/>
        <s v="Добавление товара в корзину"/>
        <s v="Просмотр корзины"/>
        <s v="Переход на страницу оплаты"/>
        <s v="Выбор способа оплаты и покупка"/>
        <s v="Выход из системы"/>
        <m u="1"/>
        <s v="Оплата билета" u="1"/>
        <s v="Переход на следуюущий эран после регистарции" u="1"/>
        <s v="Выбор рейса из найденных " u="1"/>
        <s v="Детали доставки" u="1"/>
        <s v="Просмотр квитанций" u="1"/>
        <s v="Отмена бронирования " u="1"/>
        <s v="Переход на страницу поиска билетов" u="1"/>
        <s v="Заполнение полей для поиска билета " u="1"/>
        <s v="Переход на следуюущий экран после регистарции" u="1"/>
        <s v="Заполнение полей регистарции" u="1"/>
        <s v="Главная Welcome страницаа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2" maxValue="4"/>
    </cacheField>
    <cacheField name="pacing" numFmtId="1">
      <sharedItems containsSemiMixedTypes="0" containsString="0" containsNumber="1" containsInteger="1" minValue="58" maxValue="199"/>
    </cacheField>
    <cacheField name="одним пользователем в минуту" numFmtId="2">
      <sharedItems containsSemiMixedTypes="0" containsString="0" containsNumber="1" minValue="0.30150753768844218" maxValue="1.034482758620689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24.120603015075375" maxValue="50.526315789473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s v="Регистрация новых пользователей"/>
    <x v="0"/>
    <n v="1"/>
    <n v="2"/>
    <n v="58"/>
    <n v="1.0344827586206897"/>
    <n v="20"/>
    <n v="41.379310344827587"/>
  </r>
  <r>
    <s v="Регистрация новых пользователей"/>
    <x v="1"/>
    <n v="1"/>
    <n v="2"/>
    <n v="58"/>
    <n v="1.0344827586206897"/>
    <n v="20"/>
    <n v="41.379310344827587"/>
  </r>
  <r>
    <s v="Регистрация новых пользователей"/>
    <x v="2"/>
    <n v="1"/>
    <n v="2"/>
    <n v="58"/>
    <n v="1.0344827586206897"/>
    <n v="20"/>
    <n v="41.379310344827587"/>
  </r>
  <r>
    <s v="Просмотр всех товаров, кроме наушников"/>
    <x v="0"/>
    <n v="1"/>
    <n v="4"/>
    <n v="95"/>
    <n v="0.63157894736842102"/>
    <n v="20"/>
    <n v="50.526315789473685"/>
  </r>
  <r>
    <s v="Просмотр всех товаров, кроме наушников"/>
    <x v="3"/>
    <n v="1"/>
    <n v="4"/>
    <n v="95"/>
    <n v="0.63157894736842102"/>
    <n v="20"/>
    <n v="50.526315789473685"/>
  </r>
  <r>
    <s v="Просмотр всех товаров, кроме наушников"/>
    <x v="4"/>
    <n v="1"/>
    <n v="4"/>
    <n v="95"/>
    <n v="0.63157894736842102"/>
    <n v="20"/>
    <n v="50.526315789473685"/>
  </r>
  <r>
    <s v="Просмотр всех товаров, кроме наушников"/>
    <x v="5"/>
    <n v="1"/>
    <n v="4"/>
    <n v="95"/>
    <n v="0.63157894736842102"/>
    <n v="20"/>
    <n v="50.526315789473685"/>
  </r>
  <r>
    <s v="Просмотр всех товаров, кроме наушников"/>
    <x v="6"/>
    <n v="1"/>
    <n v="4"/>
    <n v="95"/>
    <n v="0.63157894736842102"/>
    <n v="20"/>
    <n v="50.526315789473685"/>
  </r>
  <r>
    <s v="Покупка наушников Logitech"/>
    <x v="0"/>
    <n v="1"/>
    <n v="4"/>
    <n v="199"/>
    <n v="0.30150753768844218"/>
    <n v="20"/>
    <n v="24.120603015075375"/>
  </r>
  <r>
    <s v="Покупка наушников Logitech"/>
    <x v="7"/>
    <n v="1"/>
    <n v="4"/>
    <n v="199"/>
    <n v="0.30150753768844218"/>
    <n v="20"/>
    <n v="24.120603015075375"/>
  </r>
  <r>
    <s v="Покупка наушников Logitech"/>
    <x v="8"/>
    <n v="1"/>
    <n v="4"/>
    <n v="199"/>
    <n v="0.30150753768844218"/>
    <n v="20"/>
    <n v="24.120603015075375"/>
  </r>
  <r>
    <s v="Покупка наушников Logitech"/>
    <x v="9"/>
    <n v="1"/>
    <n v="4"/>
    <n v="199"/>
    <n v="0.30150753768844218"/>
    <n v="20"/>
    <n v="24.120603015075375"/>
  </r>
  <r>
    <s v="Покупка наушников Logitech"/>
    <x v="10"/>
    <n v="1"/>
    <n v="4"/>
    <n v="199"/>
    <n v="0.30150753768844218"/>
    <n v="20"/>
    <n v="24.120603015075375"/>
  </r>
  <r>
    <s v="Покупка наушников Logitech"/>
    <x v="11"/>
    <n v="1"/>
    <n v="4"/>
    <n v="199"/>
    <n v="0.30150753768844218"/>
    <n v="20"/>
    <n v="24.120603015075375"/>
  </r>
  <r>
    <s v="Покупка наушников Logitech"/>
    <x v="12"/>
    <n v="1"/>
    <n v="4"/>
    <n v="199"/>
    <n v="0.30150753768844218"/>
    <n v="20"/>
    <n v="24.120603015075375"/>
  </r>
  <r>
    <s v="Покупка наушников Logitech"/>
    <x v="13"/>
    <n v="1"/>
    <n v="4"/>
    <n v="199"/>
    <n v="0.30150753768844218"/>
    <n v="20"/>
    <n v="24.120603015075375"/>
  </r>
  <r>
    <s v="Покупка наушников Logitech"/>
    <x v="14"/>
    <n v="1"/>
    <n v="4"/>
    <n v="199"/>
    <n v="0.30150753768844218"/>
    <n v="20"/>
    <n v="24.120603015075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7" firstHeaderRow="1" firstDataRow="1" firstDataCol="1"/>
  <pivotFields count="8">
    <pivotField showAll="0"/>
    <pivotField axis="axisRow" showAll="0">
      <items count="29">
        <item x="7"/>
        <item m="1" x="18"/>
        <item x="14"/>
        <item m="1" x="23"/>
        <item m="1" x="16"/>
        <item m="1" x="21"/>
        <item m="1" x="20"/>
        <item x="0"/>
        <item m="1" x="27"/>
        <item m="1" x="25"/>
        <item m="1" x="17"/>
        <item m="1" x="26"/>
        <item m="1" x="24"/>
        <item m="1" x="22"/>
        <item m="1" x="15"/>
        <item x="2"/>
        <item x="3"/>
        <item x="4"/>
        <item x="5"/>
        <item x="6"/>
        <item x="8"/>
        <item x="9"/>
        <item x="10"/>
        <item x="12"/>
        <item m="1" x="19"/>
        <item x="13"/>
        <item x="1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6">
    <i>
      <x/>
    </i>
    <i>
      <x v="2"/>
    </i>
    <i>
      <x v="7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"/>
  <sheetViews>
    <sheetView tabSelected="1" zoomScale="110" zoomScaleNormal="110" workbookViewId="0">
      <selection activeCell="C41" sqref="C41"/>
    </sheetView>
  </sheetViews>
  <sheetFormatPr defaultColWidth="11.42578125" defaultRowHeight="15" x14ac:dyDescent="0.25"/>
  <cols>
    <col min="1" max="1" width="44.5703125" bestFit="1" customWidth="1"/>
    <col min="2" max="2" width="36" customWidth="1"/>
    <col min="3" max="3" width="18.140625" customWidth="1"/>
    <col min="4" max="4" width="17.85546875" customWidth="1"/>
    <col min="5" max="5" width="30.28515625" customWidth="1"/>
    <col min="6" max="6" width="14" bestFit="1" customWidth="1"/>
    <col min="7" max="7" width="18.7109375" bestFit="1" customWidth="1"/>
    <col min="8" max="8" width="17" customWidth="1"/>
    <col min="9" max="9" width="32.85546875" customWidth="1"/>
    <col min="10" max="10" width="21.5703125" bestFit="1" customWidth="1"/>
    <col min="11" max="11" width="18.7109375" customWidth="1"/>
    <col min="12" max="12" width="27.42578125" bestFit="1" customWidth="1"/>
    <col min="13" max="13" width="39.7109375" customWidth="1"/>
    <col min="19" max="19" width="44" bestFit="1" customWidth="1"/>
  </cols>
  <sheetData>
    <row r="1" spans="1:24" ht="15.75" thickBot="1" x14ac:dyDescent="0.3">
      <c r="A1" t="s">
        <v>5</v>
      </c>
      <c r="B1" t="s">
        <v>6</v>
      </c>
      <c r="C1" t="s">
        <v>7</v>
      </c>
      <c r="D1" t="s">
        <v>11</v>
      </c>
      <c r="E1" t="s">
        <v>21</v>
      </c>
      <c r="F1" t="s">
        <v>22</v>
      </c>
      <c r="G1" t="s">
        <v>23</v>
      </c>
      <c r="H1" t="s">
        <v>2</v>
      </c>
      <c r="I1" s="45" t="s">
        <v>8</v>
      </c>
      <c r="J1" t="s">
        <v>20</v>
      </c>
      <c r="M1" s="42" t="s">
        <v>10</v>
      </c>
      <c r="N1" s="42" t="s">
        <v>12</v>
      </c>
      <c r="O1" s="42" t="s">
        <v>13</v>
      </c>
      <c r="P1" s="42" t="s">
        <v>24</v>
      </c>
      <c r="Q1" s="42" t="s">
        <v>14</v>
      </c>
      <c r="R1" s="42" t="s">
        <v>11</v>
      </c>
      <c r="S1" t="s">
        <v>15</v>
      </c>
      <c r="T1" s="5" t="s">
        <v>16</v>
      </c>
      <c r="U1" s="5" t="s">
        <v>17</v>
      </c>
      <c r="V1" s="17" t="s">
        <v>18</v>
      </c>
      <c r="X1" t="s">
        <v>19</v>
      </c>
    </row>
    <row r="2" spans="1:24" x14ac:dyDescent="0.25">
      <c r="A2" s="29" t="s">
        <v>30</v>
      </c>
      <c r="B2" s="26" t="s">
        <v>31</v>
      </c>
      <c r="C2">
        <v>1</v>
      </c>
      <c r="D2" s="33">
        <f t="shared" ref="D2:D3" si="0">VLOOKUP(A2,$M$1:$W$8,6,FALSE)</f>
        <v>2</v>
      </c>
      <c r="E2" s="35">
        <f>VLOOKUP(A2,$M$1:$W$8,5,FALSE)</f>
        <v>58</v>
      </c>
      <c r="F2" s="4">
        <f>60/E2*C2</f>
        <v>1.0344827586206897</v>
      </c>
      <c r="G2">
        <v>20</v>
      </c>
      <c r="H2" s="3">
        <f>D2*F2*G2</f>
        <v>41.379310344827587</v>
      </c>
      <c r="I2" s="46" t="s">
        <v>0</v>
      </c>
      <c r="J2" s="44">
        <v>24.120603015075375</v>
      </c>
      <c r="K2" s="1"/>
      <c r="M2" s="54" t="s">
        <v>30</v>
      </c>
      <c r="N2" s="41">
        <v>8.7270000000000003</v>
      </c>
      <c r="O2" s="41">
        <v>20.033999999999999</v>
      </c>
      <c r="P2" s="40">
        <f>N2+O2</f>
        <v>28.760999999999999</v>
      </c>
      <c r="Q2" s="52">
        <v>58</v>
      </c>
      <c r="R2" s="47">
        <v>2</v>
      </c>
      <c r="S2" s="2">
        <f>60/(Q2)</f>
        <v>1.0344827586206897</v>
      </c>
      <c r="T2" s="5">
        <v>20</v>
      </c>
      <c r="U2" s="6">
        <f>ROUND(R2*S2*T2,0)</f>
        <v>41</v>
      </c>
      <c r="V2" s="18">
        <f t="shared" ref="V2:V4" si="1">R2/W$2</f>
        <v>0.2</v>
      </c>
      <c r="W2">
        <f>SUM(R2:R4)</f>
        <v>10</v>
      </c>
    </row>
    <row r="3" spans="1:24" x14ac:dyDescent="0.25">
      <c r="A3" s="28" t="s">
        <v>30</v>
      </c>
      <c r="B3" s="31" t="s">
        <v>46</v>
      </c>
      <c r="C3">
        <v>1</v>
      </c>
      <c r="D3" s="37">
        <f t="shared" si="0"/>
        <v>2</v>
      </c>
      <c r="E3" s="35">
        <f>VLOOKUP(A3,$M$1:$W$8,5,FALSE)</f>
        <v>58</v>
      </c>
      <c r="F3" s="4">
        <f>60/E3*C3</f>
        <v>1.0344827586206897</v>
      </c>
      <c r="G3">
        <v>20</v>
      </c>
      <c r="H3" s="3">
        <f>D3*F3*G3</f>
        <v>41.379310344827587</v>
      </c>
      <c r="I3" s="46" t="s">
        <v>1</v>
      </c>
      <c r="J3" s="44">
        <v>24.120603015075375</v>
      </c>
      <c r="K3" s="1"/>
      <c r="M3" s="42" t="s">
        <v>35</v>
      </c>
      <c r="N3" s="41">
        <v>7.4249999999999998</v>
      </c>
      <c r="O3" s="41">
        <v>40.058</v>
      </c>
      <c r="P3" s="40">
        <f t="shared" ref="P3:P4" si="2">N3+O3</f>
        <v>47.482999999999997</v>
      </c>
      <c r="Q3" s="52">
        <v>95</v>
      </c>
      <c r="R3" s="47">
        <v>4</v>
      </c>
      <c r="S3" s="2">
        <f t="shared" ref="S3" si="3">60/(Q3)</f>
        <v>0.63157894736842102</v>
      </c>
      <c r="T3" s="5">
        <v>20</v>
      </c>
      <c r="U3" s="6">
        <f t="shared" ref="U3" si="4">ROUND(R3*S3*T3,0)</f>
        <v>51</v>
      </c>
      <c r="V3" s="18">
        <f t="shared" si="1"/>
        <v>0.4</v>
      </c>
    </row>
    <row r="4" spans="1:24" ht="15.75" thickBot="1" x14ac:dyDescent="0.3">
      <c r="A4" s="28" t="s">
        <v>30</v>
      </c>
      <c r="B4" s="31" t="s">
        <v>36</v>
      </c>
      <c r="C4" s="34">
        <v>1</v>
      </c>
      <c r="D4" s="37">
        <f t="shared" ref="D4:D18" si="5">VLOOKUP(A4,$M$1:$W$8,6,FALSE)</f>
        <v>2</v>
      </c>
      <c r="E4" s="35">
        <f t="shared" ref="E4:E12" si="6">VLOOKUP(A4,$M$1:$W$8,5,FALSE)</f>
        <v>58</v>
      </c>
      <c r="F4" s="36">
        <f t="shared" ref="F4:F18" si="7">60/E4*C4</f>
        <v>1.0344827586206897</v>
      </c>
      <c r="G4" s="34">
        <v>20</v>
      </c>
      <c r="H4" s="35">
        <f t="shared" ref="H4:H18" si="8">D4*F4*G4</f>
        <v>41.379310344827587</v>
      </c>
      <c r="I4" s="46" t="s">
        <v>31</v>
      </c>
      <c r="J4" s="44">
        <v>116.02622914937665</v>
      </c>
      <c r="K4" s="1"/>
      <c r="M4" s="42" t="s">
        <v>34</v>
      </c>
      <c r="N4" s="41">
        <v>19.286000000000001</v>
      </c>
      <c r="O4" s="41">
        <v>80.015000000000001</v>
      </c>
      <c r="P4" s="40">
        <f t="shared" si="2"/>
        <v>99.301000000000002</v>
      </c>
      <c r="Q4" s="52">
        <v>199</v>
      </c>
      <c r="R4" s="47">
        <v>4</v>
      </c>
      <c r="S4" s="2">
        <f>60/(Q4)</f>
        <v>0.30150753768844218</v>
      </c>
      <c r="T4" s="5">
        <v>20</v>
      </c>
      <c r="U4" s="6">
        <f>ROUND(R4*S4*T4,0)</f>
        <v>24</v>
      </c>
      <c r="V4" s="18">
        <f t="shared" si="1"/>
        <v>0.4</v>
      </c>
    </row>
    <row r="5" spans="1:24" x14ac:dyDescent="0.25">
      <c r="A5" s="29" t="s">
        <v>35</v>
      </c>
      <c r="B5" s="26" t="s">
        <v>31</v>
      </c>
      <c r="C5" s="34">
        <v>1</v>
      </c>
      <c r="D5" s="33">
        <f t="shared" si="5"/>
        <v>4</v>
      </c>
      <c r="E5" s="35">
        <f t="shared" si="6"/>
        <v>95</v>
      </c>
      <c r="F5" s="36">
        <f t="shared" si="7"/>
        <v>0.63157894736842102</v>
      </c>
      <c r="G5" s="34">
        <v>20</v>
      </c>
      <c r="H5" s="35">
        <f t="shared" si="8"/>
        <v>50.526315789473685</v>
      </c>
      <c r="I5" s="46" t="s">
        <v>36</v>
      </c>
      <c r="J5" s="44">
        <v>41.379310344827587</v>
      </c>
      <c r="K5" s="1"/>
    </row>
    <row r="6" spans="1:24" x14ac:dyDescent="0.25">
      <c r="A6" s="28" t="s">
        <v>35</v>
      </c>
      <c r="B6" s="31" t="s">
        <v>37</v>
      </c>
      <c r="C6" s="34">
        <v>1</v>
      </c>
      <c r="D6" s="37">
        <f t="shared" si="5"/>
        <v>4</v>
      </c>
      <c r="E6" s="35">
        <f t="shared" si="6"/>
        <v>95</v>
      </c>
      <c r="F6" s="36">
        <f t="shared" si="7"/>
        <v>0.63157894736842102</v>
      </c>
      <c r="G6" s="34">
        <v>20</v>
      </c>
      <c r="H6" s="35">
        <f t="shared" si="8"/>
        <v>50.526315789473685</v>
      </c>
      <c r="I6" s="46" t="s">
        <v>37</v>
      </c>
      <c r="J6" s="44">
        <v>50.526315789473685</v>
      </c>
      <c r="K6" s="1"/>
    </row>
    <row r="7" spans="1:24" x14ac:dyDescent="0.25">
      <c r="A7" s="28" t="s">
        <v>35</v>
      </c>
      <c r="B7" s="31" t="s">
        <v>38</v>
      </c>
      <c r="C7" s="34">
        <v>1</v>
      </c>
      <c r="D7" s="37">
        <f t="shared" si="5"/>
        <v>4</v>
      </c>
      <c r="E7" s="35">
        <f t="shared" si="6"/>
        <v>95</v>
      </c>
      <c r="F7" s="36">
        <f t="shared" si="7"/>
        <v>0.63157894736842102</v>
      </c>
      <c r="G7" s="34">
        <v>20</v>
      </c>
      <c r="H7" s="35">
        <f t="shared" si="8"/>
        <v>50.526315789473685</v>
      </c>
      <c r="I7" s="46" t="s">
        <v>38</v>
      </c>
      <c r="J7" s="44">
        <v>50.526315789473685</v>
      </c>
      <c r="K7" s="1"/>
    </row>
    <row r="8" spans="1:24" x14ac:dyDescent="0.25">
      <c r="A8" s="28" t="s">
        <v>35</v>
      </c>
      <c r="B8" s="31" t="s">
        <v>39</v>
      </c>
      <c r="C8" s="34">
        <v>1</v>
      </c>
      <c r="D8" s="37">
        <f t="shared" si="5"/>
        <v>4</v>
      </c>
      <c r="E8" s="35">
        <f t="shared" si="6"/>
        <v>95</v>
      </c>
      <c r="F8" s="36">
        <f t="shared" si="7"/>
        <v>0.63157894736842102</v>
      </c>
      <c r="G8" s="34">
        <v>20</v>
      </c>
      <c r="H8" s="35">
        <f t="shared" si="8"/>
        <v>50.526315789473685</v>
      </c>
      <c r="I8" s="46" t="s">
        <v>39</v>
      </c>
      <c r="J8" s="44">
        <v>50.526315789473685</v>
      </c>
      <c r="K8" s="1"/>
    </row>
    <row r="9" spans="1:24" ht="15.75" thickBot="1" x14ac:dyDescent="0.3">
      <c r="A9" s="28" t="s">
        <v>35</v>
      </c>
      <c r="B9" s="31" t="s">
        <v>40</v>
      </c>
      <c r="C9" s="34">
        <v>1</v>
      </c>
      <c r="D9" s="37">
        <f t="shared" si="5"/>
        <v>4</v>
      </c>
      <c r="E9" s="35">
        <f t="shared" si="6"/>
        <v>95</v>
      </c>
      <c r="F9" s="36">
        <f t="shared" si="7"/>
        <v>0.63157894736842102</v>
      </c>
      <c r="G9" s="34">
        <v>20</v>
      </c>
      <c r="H9" s="35">
        <f t="shared" si="8"/>
        <v>50.526315789473685</v>
      </c>
      <c r="I9" s="46" t="s">
        <v>40</v>
      </c>
      <c r="J9" s="44">
        <v>50.526315789473685</v>
      </c>
      <c r="K9" s="1"/>
    </row>
    <row r="10" spans="1:24" x14ac:dyDescent="0.25">
      <c r="A10" s="29" t="s">
        <v>34</v>
      </c>
      <c r="B10" s="26" t="s">
        <v>31</v>
      </c>
      <c r="C10" s="34">
        <v>1</v>
      </c>
      <c r="D10" s="33">
        <f t="shared" si="5"/>
        <v>4</v>
      </c>
      <c r="E10" s="35">
        <f t="shared" si="6"/>
        <v>199</v>
      </c>
      <c r="F10" s="36">
        <f t="shared" si="7"/>
        <v>0.30150753768844218</v>
      </c>
      <c r="G10" s="34">
        <v>20</v>
      </c>
      <c r="H10" s="35">
        <f t="shared" si="8"/>
        <v>24.120603015075375</v>
      </c>
      <c r="I10" s="46" t="s">
        <v>41</v>
      </c>
      <c r="J10" s="44">
        <v>24.120603015075375</v>
      </c>
    </row>
    <row r="11" spans="1:24" x14ac:dyDescent="0.25">
      <c r="A11" s="28" t="s">
        <v>34</v>
      </c>
      <c r="B11" s="31" t="s">
        <v>0</v>
      </c>
      <c r="C11" s="34">
        <v>1</v>
      </c>
      <c r="D11" s="37">
        <f t="shared" si="5"/>
        <v>4</v>
      </c>
      <c r="E11" s="35">
        <f t="shared" si="6"/>
        <v>199</v>
      </c>
      <c r="F11" s="36">
        <f t="shared" si="7"/>
        <v>0.30150753768844218</v>
      </c>
      <c r="G11" s="34">
        <v>20</v>
      </c>
      <c r="H11" s="35">
        <f t="shared" si="8"/>
        <v>24.120603015075375</v>
      </c>
      <c r="I11" s="46" t="s">
        <v>42</v>
      </c>
      <c r="J11" s="44">
        <v>24.120603015075375</v>
      </c>
    </row>
    <row r="12" spans="1:24" x14ac:dyDescent="0.25">
      <c r="A12" s="28" t="s">
        <v>34</v>
      </c>
      <c r="B12" s="31" t="s">
        <v>41</v>
      </c>
      <c r="C12" s="34">
        <v>1</v>
      </c>
      <c r="D12" s="37">
        <f t="shared" si="5"/>
        <v>4</v>
      </c>
      <c r="E12" s="35">
        <f t="shared" si="6"/>
        <v>199</v>
      </c>
      <c r="F12" s="36">
        <f t="shared" si="7"/>
        <v>0.30150753768844218</v>
      </c>
      <c r="G12" s="34">
        <v>20</v>
      </c>
      <c r="H12" s="35">
        <f t="shared" si="8"/>
        <v>24.120603015075375</v>
      </c>
      <c r="I12" s="46" t="s">
        <v>43</v>
      </c>
      <c r="J12" s="44">
        <v>24.120603015075375</v>
      </c>
    </row>
    <row r="13" spans="1:24" x14ac:dyDescent="0.25">
      <c r="A13" s="28" t="s">
        <v>34</v>
      </c>
      <c r="B13" s="31" t="s">
        <v>42</v>
      </c>
      <c r="C13" s="43">
        <v>1</v>
      </c>
      <c r="D13" s="50">
        <f t="shared" ref="D13:D14" si="9">VLOOKUP(A13,$M$1:$W$8,6,FALSE)</f>
        <v>4</v>
      </c>
      <c r="E13" s="48">
        <f t="shared" ref="E13:E14" si="10">VLOOKUP(A13,$M$1:$W$8,5,FALSE)</f>
        <v>199</v>
      </c>
      <c r="F13" s="49">
        <f t="shared" ref="F13:F14" si="11">60/E13*C13</f>
        <v>0.30150753768844218</v>
      </c>
      <c r="G13" s="43">
        <v>20</v>
      </c>
      <c r="H13" s="48">
        <f t="shared" ref="H13:H14" si="12">D13*F13*G13</f>
        <v>24.120603015075375</v>
      </c>
      <c r="I13" s="46" t="s">
        <v>44</v>
      </c>
      <c r="J13" s="44">
        <v>24.120603015075375</v>
      </c>
    </row>
    <row r="14" spans="1:24" x14ac:dyDescent="0.25">
      <c r="A14" s="28" t="s">
        <v>34</v>
      </c>
      <c r="B14" s="31" t="s">
        <v>43</v>
      </c>
      <c r="C14" s="43">
        <v>1</v>
      </c>
      <c r="D14" s="50">
        <f t="shared" si="9"/>
        <v>4</v>
      </c>
      <c r="E14" s="48">
        <f t="shared" si="10"/>
        <v>199</v>
      </c>
      <c r="F14" s="49">
        <f t="shared" si="11"/>
        <v>0.30150753768844218</v>
      </c>
      <c r="G14" s="43">
        <v>20</v>
      </c>
      <c r="H14" s="48">
        <f t="shared" si="12"/>
        <v>24.120603015075375</v>
      </c>
      <c r="I14" s="46" t="s">
        <v>45</v>
      </c>
      <c r="J14" s="44">
        <v>24.120603015075375</v>
      </c>
    </row>
    <row r="15" spans="1:24" x14ac:dyDescent="0.25">
      <c r="A15" s="28" t="s">
        <v>34</v>
      </c>
      <c r="B15" s="31" t="s">
        <v>61</v>
      </c>
      <c r="C15" s="43">
        <v>1</v>
      </c>
      <c r="D15" s="50">
        <f t="shared" ref="D15" si="13">VLOOKUP(A15,$M$1:$W$8,6,FALSE)</f>
        <v>4</v>
      </c>
      <c r="E15" s="48">
        <f t="shared" ref="E15" si="14">VLOOKUP(A15,$M$1:$W$8,5,FALSE)</f>
        <v>199</v>
      </c>
      <c r="F15" s="49">
        <f t="shared" ref="F15" si="15">60/E15*C15</f>
        <v>0.30150753768844218</v>
      </c>
      <c r="G15" s="43">
        <v>20</v>
      </c>
      <c r="H15" s="48">
        <f t="shared" ref="H15" si="16">D15*F15*G15</f>
        <v>24.120603015075375</v>
      </c>
      <c r="I15" s="46" t="s">
        <v>46</v>
      </c>
      <c r="J15" s="44">
        <v>41.379310344827587</v>
      </c>
    </row>
    <row r="16" spans="1:24" x14ac:dyDescent="0.25">
      <c r="A16" s="28" t="s">
        <v>34</v>
      </c>
      <c r="B16" s="31" t="s">
        <v>44</v>
      </c>
      <c r="C16" s="43">
        <v>1</v>
      </c>
      <c r="D16" s="50">
        <f t="shared" ref="D16:D17" si="17">VLOOKUP(A16,$M$1:$W$8,6,FALSE)</f>
        <v>4</v>
      </c>
      <c r="E16" s="48">
        <f t="shared" ref="E16:E17" si="18">VLOOKUP(A16,$M$1:$W$8,5,FALSE)</f>
        <v>199</v>
      </c>
      <c r="F16" s="49">
        <f t="shared" ref="F16:F17" si="19">60/E16*C16</f>
        <v>0.30150753768844218</v>
      </c>
      <c r="G16" s="43">
        <v>20</v>
      </c>
      <c r="H16" s="48">
        <f t="shared" ref="H16:H17" si="20">D16*F16*G16</f>
        <v>24.120603015075375</v>
      </c>
      <c r="I16" s="46" t="s">
        <v>61</v>
      </c>
      <c r="J16" s="44">
        <v>24.120603015075375</v>
      </c>
    </row>
    <row r="17" spans="1:10" x14ac:dyDescent="0.25">
      <c r="A17" s="53" t="s">
        <v>34</v>
      </c>
      <c r="B17" s="58" t="s">
        <v>45</v>
      </c>
      <c r="C17" s="43">
        <v>1</v>
      </c>
      <c r="D17" s="50">
        <f t="shared" si="17"/>
        <v>4</v>
      </c>
      <c r="E17" s="48">
        <f t="shared" si="18"/>
        <v>199</v>
      </c>
      <c r="F17" s="49">
        <f t="shared" si="19"/>
        <v>0.30150753768844218</v>
      </c>
      <c r="G17" s="43">
        <v>20</v>
      </c>
      <c r="H17" s="48">
        <f t="shared" si="20"/>
        <v>24.120603015075375</v>
      </c>
      <c r="I17" s="46" t="s">
        <v>9</v>
      </c>
      <c r="J17" s="44">
        <v>593.85493711752974</v>
      </c>
    </row>
    <row r="18" spans="1:10" ht="15.75" thickBot="1" x14ac:dyDescent="0.3">
      <c r="A18" s="30" t="s">
        <v>34</v>
      </c>
      <c r="B18" s="27" t="s">
        <v>1</v>
      </c>
      <c r="C18" s="34">
        <v>1</v>
      </c>
      <c r="D18" s="51">
        <f t="shared" si="5"/>
        <v>4</v>
      </c>
      <c r="E18" s="35">
        <f>VLOOKUP(A18,$M$1:$W$8,5,FALSE)</f>
        <v>199</v>
      </c>
      <c r="F18" s="36">
        <f t="shared" si="7"/>
        <v>0.30150753768844218</v>
      </c>
      <c r="G18" s="34">
        <v>20</v>
      </c>
      <c r="H18" s="35">
        <f t="shared" si="8"/>
        <v>24.120603015075375</v>
      </c>
    </row>
    <row r="20" spans="1:10" ht="15.75" thickBot="1" x14ac:dyDescent="0.3"/>
    <row r="21" spans="1:10" x14ac:dyDescent="0.25">
      <c r="A21" s="61" t="s">
        <v>47</v>
      </c>
      <c r="B21" s="62"/>
    </row>
    <row r="22" spans="1:10" ht="93.75" x14ac:dyDescent="0.3">
      <c r="A22" s="20" t="s">
        <v>32</v>
      </c>
      <c r="B22" s="21" t="s">
        <v>27</v>
      </c>
      <c r="C22" s="19" t="s">
        <v>26</v>
      </c>
      <c r="D22" s="14" t="s">
        <v>48</v>
      </c>
      <c r="E22" s="11"/>
      <c r="F22" s="14" t="s">
        <v>25</v>
      </c>
      <c r="G22" s="14" t="s">
        <v>28</v>
      </c>
      <c r="H22" s="14" t="s">
        <v>60</v>
      </c>
    </row>
    <row r="23" spans="1:10" ht="18.75" x14ac:dyDescent="0.25">
      <c r="A23" s="20" t="s">
        <v>31</v>
      </c>
      <c r="B23" s="22">
        <v>348</v>
      </c>
      <c r="C23" s="12">
        <f t="shared" ref="C23:C37" si="21">GETPIVOTDATA("Итого",$I$1,"transaction rq",A23)*3</f>
        <v>348.07868744812993</v>
      </c>
      <c r="D23" s="13">
        <f t="shared" ref="D23:D38" si="22">1-B23/C23</f>
        <v>2.260622410030777E-4</v>
      </c>
      <c r="E23" s="43" t="s">
        <v>49</v>
      </c>
      <c r="F23" s="55">
        <f>C23/3</f>
        <v>116.02622914937665</v>
      </c>
      <c r="G23" s="7">
        <v>117</v>
      </c>
      <c r="H23" s="9">
        <f t="shared" ref="H23:H37" si="23">1-F23/G23</f>
        <v>8.3228277831055575E-3</v>
      </c>
    </row>
    <row r="24" spans="1:10" ht="18.75" x14ac:dyDescent="0.25">
      <c r="A24" s="23" t="s">
        <v>0</v>
      </c>
      <c r="B24" s="22">
        <v>72</v>
      </c>
      <c r="C24" s="12">
        <f t="shared" si="21"/>
        <v>72.361809045226124</v>
      </c>
      <c r="D24" s="13">
        <f t="shared" si="22"/>
        <v>4.9999999999998934E-3</v>
      </c>
      <c r="E24" s="43" t="s">
        <v>3</v>
      </c>
      <c r="F24" s="55">
        <f t="shared" ref="F24:F37" si="24">C24/3</f>
        <v>24.120603015075375</v>
      </c>
      <c r="G24" s="7">
        <v>24</v>
      </c>
      <c r="H24" s="9">
        <f t="shared" si="23"/>
        <v>-5.0251256281406143E-3</v>
      </c>
    </row>
    <row r="25" spans="1:10" ht="18.75" x14ac:dyDescent="0.25">
      <c r="A25" s="23" t="s">
        <v>37</v>
      </c>
      <c r="B25" s="22">
        <v>152</v>
      </c>
      <c r="C25" s="39">
        <f t="shared" si="21"/>
        <v>151.57894736842104</v>
      </c>
      <c r="D25" s="32">
        <f t="shared" si="22"/>
        <v>-2.7777777777777679E-3</v>
      </c>
      <c r="E25" s="43" t="s">
        <v>50</v>
      </c>
      <c r="F25" s="55">
        <f t="shared" si="24"/>
        <v>50.526315789473678</v>
      </c>
      <c r="G25" s="7">
        <v>52</v>
      </c>
      <c r="H25" s="9">
        <f t="shared" si="23"/>
        <v>2.8340080971660075E-2</v>
      </c>
    </row>
    <row r="26" spans="1:10" ht="18.75" x14ac:dyDescent="0.25">
      <c r="A26" s="23" t="s">
        <v>38</v>
      </c>
      <c r="B26" s="22">
        <v>152</v>
      </c>
      <c r="C26" s="39">
        <f t="shared" si="21"/>
        <v>151.57894736842104</v>
      </c>
      <c r="D26" s="8">
        <f t="shared" si="22"/>
        <v>-2.7777777777777679E-3</v>
      </c>
      <c r="E26" s="43" t="s">
        <v>51</v>
      </c>
      <c r="F26" s="55">
        <f t="shared" si="24"/>
        <v>50.526315789473678</v>
      </c>
      <c r="G26" s="7">
        <v>52</v>
      </c>
      <c r="H26" s="9">
        <f t="shared" si="23"/>
        <v>2.8340080971660075E-2</v>
      </c>
    </row>
    <row r="27" spans="1:10" ht="18.75" x14ac:dyDescent="0.25">
      <c r="A27" s="23" t="s">
        <v>39</v>
      </c>
      <c r="B27" s="22">
        <v>152</v>
      </c>
      <c r="C27" s="12">
        <f t="shared" si="21"/>
        <v>151.57894736842104</v>
      </c>
      <c r="D27" s="8">
        <f t="shared" si="22"/>
        <v>-2.7777777777777679E-3</v>
      </c>
      <c r="E27" s="43" t="s">
        <v>52</v>
      </c>
      <c r="F27" s="55">
        <f t="shared" si="24"/>
        <v>50.526315789473678</v>
      </c>
      <c r="G27" s="7">
        <v>52</v>
      </c>
      <c r="H27" s="9">
        <f t="shared" si="23"/>
        <v>2.8340080971660075E-2</v>
      </c>
      <c r="I27" s="16"/>
    </row>
    <row r="28" spans="1:10" ht="18.75" x14ac:dyDescent="0.25">
      <c r="A28" s="23" t="s">
        <v>40</v>
      </c>
      <c r="B28" s="22">
        <v>152</v>
      </c>
      <c r="C28" s="12">
        <f t="shared" si="21"/>
        <v>151.57894736842104</v>
      </c>
      <c r="D28" s="8">
        <f t="shared" si="22"/>
        <v>-2.7777777777777679E-3</v>
      </c>
      <c r="E28" s="43" t="s">
        <v>53</v>
      </c>
      <c r="F28" s="55">
        <f t="shared" si="24"/>
        <v>50.526315789473678</v>
      </c>
      <c r="G28" s="55">
        <v>52</v>
      </c>
      <c r="H28" s="9">
        <f t="shared" si="23"/>
        <v>2.8340080971660075E-2</v>
      </c>
    </row>
    <row r="29" spans="1:10" ht="18.75" x14ac:dyDescent="0.25">
      <c r="A29" s="23" t="s">
        <v>41</v>
      </c>
      <c r="B29" s="22">
        <v>72</v>
      </c>
      <c r="C29" s="12">
        <f t="shared" si="21"/>
        <v>72.361809045226124</v>
      </c>
      <c r="D29" s="8">
        <f t="shared" si="22"/>
        <v>4.9999999999998934E-3</v>
      </c>
      <c r="E29" s="43" t="s">
        <v>54</v>
      </c>
      <c r="F29" s="55">
        <f t="shared" si="24"/>
        <v>24.120603015075375</v>
      </c>
      <c r="G29" s="7">
        <v>24</v>
      </c>
      <c r="H29" s="9">
        <f t="shared" si="23"/>
        <v>-5.0251256281406143E-3</v>
      </c>
      <c r="I29" s="15"/>
    </row>
    <row r="30" spans="1:10" ht="18.75" x14ac:dyDescent="0.25">
      <c r="A30" s="23" t="s">
        <v>42</v>
      </c>
      <c r="B30" s="22">
        <v>72</v>
      </c>
      <c r="C30" s="39">
        <f t="shared" si="21"/>
        <v>72.361809045226124</v>
      </c>
      <c r="D30" s="8">
        <f t="shared" si="22"/>
        <v>4.9999999999998934E-3</v>
      </c>
      <c r="E30" s="43" t="s">
        <v>55</v>
      </c>
      <c r="F30" s="55">
        <f t="shared" si="24"/>
        <v>24.120603015075375</v>
      </c>
      <c r="G30" s="7">
        <v>24</v>
      </c>
      <c r="H30" s="9">
        <f t="shared" si="23"/>
        <v>-5.0251256281406143E-3</v>
      </c>
      <c r="I30" s="15"/>
    </row>
    <row r="31" spans="1:10" ht="18.75" x14ac:dyDescent="0.25">
      <c r="A31" s="23" t="s">
        <v>43</v>
      </c>
      <c r="B31" s="22">
        <v>72</v>
      </c>
      <c r="C31" s="12">
        <f t="shared" si="21"/>
        <v>72.361809045226124</v>
      </c>
      <c r="D31" s="8">
        <f t="shared" si="22"/>
        <v>4.9999999999998934E-3</v>
      </c>
      <c r="E31" s="43" t="s">
        <v>56</v>
      </c>
      <c r="F31" s="55">
        <f t="shared" si="24"/>
        <v>24.120603015075375</v>
      </c>
      <c r="G31" s="7">
        <v>24</v>
      </c>
      <c r="H31" s="9">
        <f t="shared" si="23"/>
        <v>-5.0251256281406143E-3</v>
      </c>
      <c r="I31" s="15"/>
    </row>
    <row r="32" spans="1:10" ht="18.75" x14ac:dyDescent="0.25">
      <c r="A32" s="23" t="s">
        <v>44</v>
      </c>
      <c r="B32" s="22">
        <v>72</v>
      </c>
      <c r="C32" s="12">
        <f t="shared" si="21"/>
        <v>72.361809045226124</v>
      </c>
      <c r="D32" s="8">
        <f t="shared" si="22"/>
        <v>4.9999999999998934E-3</v>
      </c>
      <c r="E32" s="43" t="s">
        <v>57</v>
      </c>
      <c r="F32" s="55">
        <f t="shared" si="24"/>
        <v>24.120603015075375</v>
      </c>
      <c r="G32" s="7">
        <v>24</v>
      </c>
      <c r="H32" s="9">
        <f t="shared" si="23"/>
        <v>-5.0251256281406143E-3</v>
      </c>
      <c r="I32" s="15"/>
    </row>
    <row r="33" spans="1:9" ht="18.75" x14ac:dyDescent="0.25">
      <c r="A33" s="23" t="s">
        <v>61</v>
      </c>
      <c r="B33" s="22">
        <v>72</v>
      </c>
      <c r="C33" s="12">
        <f t="shared" si="21"/>
        <v>72.361809045226124</v>
      </c>
      <c r="D33" s="8">
        <f t="shared" si="22"/>
        <v>4.9999999999998934E-3</v>
      </c>
      <c r="E33" s="43" t="s">
        <v>62</v>
      </c>
      <c r="F33" s="55">
        <f t="shared" si="24"/>
        <v>24.120603015075375</v>
      </c>
      <c r="G33" s="7">
        <v>24</v>
      </c>
      <c r="H33" s="9">
        <f t="shared" si="23"/>
        <v>-5.0251256281406143E-3</v>
      </c>
      <c r="I33" s="15"/>
    </row>
    <row r="34" spans="1:9" ht="18.75" x14ac:dyDescent="0.25">
      <c r="A34" s="23" t="s">
        <v>45</v>
      </c>
      <c r="B34" s="22">
        <v>72</v>
      </c>
      <c r="C34" s="39">
        <f t="shared" si="21"/>
        <v>72.361809045226124</v>
      </c>
      <c r="D34" s="38">
        <f t="shared" si="22"/>
        <v>4.9999999999998934E-3</v>
      </c>
      <c r="E34" s="43" t="s">
        <v>33</v>
      </c>
      <c r="F34" s="55">
        <f t="shared" si="24"/>
        <v>24.120603015075375</v>
      </c>
      <c r="G34" s="7">
        <v>24</v>
      </c>
      <c r="H34" s="9">
        <f t="shared" si="23"/>
        <v>-5.0251256281406143E-3</v>
      </c>
    </row>
    <row r="35" spans="1:9" ht="18.75" x14ac:dyDescent="0.25">
      <c r="A35" s="23" t="s">
        <v>1</v>
      </c>
      <c r="B35" s="22">
        <v>72</v>
      </c>
      <c r="C35" s="39">
        <f t="shared" si="21"/>
        <v>72.361809045226124</v>
      </c>
      <c r="D35" s="38">
        <f t="shared" si="22"/>
        <v>4.9999999999998934E-3</v>
      </c>
      <c r="E35" s="43" t="s">
        <v>4</v>
      </c>
      <c r="F35" s="55">
        <f t="shared" si="24"/>
        <v>24.120603015075375</v>
      </c>
      <c r="G35" s="7">
        <v>24</v>
      </c>
      <c r="H35" s="9">
        <f t="shared" si="23"/>
        <v>-5.0251256281406143E-3</v>
      </c>
    </row>
    <row r="36" spans="1:9" ht="18.75" x14ac:dyDescent="0.25">
      <c r="A36" s="23" t="s">
        <v>46</v>
      </c>
      <c r="B36" s="22">
        <v>124</v>
      </c>
      <c r="C36" s="39">
        <f t="shared" si="21"/>
        <v>124.13793103448276</v>
      </c>
      <c r="D36" s="38">
        <f t="shared" si="22"/>
        <v>1.1111111111111738E-3</v>
      </c>
      <c r="E36" s="43" t="s">
        <v>58</v>
      </c>
      <c r="F36" s="55">
        <f t="shared" si="24"/>
        <v>41.379310344827587</v>
      </c>
      <c r="G36" s="7">
        <v>42</v>
      </c>
      <c r="H36" s="9">
        <f t="shared" si="23"/>
        <v>1.4778325123152691E-2</v>
      </c>
    </row>
    <row r="37" spans="1:9" ht="18.75" x14ac:dyDescent="0.25">
      <c r="A37" s="23" t="s">
        <v>36</v>
      </c>
      <c r="B37" s="22">
        <v>124</v>
      </c>
      <c r="C37" s="39">
        <f t="shared" si="21"/>
        <v>124.13793103448276</v>
      </c>
      <c r="D37" s="38">
        <f t="shared" si="22"/>
        <v>1.1111111111111738E-3</v>
      </c>
      <c r="E37" s="43" t="s">
        <v>59</v>
      </c>
      <c r="F37" s="55">
        <f t="shared" si="24"/>
        <v>41.379310344827587</v>
      </c>
      <c r="G37" s="55">
        <v>42</v>
      </c>
      <c r="H37" s="56">
        <f t="shared" si="23"/>
        <v>1.4778325123152691E-2</v>
      </c>
    </row>
    <row r="38" spans="1:9" ht="19.5" thickBot="1" x14ac:dyDescent="0.3">
      <c r="A38" s="24" t="s">
        <v>2</v>
      </c>
      <c r="B38" s="25">
        <f>SUM(B23:B37)</f>
        <v>1780</v>
      </c>
      <c r="C38" s="10">
        <f>SUM(C23:C37)</f>
        <v>1781.5648113525892</v>
      </c>
      <c r="D38" s="8">
        <f t="shared" si="22"/>
        <v>8.7833535025938492E-4</v>
      </c>
    </row>
  </sheetData>
  <mergeCells count="1">
    <mergeCell ref="A21:B21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12" sqref="G12"/>
    </sheetView>
  </sheetViews>
  <sheetFormatPr defaultRowHeight="15" x14ac:dyDescent="0.25"/>
  <cols>
    <col min="1" max="1" width="18.42578125" style="43" customWidth="1"/>
    <col min="2" max="2" width="19.42578125" customWidth="1"/>
    <col min="3" max="3" width="18.7109375" customWidth="1"/>
    <col min="4" max="4" width="19.140625" customWidth="1"/>
    <col min="5" max="5" width="18.85546875" customWidth="1"/>
  </cols>
  <sheetData>
    <row r="1" spans="1:5" ht="75" x14ac:dyDescent="0.3">
      <c r="A1" s="19" t="s">
        <v>26</v>
      </c>
      <c r="B1" s="11"/>
      <c r="C1" s="14" t="s">
        <v>25</v>
      </c>
      <c r="D1" s="14" t="s">
        <v>28</v>
      </c>
      <c r="E1" s="14" t="s">
        <v>29</v>
      </c>
    </row>
    <row r="2" spans="1:5" x14ac:dyDescent="0.25">
      <c r="A2" s="39">
        <v>348.07868744812993</v>
      </c>
      <c r="B2" s="43" t="s">
        <v>49</v>
      </c>
      <c r="C2" s="55">
        <f>A2/3</f>
        <v>116.02622914937665</v>
      </c>
      <c r="D2" s="7">
        <v>117</v>
      </c>
      <c r="E2" s="57">
        <f t="shared" ref="E2:E16" si="0">1-C2/D2</f>
        <v>8.3228277831055575E-3</v>
      </c>
    </row>
    <row r="3" spans="1:5" x14ac:dyDescent="0.25">
      <c r="A3" s="39">
        <v>72.361809045226124</v>
      </c>
      <c r="B3" s="43" t="s">
        <v>3</v>
      </c>
      <c r="C3" s="55">
        <f t="shared" ref="C3:C16" si="1">A3/3</f>
        <v>24.120603015075375</v>
      </c>
      <c r="D3" s="7">
        <v>24</v>
      </c>
      <c r="E3" s="57">
        <f t="shared" si="0"/>
        <v>-5.0251256281406143E-3</v>
      </c>
    </row>
    <row r="4" spans="1:5" x14ac:dyDescent="0.25">
      <c r="A4" s="39">
        <v>151.57894736842104</v>
      </c>
      <c r="B4" s="43" t="s">
        <v>50</v>
      </c>
      <c r="C4" s="55">
        <f t="shared" si="1"/>
        <v>50.526315789473678</v>
      </c>
      <c r="D4" s="7">
        <v>52</v>
      </c>
      <c r="E4" s="57">
        <f t="shared" si="0"/>
        <v>2.8340080971660075E-2</v>
      </c>
    </row>
    <row r="5" spans="1:5" x14ac:dyDescent="0.25">
      <c r="A5" s="39">
        <v>151.57894736842104</v>
      </c>
      <c r="B5" s="43" t="s">
        <v>51</v>
      </c>
      <c r="C5" s="55">
        <f t="shared" si="1"/>
        <v>50.526315789473678</v>
      </c>
      <c r="D5" s="7">
        <v>52</v>
      </c>
      <c r="E5" s="57">
        <f t="shared" si="0"/>
        <v>2.8340080971660075E-2</v>
      </c>
    </row>
    <row r="6" spans="1:5" x14ac:dyDescent="0.25">
      <c r="A6" s="39">
        <v>151.57894736842104</v>
      </c>
      <c r="B6" s="43" t="s">
        <v>52</v>
      </c>
      <c r="C6" s="55">
        <f t="shared" si="1"/>
        <v>50.526315789473678</v>
      </c>
      <c r="D6" s="7">
        <v>52</v>
      </c>
      <c r="E6" s="57">
        <f t="shared" si="0"/>
        <v>2.8340080971660075E-2</v>
      </c>
    </row>
    <row r="7" spans="1:5" x14ac:dyDescent="0.25">
      <c r="A7" s="39">
        <v>151.57894736842104</v>
      </c>
      <c r="B7" s="43" t="s">
        <v>53</v>
      </c>
      <c r="C7" s="55">
        <f t="shared" si="1"/>
        <v>50.526315789473678</v>
      </c>
      <c r="D7" s="7">
        <v>52</v>
      </c>
      <c r="E7" s="57">
        <f t="shared" si="0"/>
        <v>2.8340080971660075E-2</v>
      </c>
    </row>
    <row r="8" spans="1:5" x14ac:dyDescent="0.25">
      <c r="A8" s="39">
        <v>72.361809045226124</v>
      </c>
      <c r="B8" s="43" t="s">
        <v>54</v>
      </c>
      <c r="C8" s="55">
        <f t="shared" si="1"/>
        <v>24.120603015075375</v>
      </c>
      <c r="D8" s="7">
        <v>24</v>
      </c>
      <c r="E8" s="57">
        <f t="shared" si="0"/>
        <v>-5.0251256281406143E-3</v>
      </c>
    </row>
    <row r="9" spans="1:5" x14ac:dyDescent="0.25">
      <c r="A9" s="39">
        <v>72.361809045226124</v>
      </c>
      <c r="B9" s="43" t="s">
        <v>55</v>
      </c>
      <c r="C9" s="55">
        <f t="shared" si="1"/>
        <v>24.120603015075375</v>
      </c>
      <c r="D9" s="7">
        <f>72/3</f>
        <v>24</v>
      </c>
      <c r="E9" s="57">
        <f t="shared" si="0"/>
        <v>-5.0251256281406143E-3</v>
      </c>
    </row>
    <row r="10" spans="1:5" x14ac:dyDescent="0.25">
      <c r="A10" s="39">
        <v>72.361809045226124</v>
      </c>
      <c r="B10" s="43" t="s">
        <v>56</v>
      </c>
      <c r="C10" s="55">
        <f t="shared" si="1"/>
        <v>24.120603015075375</v>
      </c>
      <c r="D10" s="55">
        <v>24</v>
      </c>
      <c r="E10" s="57">
        <f t="shared" si="0"/>
        <v>-5.0251256281406143E-3</v>
      </c>
    </row>
    <row r="11" spans="1:5" x14ac:dyDescent="0.25">
      <c r="A11" s="39">
        <v>72.361809045226124</v>
      </c>
      <c r="B11" s="43" t="s">
        <v>57</v>
      </c>
      <c r="C11" s="55">
        <f t="shared" si="1"/>
        <v>24.120603015075375</v>
      </c>
      <c r="D11" s="55">
        <v>24</v>
      </c>
      <c r="E11" s="57">
        <f t="shared" si="0"/>
        <v>-5.0251256281406143E-3</v>
      </c>
    </row>
    <row r="12" spans="1:5" x14ac:dyDescent="0.25">
      <c r="A12" s="39">
        <v>72.361809045226124</v>
      </c>
      <c r="B12" s="43" t="s">
        <v>62</v>
      </c>
      <c r="C12" s="55">
        <f t="shared" si="1"/>
        <v>24.120603015075375</v>
      </c>
      <c r="D12" s="55">
        <v>24</v>
      </c>
      <c r="E12" s="57">
        <f t="shared" si="0"/>
        <v>-5.0251256281406143E-3</v>
      </c>
    </row>
    <row r="13" spans="1:5" x14ac:dyDescent="0.25">
      <c r="A13" s="39">
        <v>72.361809045226124</v>
      </c>
      <c r="B13" s="43" t="s">
        <v>33</v>
      </c>
      <c r="C13" s="55">
        <f t="shared" si="1"/>
        <v>24.120603015075375</v>
      </c>
      <c r="D13" s="7">
        <v>24</v>
      </c>
      <c r="E13" s="57">
        <f t="shared" si="0"/>
        <v>-5.0251256281406143E-3</v>
      </c>
    </row>
    <row r="14" spans="1:5" x14ac:dyDescent="0.25">
      <c r="A14" s="63">
        <v>72.361809045226124</v>
      </c>
      <c r="B14" s="43" t="s">
        <v>4</v>
      </c>
      <c r="C14" s="55">
        <f t="shared" si="1"/>
        <v>24.120603015075375</v>
      </c>
      <c r="D14" s="7">
        <v>24</v>
      </c>
      <c r="E14" s="57">
        <f t="shared" si="0"/>
        <v>-5.0251256281406143E-3</v>
      </c>
    </row>
    <row r="15" spans="1:5" x14ac:dyDescent="0.25">
      <c r="A15" s="63">
        <v>124.13793103448276</v>
      </c>
      <c r="B15" s="43" t="s">
        <v>58</v>
      </c>
      <c r="C15" s="55">
        <f t="shared" si="1"/>
        <v>41.379310344827587</v>
      </c>
      <c r="D15" s="7">
        <v>42</v>
      </c>
      <c r="E15" s="57">
        <f t="shared" si="0"/>
        <v>1.4778325123152691E-2</v>
      </c>
    </row>
    <row r="16" spans="1:5" x14ac:dyDescent="0.25">
      <c r="A16" s="63">
        <v>124.13793103448276</v>
      </c>
      <c r="B16" s="43" t="s">
        <v>59</v>
      </c>
      <c r="C16" s="55">
        <f t="shared" si="1"/>
        <v>41.379310344827587</v>
      </c>
      <c r="D16" s="7">
        <v>42</v>
      </c>
      <c r="E16" s="57">
        <f t="shared" si="0"/>
        <v>1.4778325123152691E-2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16" sqref="H16"/>
    </sheetView>
  </sheetViews>
  <sheetFormatPr defaultRowHeight="15" x14ac:dyDescent="0.25"/>
  <cols>
    <col min="1" max="1" width="18" customWidth="1"/>
    <col min="2" max="2" width="18.42578125" customWidth="1"/>
    <col min="3" max="3" width="20.42578125" customWidth="1"/>
    <col min="4" max="4" width="18.28515625" customWidth="1"/>
  </cols>
  <sheetData>
    <row r="1" spans="1:4" ht="75" x14ac:dyDescent="0.3">
      <c r="A1" s="19" t="s">
        <v>26</v>
      </c>
      <c r="B1" s="11"/>
      <c r="C1" s="14" t="s">
        <v>28</v>
      </c>
      <c r="D1" s="14" t="s">
        <v>29</v>
      </c>
    </row>
    <row r="2" spans="1:4" x14ac:dyDescent="0.25">
      <c r="A2" s="39">
        <v>348.07868744812993</v>
      </c>
      <c r="B2" s="43" t="s">
        <v>49</v>
      </c>
      <c r="C2" s="55">
        <v>348</v>
      </c>
      <c r="D2" s="57">
        <f>1-A2/C2</f>
        <v>-2.2611335669520116E-4</v>
      </c>
    </row>
    <row r="3" spans="1:4" x14ac:dyDescent="0.25">
      <c r="A3" s="39">
        <v>72.361809045226124</v>
      </c>
      <c r="B3" s="43" t="s">
        <v>3</v>
      </c>
      <c r="C3" s="55">
        <v>73</v>
      </c>
      <c r="D3" s="57">
        <f t="shared" ref="D3:D16" si="0">1-A3/C3</f>
        <v>8.7423418462174718E-3</v>
      </c>
    </row>
    <row r="4" spans="1:4" x14ac:dyDescent="0.25">
      <c r="A4" s="39">
        <v>151.57894736842104</v>
      </c>
      <c r="B4" s="43" t="s">
        <v>50</v>
      </c>
      <c r="C4" s="55">
        <v>151</v>
      </c>
      <c r="D4" s="57">
        <f t="shared" si="0"/>
        <v>-3.8340885325895968E-3</v>
      </c>
    </row>
    <row r="5" spans="1:4" x14ac:dyDescent="0.25">
      <c r="A5" s="39">
        <v>151.57894736842104</v>
      </c>
      <c r="B5" s="43" t="s">
        <v>51</v>
      </c>
      <c r="C5" s="55">
        <v>151</v>
      </c>
      <c r="D5" s="57">
        <f t="shared" si="0"/>
        <v>-3.8340885325895968E-3</v>
      </c>
    </row>
    <row r="6" spans="1:4" x14ac:dyDescent="0.25">
      <c r="A6" s="39">
        <v>151.57894736842104</v>
      </c>
      <c r="B6" s="43" t="s">
        <v>52</v>
      </c>
      <c r="C6" s="55">
        <v>151</v>
      </c>
      <c r="D6" s="57">
        <f t="shared" si="0"/>
        <v>-3.8340885325895968E-3</v>
      </c>
    </row>
    <row r="7" spans="1:4" x14ac:dyDescent="0.25">
      <c r="A7" s="39">
        <v>151.57894736842104</v>
      </c>
      <c r="B7" s="43" t="s">
        <v>53</v>
      </c>
      <c r="C7" s="7">
        <v>152</v>
      </c>
      <c r="D7" s="57">
        <f t="shared" si="0"/>
        <v>2.7700831024931594E-3</v>
      </c>
    </row>
    <row r="8" spans="1:4" x14ac:dyDescent="0.25">
      <c r="A8" s="39">
        <v>72.361809045226124</v>
      </c>
      <c r="B8" s="43" t="s">
        <v>54</v>
      </c>
      <c r="C8" s="7">
        <v>73</v>
      </c>
      <c r="D8" s="57">
        <f t="shared" si="0"/>
        <v>8.7423418462174718E-3</v>
      </c>
    </row>
    <row r="9" spans="1:4" x14ac:dyDescent="0.25">
      <c r="A9" s="39">
        <v>72.361809045226124</v>
      </c>
      <c r="B9" s="43" t="s">
        <v>55</v>
      </c>
      <c r="C9" s="7">
        <v>73</v>
      </c>
      <c r="D9" s="57">
        <f t="shared" si="0"/>
        <v>8.7423418462174718E-3</v>
      </c>
    </row>
    <row r="10" spans="1:4" x14ac:dyDescent="0.25">
      <c r="A10" s="39">
        <v>72.361809045226124</v>
      </c>
      <c r="B10" s="43" t="s">
        <v>56</v>
      </c>
      <c r="C10" s="55">
        <v>71</v>
      </c>
      <c r="D10" s="57">
        <f t="shared" si="0"/>
        <v>-1.9180409087691919E-2</v>
      </c>
    </row>
    <row r="11" spans="1:4" x14ac:dyDescent="0.25">
      <c r="A11" s="39">
        <v>72.361809045226124</v>
      </c>
      <c r="B11" s="43" t="s">
        <v>57</v>
      </c>
      <c r="C11" s="55">
        <v>71</v>
      </c>
      <c r="D11" s="57">
        <f t="shared" si="0"/>
        <v>-1.9180409087691919E-2</v>
      </c>
    </row>
    <row r="12" spans="1:4" x14ac:dyDescent="0.25">
      <c r="A12" s="39">
        <v>72.361809045226124</v>
      </c>
      <c r="B12" s="43" t="s">
        <v>62</v>
      </c>
      <c r="C12" s="55">
        <v>71</v>
      </c>
      <c r="D12" s="57">
        <f t="shared" si="0"/>
        <v>-1.9180409087691919E-2</v>
      </c>
    </row>
    <row r="13" spans="1:4" x14ac:dyDescent="0.25">
      <c r="A13" s="39">
        <v>72.361809045226124</v>
      </c>
      <c r="B13" s="43" t="s">
        <v>33</v>
      </c>
      <c r="C13" s="55">
        <v>71</v>
      </c>
      <c r="D13" s="57">
        <f t="shared" si="0"/>
        <v>-1.9180409087691919E-2</v>
      </c>
    </row>
    <row r="14" spans="1:4" x14ac:dyDescent="0.25">
      <c r="A14" s="63">
        <v>72.361809045226124</v>
      </c>
      <c r="B14" s="43" t="s">
        <v>4</v>
      </c>
      <c r="C14" s="55">
        <v>71</v>
      </c>
      <c r="D14" s="57">
        <f t="shared" si="0"/>
        <v>-1.9180409087691919E-2</v>
      </c>
    </row>
    <row r="15" spans="1:4" x14ac:dyDescent="0.25">
      <c r="A15" s="63">
        <v>124.13793103448276</v>
      </c>
      <c r="B15" s="43" t="s">
        <v>58</v>
      </c>
      <c r="C15" s="55">
        <v>124</v>
      </c>
      <c r="D15" s="57">
        <f t="shared" si="0"/>
        <v>-1.1123470522802492E-3</v>
      </c>
    </row>
    <row r="16" spans="1:4" x14ac:dyDescent="0.25">
      <c r="A16" s="63">
        <v>124.13793103448276</v>
      </c>
      <c r="B16" s="43" t="s">
        <v>59</v>
      </c>
      <c r="C16" s="55">
        <v>124</v>
      </c>
      <c r="D16" s="57">
        <f t="shared" si="0"/>
        <v>-1.1123470522802492E-3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3" sqref="D23"/>
    </sheetView>
  </sheetViews>
  <sheetFormatPr defaultRowHeight="15" x14ac:dyDescent="0.25"/>
  <cols>
    <col min="1" max="1" width="47.5703125" customWidth="1"/>
    <col min="2" max="2" width="24.42578125" customWidth="1"/>
  </cols>
  <sheetData>
    <row r="1" spans="1:2" ht="18.75" x14ac:dyDescent="0.25">
      <c r="A1" s="59" t="s">
        <v>31</v>
      </c>
      <c r="B1" s="43" t="s">
        <v>49</v>
      </c>
    </row>
    <row r="2" spans="1:2" ht="18.75" x14ac:dyDescent="0.25">
      <c r="A2" s="60" t="s">
        <v>0</v>
      </c>
      <c r="B2" s="43" t="s">
        <v>3</v>
      </c>
    </row>
    <row r="3" spans="1:2" ht="18.75" x14ac:dyDescent="0.25">
      <c r="A3" s="60" t="s">
        <v>37</v>
      </c>
      <c r="B3" s="43" t="s">
        <v>50</v>
      </c>
    </row>
    <row r="4" spans="1:2" ht="18.75" x14ac:dyDescent="0.25">
      <c r="A4" s="60" t="s">
        <v>38</v>
      </c>
      <c r="B4" s="43" t="s">
        <v>51</v>
      </c>
    </row>
    <row r="5" spans="1:2" ht="18.75" x14ac:dyDescent="0.25">
      <c r="A5" s="60" t="s">
        <v>39</v>
      </c>
      <c r="B5" s="43" t="s">
        <v>52</v>
      </c>
    </row>
    <row r="6" spans="1:2" ht="18.75" x14ac:dyDescent="0.25">
      <c r="A6" s="60" t="s">
        <v>40</v>
      </c>
      <c r="B6" s="43" t="s">
        <v>53</v>
      </c>
    </row>
    <row r="7" spans="1:2" ht="18.75" x14ac:dyDescent="0.25">
      <c r="A7" s="60" t="s">
        <v>41</v>
      </c>
      <c r="B7" s="43" t="s">
        <v>54</v>
      </c>
    </row>
    <row r="8" spans="1:2" ht="18.75" x14ac:dyDescent="0.25">
      <c r="A8" s="60" t="s">
        <v>42</v>
      </c>
      <c r="B8" s="43" t="s">
        <v>55</v>
      </c>
    </row>
    <row r="9" spans="1:2" ht="18.75" x14ac:dyDescent="0.25">
      <c r="A9" s="60" t="s">
        <v>43</v>
      </c>
      <c r="B9" s="43" t="s">
        <v>56</v>
      </c>
    </row>
    <row r="10" spans="1:2" ht="18.75" x14ac:dyDescent="0.25">
      <c r="A10" s="60" t="s">
        <v>44</v>
      </c>
      <c r="B10" s="43" t="s">
        <v>57</v>
      </c>
    </row>
    <row r="11" spans="1:2" ht="18.75" x14ac:dyDescent="0.25">
      <c r="A11" s="60" t="s">
        <v>61</v>
      </c>
      <c r="B11" s="43" t="s">
        <v>62</v>
      </c>
    </row>
    <row r="12" spans="1:2" ht="18.75" x14ac:dyDescent="0.25">
      <c r="A12" s="60" t="s">
        <v>45</v>
      </c>
      <c r="B12" s="43" t="s">
        <v>33</v>
      </c>
    </row>
    <row r="13" spans="1:2" ht="18.75" x14ac:dyDescent="0.25">
      <c r="A13" s="60" t="s">
        <v>1</v>
      </c>
      <c r="B13" s="43" t="s">
        <v>4</v>
      </c>
    </row>
    <row r="14" spans="1:2" ht="18.75" x14ac:dyDescent="0.25">
      <c r="A14" s="60" t="s">
        <v>46</v>
      </c>
      <c r="B14" s="43" t="s">
        <v>58</v>
      </c>
    </row>
    <row r="15" spans="1:2" ht="18.75" x14ac:dyDescent="0.25">
      <c r="A15" s="60" t="s">
        <v>36</v>
      </c>
      <c r="B15" s="4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Тест поиска максимума</vt:lpstr>
      <vt:lpstr>Тест стабильности</vt:lpstr>
      <vt:lpstr>Лист соответствия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Никита</cp:lastModifiedBy>
  <dcterms:created xsi:type="dcterms:W3CDTF">2015-06-05T18:19:34Z</dcterms:created>
  <dcterms:modified xsi:type="dcterms:W3CDTF">2022-05-04T08:33:52Z</dcterms:modified>
</cp:coreProperties>
</file>