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libombaye\Desktop\Προηγμένη Τεχνητή Νοημοσύνη\Εργασία 3\a - Copy\"/>
    </mc:Choice>
  </mc:AlternateContent>
  <xr:revisionPtr revIDLastSave="0" documentId="13_ncr:1_{10C4D54F-A2CD-46F2-A35C-6A6FD193BF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exAA">Sheet1!$J$5</definedName>
    <definedName name="exAB">Sheet1!$J$6</definedName>
    <definedName name="exAC">Sheet1!$J$7</definedName>
    <definedName name="exAD">Sheet1!$J$8</definedName>
    <definedName name="exBA">Sheet1!$K$5</definedName>
    <definedName name="exBB">Sheet1!$K$6</definedName>
    <definedName name="exBC">Sheet1!$K$7</definedName>
    <definedName name="exBD">Sheet1!$K$8</definedName>
    <definedName name="exCA">Sheet1!$L$5</definedName>
    <definedName name="exCB">Sheet1!$L$6</definedName>
    <definedName name="exCC">Sheet1!$L$7</definedName>
    <definedName name="exCD">Sheet1!$L$8</definedName>
    <definedName name="exDA">Sheet1!$M$5</definedName>
    <definedName name="exDB">Sheet1!$M$6</definedName>
    <definedName name="exDC">Sheet1!$M$7</definedName>
    <definedName name="exDD">Sheet1!$M$8</definedName>
    <definedName name="PX">Sheet1!$D$7</definedName>
    <definedName name="PxAA">Sheet1!$C$4</definedName>
    <definedName name="PxAA0">Sheet1!$C$5</definedName>
    <definedName name="PxAA1">Sheet1!$C$6</definedName>
    <definedName name="PxAB">Sheet1!$C$7</definedName>
    <definedName name="PxAB0">Sheet1!$C$8</definedName>
    <definedName name="PxAB1">Sheet1!$C$9</definedName>
    <definedName name="PxAC">Sheet1!$C$10</definedName>
    <definedName name="PxAC0">Sheet1!$C$11</definedName>
    <definedName name="PxAC1">Sheet1!$C$12</definedName>
    <definedName name="PxAD">Sheet1!$C$13</definedName>
    <definedName name="PxAD0">Sheet1!$C$14</definedName>
    <definedName name="PxAD1">Sheet1!$C$15</definedName>
    <definedName name="PxB">Sheet1!$D$7</definedName>
    <definedName name="PxBA">Sheet1!$D$4</definedName>
    <definedName name="PxBA0">Sheet1!$D$5</definedName>
    <definedName name="PxBA1">Sheet1!$D$6</definedName>
    <definedName name="PxBA222">Sheet1!$D$4</definedName>
    <definedName name="PxBB">Sheet1!$D$5</definedName>
    <definedName name="PxBB0">Sheet1!$D$8</definedName>
    <definedName name="PxBB1">Sheet1!$D$9</definedName>
    <definedName name="PxBC">Sheet1!$D$10</definedName>
    <definedName name="PxBC0">Sheet1!$D$11</definedName>
    <definedName name="PxBC1">Sheet1!$D$12</definedName>
    <definedName name="PxBD">Sheet1!$D$13</definedName>
    <definedName name="PxBD0">Sheet1!$D$14</definedName>
    <definedName name="PxBD1">Sheet1!$D$15</definedName>
    <definedName name="PxCA">Sheet1!$E$4</definedName>
    <definedName name="PxCA0">Sheet1!$E$5</definedName>
    <definedName name="PxCA1">Sheet1!$E$6</definedName>
    <definedName name="PxCB">Sheet1!$E$7</definedName>
    <definedName name="PxCB0">Sheet1!$E$8</definedName>
    <definedName name="PxCB1">Sheet1!$E$9</definedName>
    <definedName name="PxCC">Sheet1!$E$10</definedName>
    <definedName name="PxCC0">Sheet1!$E$11</definedName>
    <definedName name="PxCC1">Sheet1!$E$12</definedName>
    <definedName name="PxCD">Sheet1!$E$13</definedName>
    <definedName name="PxCD0">Sheet1!$E$14</definedName>
    <definedName name="PxCD1">Sheet1!$E$15</definedName>
    <definedName name="PxDA">Sheet1!$F$4</definedName>
    <definedName name="PxDA0">Sheet1!$F$5</definedName>
    <definedName name="PxDA1">Sheet1!$F$6</definedName>
    <definedName name="PxDB">Sheet1!$F$7</definedName>
    <definedName name="PxDB0">Sheet1!$F$8</definedName>
    <definedName name="PxDB1">Sheet1!$F$9</definedName>
    <definedName name="PxDC">Sheet1!$F$10</definedName>
    <definedName name="PxDC0">Sheet1!$F$11</definedName>
    <definedName name="PxDC1">Sheet1!$F$12</definedName>
    <definedName name="PxDD">Sheet1!$F$13</definedName>
    <definedName name="PxDD0">Sheet1!$F$14</definedName>
    <definedName name="PxDD1">Sheet1!$F$15</definedName>
    <definedName name="ss">Sheet1!$D$7</definedName>
    <definedName name="SUM">Sheet1!$C$21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 l="1"/>
  <c r="D46" i="1" s="1"/>
  <c r="C45" i="1"/>
  <c r="D45" i="1" s="1"/>
  <c r="C44" i="1"/>
  <c r="D44" i="1" s="1"/>
  <c r="C43" i="1"/>
  <c r="D43" i="1" s="1"/>
  <c r="E44" i="1"/>
  <c r="F44" i="1" s="1"/>
  <c r="H44" i="1"/>
  <c r="J32" i="1"/>
  <c r="J31" i="1"/>
  <c r="J30" i="1"/>
  <c r="J29" i="1"/>
  <c r="I32" i="1"/>
  <c r="I31" i="1"/>
  <c r="I30" i="1"/>
  <c r="I29" i="1"/>
  <c r="H21" i="1"/>
  <c r="L24" i="1"/>
  <c r="L23" i="1"/>
  <c r="L22" i="1"/>
  <c r="L21" i="1"/>
  <c r="K24" i="1"/>
  <c r="K23" i="1"/>
  <c r="K22" i="1"/>
  <c r="K21" i="1"/>
  <c r="J24" i="1"/>
  <c r="J23" i="1"/>
  <c r="J22" i="1"/>
  <c r="J21" i="1"/>
  <c r="I24" i="1"/>
  <c r="I23" i="1"/>
  <c r="I22" i="1"/>
  <c r="I21" i="1"/>
  <c r="H24" i="1"/>
  <c r="H23" i="1"/>
  <c r="H22" i="1"/>
  <c r="G24" i="1"/>
  <c r="G23" i="1"/>
  <c r="G22" i="1"/>
  <c r="G21" i="1"/>
  <c r="F24" i="1"/>
  <c r="F23" i="1"/>
  <c r="F22" i="1"/>
  <c r="F21" i="1"/>
  <c r="E24" i="1"/>
  <c r="E23" i="1"/>
  <c r="E22" i="1"/>
  <c r="E21" i="1"/>
  <c r="D24" i="1"/>
  <c r="D23" i="1"/>
  <c r="D22" i="1"/>
  <c r="D21" i="1"/>
  <c r="C21" i="1"/>
  <c r="E45" i="1" l="1"/>
  <c r="F45" i="1" s="1"/>
  <c r="E43" i="1"/>
  <c r="F43" i="1" s="1"/>
  <c r="E46" i="1"/>
  <c r="F46" i="1" s="1"/>
  <c r="C22" i="1"/>
  <c r="G43" i="1" l="1"/>
  <c r="H43" i="1" s="1"/>
  <c r="C24" i="1"/>
  <c r="C23" i="1"/>
  <c r="I33" i="1" l="1"/>
  <c r="G46" i="1" l="1"/>
  <c r="H46" i="1" s="1"/>
  <c r="G45" i="1"/>
  <c r="H45" i="1" s="1"/>
  <c r="D25" i="1" l="1"/>
  <c r="J33" i="1" l="1"/>
  <c r="E25" i="1" l="1"/>
  <c r="G44" i="1" l="1"/>
  <c r="G25" i="1"/>
  <c r="H25" i="1" l="1"/>
  <c r="J25" i="1" l="1"/>
  <c r="K25" i="1" l="1"/>
</calcChain>
</file>

<file path=xl/sharedStrings.xml><?xml version="1.0" encoding="utf-8"?>
<sst xmlns="http://schemas.openxmlformats.org/spreadsheetml/2006/main" count="62" uniqueCount="22">
  <si>
    <r>
      <t>X</t>
    </r>
    <r>
      <rPr>
        <sz val="9"/>
        <color theme="1"/>
        <rFont val="Calibri"/>
        <family val="2"/>
        <scheme val="minor"/>
      </rPr>
      <t>t-1</t>
    </r>
  </si>
  <si>
    <t>A</t>
  </si>
  <si>
    <t>B</t>
  </si>
  <si>
    <t>C</t>
  </si>
  <si>
    <t>D</t>
  </si>
  <si>
    <t>Xt</t>
  </si>
  <si>
    <r>
      <t>V</t>
    </r>
    <r>
      <rPr>
        <sz val="9"/>
        <color theme="1"/>
        <rFont val="Calibri"/>
        <family val="2"/>
        <scheme val="minor"/>
      </rPr>
      <t>t-1</t>
    </r>
  </si>
  <si>
    <r>
      <t>e</t>
    </r>
    <r>
      <rPr>
        <sz val="9"/>
        <color theme="1"/>
        <rFont val="Calibri"/>
        <family val="2"/>
        <scheme val="minor"/>
      </rPr>
      <t>x,t</t>
    </r>
  </si>
  <si>
    <r>
      <t>X</t>
    </r>
    <r>
      <rPr>
        <sz val="10"/>
        <color theme="1"/>
        <rFont val="Calibri"/>
        <family val="2"/>
        <scheme val="minor"/>
      </rPr>
      <t>t</t>
    </r>
  </si>
  <si>
    <t>t=0</t>
  </si>
  <si>
    <t>t=1</t>
  </si>
  <si>
    <t>e1=A</t>
  </si>
  <si>
    <t>Κανονικ.</t>
  </si>
  <si>
    <t>t=2</t>
  </si>
  <si>
    <t>t=3</t>
  </si>
  <si>
    <t>t=4</t>
  </si>
  <si>
    <t>P(X4|e1:3)</t>
  </si>
  <si>
    <r>
      <rPr>
        <b/>
        <sz val="11"/>
        <color theme="1"/>
        <rFont val="Calibri"/>
        <family val="2"/>
        <scheme val="minor"/>
      </rPr>
      <t>P(X2|e1:3)</t>
    </r>
    <r>
      <rPr>
        <sz val="11"/>
        <color theme="1"/>
        <rFont val="Calibri"/>
        <family val="2"/>
        <scheme val="minor"/>
      </rPr>
      <t xml:space="preserve">
</t>
    </r>
  </si>
  <si>
    <t>P(X3|e1:3)</t>
  </si>
  <si>
    <t>e2=C</t>
  </si>
  <si>
    <t>e3=A</t>
  </si>
  <si>
    <t>VITERBI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</si>
</sst>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0" fillId="2" borderId="0" xfId="0" applyFill="1" applyAlignment="1">
      <alignment wrapText="1"/>
    </xf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4" fillId="3" borderId="0" xfId="0" applyFont="1" applyFill="1"/>
    <xf numFmtId="0" fontId="0" fillId="4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6"/>
  <sheetViews>
    <sheetView tabSelected="1" topLeftCell="A16" zoomScale="85" zoomScaleNormal="85" workbookViewId="0">
      <selection activeCell="K38" sqref="K38"/>
    </sheetView>
  </sheetViews>
  <sheetFormatPr defaultRowHeight="14.4" x14ac:dyDescent="0.3"/>
  <cols>
    <col min="8" max="8" width="10.44140625" customWidth="1"/>
    <col min="10" max="10" width="11.88671875" customWidth="1"/>
    <col min="11" max="11" width="12.6640625" customWidth="1"/>
    <col min="12" max="12" width="12" customWidth="1"/>
    <col min="13" max="13" width="12.6640625" customWidth="1"/>
    <col min="14" max="14" width="11.109375" customWidth="1"/>
  </cols>
  <sheetData>
    <row r="2" spans="1:13" x14ac:dyDescent="0.3">
      <c r="D2" t="s">
        <v>5</v>
      </c>
    </row>
    <row r="3" spans="1:13" x14ac:dyDescent="0.3">
      <c r="A3" t="s">
        <v>0</v>
      </c>
      <c r="B3" t="s">
        <v>6</v>
      </c>
      <c r="C3" t="s">
        <v>1</v>
      </c>
      <c r="D3" t="s">
        <v>2</v>
      </c>
      <c r="E3" t="s">
        <v>3</v>
      </c>
      <c r="F3" t="s">
        <v>4</v>
      </c>
      <c r="K3" t="s">
        <v>7</v>
      </c>
    </row>
    <row r="4" spans="1:13" x14ac:dyDescent="0.3">
      <c r="A4" t="s">
        <v>1</v>
      </c>
      <c r="B4">
        <v>-1</v>
      </c>
      <c r="C4">
        <v>0.2</v>
      </c>
      <c r="D4">
        <v>0.1</v>
      </c>
      <c r="E4">
        <v>0</v>
      </c>
      <c r="F4">
        <v>0.7</v>
      </c>
      <c r="I4" t="s">
        <v>8</v>
      </c>
      <c r="J4" t="s">
        <v>1</v>
      </c>
      <c r="K4" t="s">
        <v>2</v>
      </c>
      <c r="L4" t="s">
        <v>3</v>
      </c>
      <c r="M4" t="s">
        <v>4</v>
      </c>
    </row>
    <row r="5" spans="1:13" x14ac:dyDescent="0.3">
      <c r="A5" t="s">
        <v>1</v>
      </c>
      <c r="B5">
        <v>0</v>
      </c>
      <c r="C5">
        <v>0.6</v>
      </c>
      <c r="D5">
        <v>0.2</v>
      </c>
      <c r="E5">
        <v>0</v>
      </c>
      <c r="F5">
        <v>0.2</v>
      </c>
      <c r="I5" t="s">
        <v>1</v>
      </c>
      <c r="J5">
        <v>0.5</v>
      </c>
      <c r="K5">
        <v>0.2</v>
      </c>
      <c r="L5">
        <v>0.1</v>
      </c>
      <c r="M5">
        <v>0.2</v>
      </c>
    </row>
    <row r="6" spans="1:13" x14ac:dyDescent="0.3">
      <c r="A6" t="s">
        <v>1</v>
      </c>
      <c r="B6">
        <v>1</v>
      </c>
      <c r="C6">
        <v>0.2</v>
      </c>
      <c r="D6">
        <v>0.7</v>
      </c>
      <c r="E6">
        <v>0</v>
      </c>
      <c r="F6">
        <v>0.1</v>
      </c>
      <c r="I6" t="s">
        <v>2</v>
      </c>
      <c r="J6">
        <v>0.2</v>
      </c>
      <c r="K6">
        <v>0.5</v>
      </c>
      <c r="L6">
        <v>0.2</v>
      </c>
      <c r="M6">
        <v>0.1</v>
      </c>
    </row>
    <row r="7" spans="1:13" x14ac:dyDescent="0.3">
      <c r="A7" t="s">
        <v>2</v>
      </c>
      <c r="B7">
        <v>-1</v>
      </c>
      <c r="C7">
        <v>0.7</v>
      </c>
      <c r="D7">
        <v>0.2</v>
      </c>
      <c r="E7">
        <v>0.1</v>
      </c>
      <c r="F7">
        <v>0</v>
      </c>
      <c r="I7" t="s">
        <v>3</v>
      </c>
      <c r="J7">
        <v>0.1</v>
      </c>
      <c r="K7">
        <v>0.2</v>
      </c>
      <c r="L7">
        <v>0.5</v>
      </c>
      <c r="M7">
        <v>0.2</v>
      </c>
    </row>
    <row r="8" spans="1:13" x14ac:dyDescent="0.3">
      <c r="A8" t="s">
        <v>2</v>
      </c>
      <c r="B8">
        <v>0</v>
      </c>
      <c r="C8">
        <v>0.2</v>
      </c>
      <c r="D8">
        <v>0.6</v>
      </c>
      <c r="E8">
        <v>0.2</v>
      </c>
      <c r="F8">
        <v>0</v>
      </c>
      <c r="I8" t="s">
        <v>4</v>
      </c>
      <c r="J8">
        <v>0.2</v>
      </c>
      <c r="K8">
        <v>0.1</v>
      </c>
      <c r="L8">
        <v>0.2</v>
      </c>
      <c r="M8">
        <v>0.5</v>
      </c>
    </row>
    <row r="9" spans="1:13" x14ac:dyDescent="0.3">
      <c r="A9" t="s">
        <v>2</v>
      </c>
      <c r="B9">
        <v>1</v>
      </c>
      <c r="C9">
        <v>0.1</v>
      </c>
      <c r="D9">
        <v>0.2</v>
      </c>
      <c r="E9">
        <v>0.7</v>
      </c>
      <c r="F9">
        <v>0</v>
      </c>
    </row>
    <row r="10" spans="1:13" x14ac:dyDescent="0.3">
      <c r="A10" t="s">
        <v>3</v>
      </c>
      <c r="B10">
        <v>-1</v>
      </c>
      <c r="C10">
        <v>0</v>
      </c>
      <c r="D10">
        <v>0.7</v>
      </c>
      <c r="E10">
        <v>0.2</v>
      </c>
      <c r="F10">
        <v>0.1</v>
      </c>
    </row>
    <row r="11" spans="1:13" x14ac:dyDescent="0.3">
      <c r="A11" t="s">
        <v>3</v>
      </c>
      <c r="B11">
        <v>0</v>
      </c>
      <c r="C11">
        <v>0</v>
      </c>
      <c r="D11">
        <v>0.2</v>
      </c>
      <c r="E11">
        <v>0.6</v>
      </c>
      <c r="F11">
        <v>0.2</v>
      </c>
    </row>
    <row r="12" spans="1:13" x14ac:dyDescent="0.3">
      <c r="A12" t="s">
        <v>3</v>
      </c>
      <c r="B12">
        <v>1</v>
      </c>
      <c r="C12">
        <v>0</v>
      </c>
      <c r="D12">
        <v>0.1</v>
      </c>
      <c r="E12">
        <v>0.2</v>
      </c>
      <c r="F12">
        <v>0.7</v>
      </c>
    </row>
    <row r="13" spans="1:13" x14ac:dyDescent="0.3">
      <c r="A13" t="s">
        <v>4</v>
      </c>
      <c r="B13">
        <v>-1</v>
      </c>
      <c r="C13">
        <v>0.1</v>
      </c>
      <c r="D13">
        <v>0</v>
      </c>
      <c r="E13">
        <v>0.7</v>
      </c>
      <c r="F13">
        <v>0.2</v>
      </c>
    </row>
    <row r="14" spans="1:13" x14ac:dyDescent="0.3">
      <c r="A14" t="s">
        <v>4</v>
      </c>
      <c r="B14">
        <v>0</v>
      </c>
      <c r="C14">
        <v>0.2</v>
      </c>
      <c r="D14">
        <v>0</v>
      </c>
      <c r="E14">
        <v>0.2</v>
      </c>
      <c r="F14">
        <v>0.6</v>
      </c>
    </row>
    <row r="15" spans="1:13" x14ac:dyDescent="0.3">
      <c r="A15" t="s">
        <v>4</v>
      </c>
      <c r="B15">
        <v>1</v>
      </c>
      <c r="C15">
        <v>0.7</v>
      </c>
      <c r="D15">
        <v>0</v>
      </c>
      <c r="E15">
        <v>0.1</v>
      </c>
      <c r="F15">
        <v>0.2</v>
      </c>
    </row>
    <row r="19" spans="1:14" x14ac:dyDescent="0.3">
      <c r="L19" s="1" t="s">
        <v>15</v>
      </c>
    </row>
    <row r="20" spans="1:14" x14ac:dyDescent="0.3"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19</v>
      </c>
      <c r="H20" t="s">
        <v>12</v>
      </c>
      <c r="I20" t="s">
        <v>14</v>
      </c>
      <c r="J20" t="s">
        <v>20</v>
      </c>
      <c r="K20" s="3" t="s">
        <v>18</v>
      </c>
      <c r="L20" s="3" t="s">
        <v>16</v>
      </c>
      <c r="N20" s="5"/>
    </row>
    <row r="21" spans="1:14" x14ac:dyDescent="0.3">
      <c r="A21" t="s">
        <v>1</v>
      </c>
      <c r="B21">
        <v>0.25</v>
      </c>
      <c r="C21">
        <f>(B21*PxAA+B21*PxAA0+B21*PxAA1) + (B22*PxAB+B22*PxAB0+B22*PxAB1) + (B23*PxAC+B23*PxAC0+B23*PxAC1) + (B24*PxAD+B24*PxAD0+B24*PxAD1)</f>
        <v>0.75</v>
      </c>
      <c r="D21">
        <f>C21*exAA</f>
        <v>0.375</v>
      </c>
      <c r="E21">
        <f>D21/D25</f>
        <v>0.49999999999999994</v>
      </c>
      <c r="F21">
        <f>(E21*PxAA+E21*PxAA0+E21*PxAA1) + (E22*PxAB+E22*PxAB0+E22*PxAB1) + (E23*PxAC+E23*PxAC0+E23*PxAC1) + (E24*PxAD+E24*PxAD0+E24*PxAD1)</f>
        <v>0.89999999999999991</v>
      </c>
      <c r="G21">
        <f>F21*exCA</f>
        <v>0.09</v>
      </c>
      <c r="H21">
        <f>G21/G25</f>
        <v>0.13636363636363638</v>
      </c>
      <c r="I21">
        <f>(H21*PxAA+H21*PxAA0+H21*PxAA1) + (H22*PxAB+H22*PxAB0+H22*PxAB1) + (H23*PxAC+H23*PxAC0+H23*PxAC1) + (H24*PxAD+H24*PxAD0+H24*PxAD1)</f>
        <v>0.62121212121212122</v>
      </c>
      <c r="J21">
        <f>I21*exAA</f>
        <v>0.31060606060606061</v>
      </c>
      <c r="K21" s="1">
        <f>J21/J25</f>
        <v>0.44372294372294363</v>
      </c>
      <c r="L21" s="1">
        <f>(K21*PxAA+K21*PxAA0+K21*PxAA1) + (K22*PxAB+K22*PxAB0+K22*PxAB1) + (K23*PxAC+K23*PxAC0+K23*PxAC1) + (K24*PxAD+K24*PxAD0+K24*PxAD1)</f>
        <v>0.87662337662337653</v>
      </c>
      <c r="N21" s="6"/>
    </row>
    <row r="22" spans="1:14" x14ac:dyDescent="0.3">
      <c r="A22" t="s">
        <v>2</v>
      </c>
      <c r="B22">
        <v>0.25</v>
      </c>
      <c r="C22">
        <f>(B21*PxBA+B21*PxBA0+B21*PxBA1) + (B22*PX+B22*PxBB0+B22*PxBB1) + (B23*PxBC+B23*PxBC0+B23*PxBC1) + (B24*PxBD+B24*PxBD0+B24*PxBD1)</f>
        <v>0.75</v>
      </c>
      <c r="D22">
        <f>C22*exAB</f>
        <v>0.15000000000000002</v>
      </c>
      <c r="E22">
        <f>D22/D25</f>
        <v>0.2</v>
      </c>
      <c r="F22">
        <f>(E21*PxBA+E21*PxBA0+E21*PxBA1) + (E22*PX+E22*PxBB0+E22*PxBB1) + (E23*PxBC+E23*PxBC0+E23*PxBC1) + (E24*PxBD+E24*PxBD0+E24*PxBD1)</f>
        <v>0.79999999999999993</v>
      </c>
      <c r="G22">
        <f>F22*exCB</f>
        <v>0.16</v>
      </c>
      <c r="H22">
        <f>G22/G25</f>
        <v>0.24242424242424246</v>
      </c>
      <c r="I22">
        <f>(H21*PxBA+H21*PxBA0+H21*PxBA1) + (H22*PX+H22*PxBB0+H22*PxBB1) + (H23*PxBC+H23*PxBC0+H23*PxBC1) + (H24*PxBD+H24*PxBD0+H24*PxBD1)</f>
        <v>0.75757575757575768</v>
      </c>
      <c r="J22">
        <f>I22*exAB</f>
        <v>0.15151515151515155</v>
      </c>
      <c r="K22" s="1">
        <f>J22/J25</f>
        <v>0.21645021645021645</v>
      </c>
      <c r="L22" s="1">
        <f>(K21*PxBA+K21*PxBA0+K21*PxBA1) + (K22*PX+K22*PxBB0+K22*PxBB1) + (K23*PxBC+K23*PxBC0+K23*PxBC1) + (K24*PxBD+K24*PxBD0+K24*PxBD1)</f>
        <v>0.78354978354978344</v>
      </c>
      <c r="N22" s="6"/>
    </row>
    <row r="23" spans="1:14" x14ac:dyDescent="0.3">
      <c r="A23" t="s">
        <v>3</v>
      </c>
      <c r="B23">
        <v>0.25</v>
      </c>
      <c r="C23">
        <f>(B21*PxCA+B21*PxCA0+B21*PxCA1) + (B22*PxCB+B22*PxCB0+B22*PxCB1) + (B23*PxCC+B23*PxCC0+B23*PxCC1) + (B24*PxCD+B24*PxCD0+B24*PxCD1)</f>
        <v>0.75</v>
      </c>
      <c r="D23">
        <f>C23*exAC</f>
        <v>7.5000000000000011E-2</v>
      </c>
      <c r="E23">
        <f>D23/D25</f>
        <v>0.1</v>
      </c>
      <c r="F23">
        <f>(E21*PxCA+E21*PxCA0+E21*PxCA1) + (E22*PxCB+E22*PxCB0+E22*PxCB1) + (E23*PxCC+E23*PxCC0+E23*PxCC1) + (E24*PxCD+E24*PxCD0+E24*PxCD1)</f>
        <v>0.5</v>
      </c>
      <c r="G23">
        <f>F23*exCC</f>
        <v>0.25</v>
      </c>
      <c r="H23">
        <f>G23/G25</f>
        <v>0.37878787878787884</v>
      </c>
      <c r="I23">
        <f>(H21*PxCA+H21*PxCA0+H21*PxCA1) + (H22*PxCB+H22*PxCB0+H22*PxCB1) + (H23*PxCC+H23*PxCC0+H23*PxCC1) + (H24*PxCD+H24*PxCD0+H24*PxCD1)</f>
        <v>0.86363636363636376</v>
      </c>
      <c r="J23">
        <f>I23*exAC</f>
        <v>8.6363636363636379E-2</v>
      </c>
      <c r="K23" s="1">
        <f>J23/J25</f>
        <v>0.12337662337662336</v>
      </c>
      <c r="L23" s="1">
        <f>(K21*PxCA+K21*PxCA0+K21*PxCA1) + (K22*PxCB+K22*PxCB0+K22*PxCB1) + (K23*PxCC+K23*PxCC0+K23*PxCC1) + (K24*PxCD+K24*PxCD0+K24*PxCD1)</f>
        <v>0.55627705627705626</v>
      </c>
      <c r="N23" s="6"/>
    </row>
    <row r="24" spans="1:14" x14ac:dyDescent="0.3">
      <c r="A24" t="s">
        <v>4</v>
      </c>
      <c r="B24">
        <v>0.25</v>
      </c>
      <c r="C24">
        <f>(B21*PxDA+B21*PxDA0+B21*PxDA1) + (B22*PxDB+B22*PxDB0+B22*PxDB1) + (B23*PxDC+B23*PxDC0+B23*PxDC1) + (B24*PxDD+B24*PxDD0+B24*PxDD1)</f>
        <v>0.75</v>
      </c>
      <c r="D24">
        <f>C24*exAD</f>
        <v>0.15000000000000002</v>
      </c>
      <c r="E24">
        <f>D24/D25</f>
        <v>0.2</v>
      </c>
      <c r="F24">
        <f>(E21*PxDA+E21*PxDA0+E21*PxDA1) + (E22*PxDB+E22*PxDB0+E22*PxDB1) + (E23*PxDC+E23*PxDC0+E23*PxDC1) + (E24*PxDD+E24*PxDD0+E24*PxDD1)</f>
        <v>0.79999999999999982</v>
      </c>
      <c r="G24">
        <f>F24*exCD</f>
        <v>0.15999999999999998</v>
      </c>
      <c r="H24">
        <f>G24/G25</f>
        <v>0.2424242424242424</v>
      </c>
      <c r="I24">
        <f>(H21*PxDA+H21*PxDA0+H21*PxDA1) + (H22*PxDB+H22*PxDB0+H22*PxDB1) + (H23*PxDC+H23*PxDC0+H23*PxDC1) + (H24*PxDD+H24*PxDD0+H24*PxDD1)</f>
        <v>0.75757575757575768</v>
      </c>
      <c r="J24">
        <f>I24*exAD</f>
        <v>0.15151515151515155</v>
      </c>
      <c r="K24" s="1">
        <f>J24/J25</f>
        <v>0.21645021645021645</v>
      </c>
      <c r="L24" s="1">
        <f>(K21*PxDA+K21*PxDA0+K21*PxDA1) + (K22*PxDB+K22*PxDB0+K22*PxDB1) + (K23*PxDC+K23*PxDC0+K23*PxDC1) + (K24*PxDD+K24*PxDD0+K24*PxDD1)</f>
        <v>0.78354978354978344</v>
      </c>
      <c r="N24" s="6"/>
    </row>
    <row r="25" spans="1:14" x14ac:dyDescent="0.3">
      <c r="D25">
        <f>SUM(D21:D24)</f>
        <v>0.75000000000000011</v>
      </c>
      <c r="E25">
        <f>E21+E22+E23+E24</f>
        <v>1</v>
      </c>
      <c r="G25">
        <f>SUM(G21:G24)</f>
        <v>0.65999999999999992</v>
      </c>
      <c r="H25">
        <f>H21+H22+H23+H24</f>
        <v>1</v>
      </c>
      <c r="J25">
        <f>SUM(J21:J24)</f>
        <v>0.70000000000000018</v>
      </c>
      <c r="K25">
        <f>K21+K22+K23+K24</f>
        <v>0.99999999999999989</v>
      </c>
      <c r="N25" s="6"/>
    </row>
    <row r="26" spans="1:14" x14ac:dyDescent="0.3">
      <c r="N26" s="7"/>
    </row>
    <row r="27" spans="1:14" ht="25.8" customHeight="1" x14ac:dyDescent="0.3"/>
    <row r="28" spans="1:14" ht="28.8" x14ac:dyDescent="0.3">
      <c r="J28" s="4" t="s">
        <v>17</v>
      </c>
      <c r="M28" s="8"/>
    </row>
    <row r="29" spans="1:14" x14ac:dyDescent="0.3">
      <c r="A29" t="s">
        <v>1</v>
      </c>
      <c r="H29">
        <v>0.13636363636363638</v>
      </c>
      <c r="I29">
        <f>(H29*(PxAA+PxAA0+PxAA1)*exAA) + (H29*(PxBA+PxBA0+PxBA1)*exAB) + (H29*(PxCA+PxCA0+PxCA1)*exAC) + (H29*(PxDA+PxDA0+PxDA1)*exAD)</f>
        <v>0.12272727272727274</v>
      </c>
      <c r="J29" s="1">
        <f>I29/I$33</f>
        <v>0.17532467532467533</v>
      </c>
      <c r="M29" s="2"/>
    </row>
    <row r="30" spans="1:14" x14ac:dyDescent="0.3">
      <c r="A30" t="s">
        <v>2</v>
      </c>
      <c r="H30">
        <v>0.24242424242424246</v>
      </c>
      <c r="I30">
        <f>(H30*(PxAB+PxAB0+PxAB1)*exAA) + (H30*(PX+PxBB0+PxBB1)*exAB) + (H30*(PxCB+PxCB0+PxCB1)*exAC) + (H30*(PxDB+PxDB0+PxDB1)*exAD)</f>
        <v>0.19393939393939397</v>
      </c>
      <c r="J30" s="1">
        <f>I30/I$33</f>
        <v>0.27705627705627706</v>
      </c>
      <c r="M30" s="2"/>
    </row>
    <row r="31" spans="1:14" x14ac:dyDescent="0.3">
      <c r="A31" t="s">
        <v>3</v>
      </c>
      <c r="H31">
        <v>0.37878787878787884</v>
      </c>
      <c r="I31">
        <f>(H31*(PxAC+PxAC0+PxAC1)*exAA) + (H31*(PxBC+PxBC0+PxBC1)*exAB) + (H31*(PxCC+PxCC0+PxCC1)*exAC) + (H31*(PxDC+PxDC0+PxDC1)*exAD)</f>
        <v>0.18939393939393942</v>
      </c>
      <c r="J31" s="1">
        <f>I31/I$33</f>
        <v>0.27056277056277056</v>
      </c>
      <c r="M31" s="2"/>
    </row>
    <row r="32" spans="1:14" x14ac:dyDescent="0.3">
      <c r="A32" t="s">
        <v>4</v>
      </c>
      <c r="H32">
        <v>0.2424242424242424</v>
      </c>
      <c r="I32">
        <f>(H32*(PxAD+PxAD0+PxAD1)*exAA) + (H32*(PxBD+PxBD0+PxBD1)*exAB) + (H32*(PxCD+PxCD0+PxCD1)*exAC) + (H32*(PxDD+PxDD0+PxDD1)*exAD)</f>
        <v>0.19393939393939394</v>
      </c>
      <c r="J32" s="1">
        <f>I32/I$33</f>
        <v>0.27705627705627706</v>
      </c>
      <c r="M32" s="2"/>
    </row>
    <row r="33" spans="1:13" x14ac:dyDescent="0.3">
      <c r="I33">
        <f>I29+I30+I31+I32</f>
        <v>0.70000000000000007</v>
      </c>
      <c r="J33">
        <f>J29+J30+J31+J32</f>
        <v>1</v>
      </c>
      <c r="M33" s="2"/>
    </row>
    <row r="40" spans="1:13" x14ac:dyDescent="0.3">
      <c r="A40" t="s">
        <v>21</v>
      </c>
    </row>
    <row r="42" spans="1:13" x14ac:dyDescent="0.3">
      <c r="B42" t="s">
        <v>9</v>
      </c>
      <c r="C42" t="s">
        <v>10</v>
      </c>
      <c r="D42" t="s">
        <v>11</v>
      </c>
      <c r="E42" t="s">
        <v>13</v>
      </c>
      <c r="F42" t="s">
        <v>19</v>
      </c>
      <c r="G42" t="s">
        <v>14</v>
      </c>
      <c r="H42" t="s">
        <v>20</v>
      </c>
    </row>
    <row r="43" spans="1:13" x14ac:dyDescent="0.3">
      <c r="A43" t="s">
        <v>1</v>
      </c>
      <c r="B43" s="10">
        <v>0.25</v>
      </c>
      <c r="C43" s="1">
        <f>MAX((B43*PxAA+B43*PxAA0+B43*PxAA1), (B44*PxAB+B44*PxAB0+B44*PxAB1), (B45*PxAC+B45*PxAC0+B45*PxAC1), (B46*PxAD+B46*PxAD0+B46*PxAD1))</f>
        <v>0.25</v>
      </c>
      <c r="D43" s="1">
        <f>C43*exAA</f>
        <v>0.125</v>
      </c>
      <c r="E43" s="1">
        <f>MAX((D43*PxAA+D43*PxAA0+D43*PxAA1), (D44*PxAB+D44*PxAB0+D44*PxAB1), (D45*PxAC+D45*PxAC0+D45*PxAC1), (D46*PxAD+D46*PxAD0+D46*PxAD1))</f>
        <v>0.125</v>
      </c>
      <c r="F43" s="1">
        <f>E43*exCA</f>
        <v>1.2500000000000001E-2</v>
      </c>
      <c r="G43" s="1">
        <f>MAX((F43*PxAA+F43*PxAA0+F43*PxAA1), (F44*PxAB+F44*PxAB0+F44*PxAB1), (F45*PxAC+F45*PxAC0+F45*PxAC1), (F46*PxAD+F46*PxAD0+F46*PxAD1))</f>
        <v>7.5000000000000011E-2</v>
      </c>
      <c r="H43" s="1">
        <f>G43*exAA</f>
        <v>3.7500000000000006E-2</v>
      </c>
    </row>
    <row r="44" spans="1:13" x14ac:dyDescent="0.3">
      <c r="A44" t="s">
        <v>2</v>
      </c>
      <c r="B44" s="1">
        <v>0.25</v>
      </c>
      <c r="C44" s="2">
        <f>MAX((B21*PxBA+B21*PxBA0+B21*PxBA1), (B22*PX+B22*PxBB0+B22*PxBB1), (B23*PxBC+B23*PxBC0+B23*PxBC1), (B24*PxBD+B24*PxBD0+B24*PxBD1))</f>
        <v>0.25</v>
      </c>
      <c r="D44">
        <f>C44*exAB</f>
        <v>0.05</v>
      </c>
      <c r="E44" s="2">
        <f>MAX((D21*PxBA+D21*PxBA0+D21*PxBA1), (D22*PX+D22*PxBB0+D22*PxBB1), (D23*PxBC+D23*PxBC0+D23*PxBC1), (D24*PxBD+D24*PxBD0+D24*PxBD1))</f>
        <v>0.375</v>
      </c>
      <c r="F44">
        <f>E44*exCB</f>
        <v>7.5000000000000011E-2</v>
      </c>
      <c r="G44">
        <f>MAX((F21*PxBA+F21*PxBA0+F21*PxBA1), (F22*PX+F22*PxBB0+F22*PxBB1), (F23*PxBC+F23*PxBC0+F23*PxBC1), (F24*PxBD+F24*PxBD0+F24*PxBD1))</f>
        <v>0.89999999999999991</v>
      </c>
      <c r="H44">
        <f>G44*exAB</f>
        <v>0.18</v>
      </c>
      <c r="L44" s="2"/>
    </row>
    <row r="45" spans="1:13" x14ac:dyDescent="0.3">
      <c r="A45" t="s">
        <v>3</v>
      </c>
      <c r="B45" s="1">
        <v>0.25</v>
      </c>
      <c r="C45" s="2">
        <f>MAX((B43*PxCA+B43*PxCA0+B43*PxCA1),  (B44*PxCB+B44*PxCB0+B44*PxCB1),  (B45*PxCC+B45*PxCC0+B45*PxCC1), (B46*PxCD+B46*PxCD0+B46*PxCD1))</f>
        <v>0.25</v>
      </c>
      <c r="D45">
        <f>C45*exAC</f>
        <v>2.5000000000000001E-2</v>
      </c>
      <c r="E45">
        <f>MAX((D43*PxCA+D43*PxCA0+D43*PxCA1),  (D44*PxCB+D44*PxCB0+D44*PxCB1),  (D45*PxCC+D45*PxCC0+D45*PxCC1), (D46*PxCD+D46*PxCD0+D46*PxCD1))</f>
        <v>0.12499999999999999</v>
      </c>
      <c r="F45">
        <f>E45*exCC</f>
        <v>6.2499999999999993E-2</v>
      </c>
      <c r="G45" s="2">
        <f>MAX((F43*PxCA+F43*PxCA0+F43*PxCA1),  (F44*PxCB+F44*PxCB0+F44*PxCB1),  (F45*PxCC+F45*PxCC0+F45*PxCC1), (F46*PxCD+F46*PxCD0+F46*PxCD1))</f>
        <v>7.5000000000000011E-2</v>
      </c>
      <c r="H45">
        <f>G45*exAC</f>
        <v>7.5000000000000015E-3</v>
      </c>
    </row>
    <row r="46" spans="1:13" x14ac:dyDescent="0.3">
      <c r="A46" t="s">
        <v>4</v>
      </c>
      <c r="B46" s="1">
        <v>0.25</v>
      </c>
      <c r="C46" s="9">
        <f>MAX((B43*PxDA+B43*PxDA0+B43*PxDA1), (B44*PxDB+B44*PxDB0+B44*PxDB1), (B45*PxDC+B45*PxDC0+B45*PxDC1), (B46*PxDD+B46*PxDD0+B46*PxDD1))</f>
        <v>0.25</v>
      </c>
      <c r="D46" s="9">
        <f>C46*exAA</f>
        <v>0.125</v>
      </c>
      <c r="E46" s="2">
        <f>MAX((D43*PxDA+D43*PxDA0+D43*PxDA1), (D44*PxDB+D44*PxDB0+D44*PxDB1), (D45*PxDC+D45*PxDC0+D45*PxDC1), (D46*PxDD+D46*PxDD0+D46*PxDD1))</f>
        <v>0.125</v>
      </c>
      <c r="F46">
        <f>E46*exCD</f>
        <v>2.5000000000000001E-2</v>
      </c>
      <c r="G46" s="2">
        <f>MAX((F43*PxDA+F43*PxDA0+F43*PxDA1), (F44*PxDB+F44*PxDB0+F44*PxDB1), (F45*PxDC+F45*PxDC0+F45*PxDC1), (F46*PxDD+F46*PxDD0+F46*PxDD1))</f>
        <v>6.2499999999999986E-2</v>
      </c>
      <c r="H46">
        <f>G46*exAD</f>
        <v>1.2499999999999997E-2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69</vt:i4>
      </vt:variant>
    </vt:vector>
  </HeadingPairs>
  <TitlesOfParts>
    <vt:vector size="70" baseType="lpstr">
      <vt:lpstr>Sheet1</vt:lpstr>
      <vt:lpstr>exAA</vt:lpstr>
      <vt:lpstr>exAB</vt:lpstr>
      <vt:lpstr>exAC</vt:lpstr>
      <vt:lpstr>exAD</vt:lpstr>
      <vt:lpstr>exBA</vt:lpstr>
      <vt:lpstr>exBB</vt:lpstr>
      <vt:lpstr>exBC</vt:lpstr>
      <vt:lpstr>exBD</vt:lpstr>
      <vt:lpstr>exCA</vt:lpstr>
      <vt:lpstr>exCB</vt:lpstr>
      <vt:lpstr>exCC</vt:lpstr>
      <vt:lpstr>exCD</vt:lpstr>
      <vt:lpstr>exDA</vt:lpstr>
      <vt:lpstr>exDB</vt:lpstr>
      <vt:lpstr>exDC</vt:lpstr>
      <vt:lpstr>exDD</vt:lpstr>
      <vt:lpstr>PX</vt:lpstr>
      <vt:lpstr>PxAA</vt:lpstr>
      <vt:lpstr>PxAA0</vt:lpstr>
      <vt:lpstr>PxAA1</vt:lpstr>
      <vt:lpstr>PxAB</vt:lpstr>
      <vt:lpstr>PxAB0</vt:lpstr>
      <vt:lpstr>PxAB1</vt:lpstr>
      <vt:lpstr>PxAC</vt:lpstr>
      <vt:lpstr>PxAC0</vt:lpstr>
      <vt:lpstr>PxAC1</vt:lpstr>
      <vt:lpstr>PxAD</vt:lpstr>
      <vt:lpstr>PxAD0</vt:lpstr>
      <vt:lpstr>PxAD1</vt:lpstr>
      <vt:lpstr>PxB</vt:lpstr>
      <vt:lpstr>PxBA</vt:lpstr>
      <vt:lpstr>PxBA0</vt:lpstr>
      <vt:lpstr>PxBA1</vt:lpstr>
      <vt:lpstr>PxBA222</vt:lpstr>
      <vt:lpstr>PxBB</vt:lpstr>
      <vt:lpstr>PxBB0</vt:lpstr>
      <vt:lpstr>PxBB1</vt:lpstr>
      <vt:lpstr>PxBC</vt:lpstr>
      <vt:lpstr>PxBC0</vt:lpstr>
      <vt:lpstr>PxBC1</vt:lpstr>
      <vt:lpstr>PxBD</vt:lpstr>
      <vt:lpstr>PxBD0</vt:lpstr>
      <vt:lpstr>PxBD1</vt:lpstr>
      <vt:lpstr>PxCA</vt:lpstr>
      <vt:lpstr>PxCA0</vt:lpstr>
      <vt:lpstr>PxCA1</vt:lpstr>
      <vt:lpstr>PxCB</vt:lpstr>
      <vt:lpstr>PxCB0</vt:lpstr>
      <vt:lpstr>PxCB1</vt:lpstr>
      <vt:lpstr>PxCC</vt:lpstr>
      <vt:lpstr>PxCC0</vt:lpstr>
      <vt:lpstr>PxCC1</vt:lpstr>
      <vt:lpstr>PxCD</vt:lpstr>
      <vt:lpstr>PxCD0</vt:lpstr>
      <vt:lpstr>PxCD1</vt:lpstr>
      <vt:lpstr>PxDA</vt:lpstr>
      <vt:lpstr>PxDA0</vt:lpstr>
      <vt:lpstr>PxDA1</vt:lpstr>
      <vt:lpstr>PxDB</vt:lpstr>
      <vt:lpstr>PxDB0</vt:lpstr>
      <vt:lpstr>PxDB1</vt:lpstr>
      <vt:lpstr>PxDC</vt:lpstr>
      <vt:lpstr>PxDC0</vt:lpstr>
      <vt:lpstr>PxDC1</vt:lpstr>
      <vt:lpstr>PxDD</vt:lpstr>
      <vt:lpstr>PxDD0</vt:lpstr>
      <vt:lpstr>PxDD1</vt:lpstr>
      <vt:lpstr>ss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alibombaye</dc:creator>
  <cp:lastModifiedBy>alibombaye</cp:lastModifiedBy>
  <dcterms:created xsi:type="dcterms:W3CDTF">2015-06-05T18:17:20Z</dcterms:created>
  <dcterms:modified xsi:type="dcterms:W3CDTF">2020-01-26T16:22:38Z</dcterms:modified>
</cp:coreProperties>
</file>