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isk/3 Univer/"/>
    </mc:Choice>
  </mc:AlternateContent>
  <xr:revisionPtr revIDLastSave="0" documentId="13_ncr:1_{0AAFB801-A711-9F43-A111-06C162CF13DA}" xr6:coauthVersionLast="47" xr6:coauthVersionMax="47" xr10:uidLastSave="{00000000-0000-0000-0000-000000000000}"/>
  <bookViews>
    <workbookView xWindow="0" yWindow="500" windowWidth="28800" windowHeight="15960" xr2:uid="{5DA86D85-0529-374C-99A4-F44004DBEE71}"/>
  </bookViews>
  <sheets>
    <sheet name="lab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2" i="4"/>
  <c r="V4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Q4" i="4"/>
  <c r="H30" i="4" l="1"/>
  <c r="F30" i="4" s="1"/>
  <c r="H29" i="4"/>
  <c r="F29" i="4" s="1"/>
  <c r="H28" i="4"/>
  <c r="F28" i="4" s="1"/>
  <c r="H27" i="4"/>
  <c r="F27" i="4" s="1"/>
  <c r="H26" i="4"/>
  <c r="F26" i="4" s="1"/>
  <c r="H25" i="4"/>
  <c r="F25" i="4" s="1"/>
  <c r="H24" i="4"/>
  <c r="F24" i="4" s="1"/>
  <c r="H23" i="4"/>
  <c r="F23" i="4" s="1"/>
  <c r="H22" i="4"/>
  <c r="F22" i="4" s="1"/>
  <c r="H21" i="4"/>
  <c r="F21" i="4" s="1"/>
  <c r="H20" i="4"/>
  <c r="F20" i="4" s="1"/>
  <c r="H19" i="4"/>
  <c r="F19" i="4" s="1"/>
  <c r="H18" i="4"/>
  <c r="F18" i="4" s="1"/>
  <c r="H17" i="4"/>
  <c r="F17" i="4" s="1"/>
  <c r="H16" i="4"/>
  <c r="F16" i="4" s="1"/>
  <c r="H15" i="4"/>
  <c r="F15" i="4" s="1"/>
  <c r="H14" i="4"/>
  <c r="F14" i="4" s="1"/>
  <c r="H13" i="4"/>
  <c r="F13" i="4" s="1"/>
  <c r="H12" i="4"/>
  <c r="F12" i="4" s="1"/>
  <c r="H11" i="4"/>
  <c r="F11" i="4" s="1"/>
  <c r="H10" i="4"/>
  <c r="F10" i="4" s="1"/>
  <c r="H9" i="4"/>
  <c r="F9" i="4" s="1"/>
  <c r="H8" i="4"/>
  <c r="F8" i="4" s="1"/>
  <c r="H7" i="4"/>
  <c r="F7" i="4" s="1"/>
  <c r="H6" i="4"/>
  <c r="F6" i="4" s="1"/>
  <c r="H5" i="4"/>
  <c r="F5" i="4" s="1"/>
  <c r="H4" i="4"/>
  <c r="F4" i="4" s="1"/>
  <c r="H3" i="4"/>
  <c r="F3" i="4" s="1"/>
  <c r="H2" i="4"/>
  <c r="F2" i="4" s="1"/>
  <c r="V3" i="4"/>
  <c r="Q11" i="4" s="1"/>
  <c r="T3" i="4"/>
  <c r="R7" i="4" s="1"/>
  <c r="Q8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B33" i="4"/>
  <c r="A33" i="4"/>
  <c r="D30" i="4" l="1"/>
  <c r="D26" i="4"/>
  <c r="D22" i="4"/>
  <c r="D18" i="4"/>
  <c r="D14" i="4"/>
  <c r="D10" i="4"/>
  <c r="D6" i="4"/>
  <c r="D2" i="4"/>
  <c r="D11" i="4"/>
  <c r="D29" i="4"/>
  <c r="D25" i="4"/>
  <c r="D21" i="4"/>
  <c r="D17" i="4"/>
  <c r="D13" i="4"/>
  <c r="D9" i="4"/>
  <c r="D5" i="4"/>
  <c r="D19" i="4"/>
  <c r="D28" i="4"/>
  <c r="D24" i="4"/>
  <c r="D20" i="4"/>
  <c r="D16" i="4"/>
  <c r="D12" i="4"/>
  <c r="D8" i="4"/>
  <c r="D4" i="4"/>
  <c r="D23" i="4"/>
  <c r="D3" i="4"/>
  <c r="D27" i="4"/>
  <c r="D15" i="4"/>
  <c r="D7" i="4"/>
  <c r="E29" i="4"/>
  <c r="E25" i="4"/>
  <c r="E21" i="4"/>
  <c r="E17" i="4"/>
  <c r="E13" i="4"/>
  <c r="E9" i="4"/>
  <c r="E5" i="4"/>
  <c r="E28" i="4"/>
  <c r="E24" i="4"/>
  <c r="E20" i="4"/>
  <c r="E16" i="4"/>
  <c r="E12" i="4"/>
  <c r="E8" i="4"/>
  <c r="E4" i="4"/>
  <c r="E27" i="4"/>
  <c r="E23" i="4"/>
  <c r="E19" i="4"/>
  <c r="E15" i="4"/>
  <c r="E11" i="4"/>
  <c r="E7" i="4"/>
  <c r="E3" i="4"/>
  <c r="E30" i="4"/>
  <c r="E26" i="4"/>
  <c r="E22" i="4"/>
  <c r="E18" i="4"/>
  <c r="E14" i="4"/>
  <c r="E10" i="4"/>
  <c r="E6" i="4"/>
  <c r="E2" i="4"/>
  <c r="G18" i="4"/>
  <c r="G27" i="4"/>
  <c r="G23" i="4"/>
  <c r="G19" i="4"/>
  <c r="G14" i="4"/>
  <c r="G10" i="4"/>
  <c r="G6" i="4"/>
  <c r="G2" i="4"/>
  <c r="G20" i="4"/>
  <c r="G7" i="4"/>
  <c r="G30" i="4"/>
  <c r="G26" i="4"/>
  <c r="G22" i="4"/>
  <c r="G17" i="4"/>
  <c r="G13" i="4"/>
  <c r="G9" i="4"/>
  <c r="G5" i="4"/>
  <c r="G24" i="4"/>
  <c r="G11" i="4"/>
  <c r="G3" i="4"/>
  <c r="G29" i="4"/>
  <c r="G25" i="4"/>
  <c r="G21" i="4"/>
  <c r="G16" i="4"/>
  <c r="G12" i="4"/>
  <c r="G8" i="4"/>
  <c r="G4" i="4"/>
  <c r="G28" i="4"/>
  <c r="G15" i="4"/>
  <c r="T4" i="4"/>
  <c r="R8" i="4" s="1"/>
  <c r="Q12" i="4"/>
  <c r="H33" i="4" l="1"/>
</calcChain>
</file>

<file path=xl/sharedStrings.xml><?xml version="1.0" encoding="utf-8"?>
<sst xmlns="http://schemas.openxmlformats.org/spreadsheetml/2006/main" count="48" uniqueCount="32">
  <si>
    <r>
      <t>x</t>
    </r>
    <r>
      <rPr>
        <b/>
        <i/>
        <vertAlign val="subscript"/>
        <sz val="7.2"/>
        <color rgb="FF222222"/>
        <rFont val="Times New Roman"/>
        <family val="1"/>
      </rPr>
      <t>i</t>
    </r>
    <r>
      <rPr>
        <b/>
        <vertAlign val="subscript"/>
        <sz val="7.2"/>
        <color rgb="FF222222"/>
        <rFont val="Times New Roman"/>
        <family val="1"/>
      </rPr>
      <t>​</t>
    </r>
  </si>
  <si>
    <r>
      <t>y</t>
    </r>
    <r>
      <rPr>
        <b/>
        <i/>
        <vertAlign val="subscript"/>
        <sz val="7.2"/>
        <color rgb="FF222222"/>
        <rFont val="Times New Roman"/>
        <family val="1"/>
      </rPr>
      <t>i</t>
    </r>
    <r>
      <rPr>
        <b/>
        <vertAlign val="subscript"/>
        <sz val="7.2"/>
        <color rgb="FF222222"/>
        <rFont val="Times New Roman"/>
        <family val="1"/>
      </rPr>
      <t>​</t>
    </r>
  </si>
  <si>
    <t>x²</t>
  </si>
  <si>
    <t>A</t>
  </si>
  <si>
    <t>B</t>
  </si>
  <si>
    <t>a1</t>
  </si>
  <si>
    <t>a2</t>
  </si>
  <si>
    <t>(y-y(теор))²</t>
  </si>
  <si>
    <t>ln(x)</t>
  </si>
  <si>
    <t>коефіцієнт детермінації</t>
  </si>
  <si>
    <t>=</t>
  </si>
  <si>
    <t>a1*</t>
  </si>
  <si>
    <t>a2*</t>
  </si>
  <si>
    <t>x*y</t>
  </si>
  <si>
    <t>A*</t>
  </si>
  <si>
    <t>y = a1 + a2 * x</t>
  </si>
  <si>
    <t>Середнє арифм (y)</t>
  </si>
  <si>
    <t>y (теор)</t>
  </si>
  <si>
    <t>+</t>
  </si>
  <si>
    <t>(y-y(арифм))²</t>
  </si>
  <si>
    <t>Середнє арифм (x)</t>
  </si>
  <si>
    <t>x-x(арифм)</t>
  </si>
  <si>
    <t>y-y(арифм)</t>
  </si>
  <si>
    <t>y = 401,12x - 3,9407</t>
  </si>
  <si>
    <t>y = 21,254ln(x) + 81,695</t>
  </si>
  <si>
    <r>
      <t>y = 6815,4x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- 481,84x + 22,062</t>
    </r>
  </si>
  <si>
    <t>linear</t>
  </si>
  <si>
    <t>y = 6,9293e17,052x</t>
  </si>
  <si>
    <t>exp^(17,052*x)</t>
  </si>
  <si>
    <t>logarithmic</t>
  </si>
  <si>
    <t>polynomial</t>
  </si>
  <si>
    <t>exsponential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</si>
</sst>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i/>
      <sz val="12"/>
      <color rgb="FF222222"/>
      <name val="Times New Roman"/>
      <family val="1"/>
    </font>
    <font>
      <b/>
      <i/>
      <vertAlign val="subscript"/>
      <sz val="7.2"/>
      <color rgb="FF222222"/>
      <name val="Times New Roman"/>
      <family val="1"/>
    </font>
    <font>
      <b/>
      <vertAlign val="subscript"/>
      <sz val="7.2"/>
      <color rgb="FF222222"/>
      <name val="Times New Roman"/>
      <family val="1"/>
    </font>
    <font>
      <sz val="12"/>
      <color rgb="FF222222"/>
      <name val="Times New Roman"/>
      <family val="1"/>
    </font>
    <font>
      <vertAlign val="superscript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4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5" xfId="0" applyBorder="1"/>
    <xf numFmtId="0" fontId="0" fillId="3" borderId="5" xfId="0" applyFill="1" applyBorder="1"/>
    <xf numFmtId="0" fontId="0" fillId="4" borderId="14" xfId="0" applyFill="1" applyBorder="1"/>
    <xf numFmtId="0" fontId="0" fillId="5" borderId="14" xfId="0" applyFill="1" applyBorder="1"/>
    <xf numFmtId="0" fontId="0" fillId="6" borderId="8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chemeClr val="tx1"/>
                </a:solidFill>
              </a:rPr>
              <a:t>Лінійна залежність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>
        <c:manualLayout>
          <c:layoutTarget val="inner"/>
          <c:xMode val="edge"/>
          <c:yMode val="edge"/>
          <c:x val="9.0358705161854777E-2"/>
          <c:y val="0.13004629629629633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2808832903424"/>
                  <c:y val="-1.9075149587481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laba!$A$2:$A$30</c:f>
              <c:numCache>
                <c:formatCode>General</c:formatCode>
                <c:ptCount val="29"/>
                <c:pt idx="0">
                  <c:v>2.4E-2</c:v>
                </c:pt>
                <c:pt idx="1">
                  <c:v>3.7999999999999999E-2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4.7E-2</c:v>
                </c:pt>
                <c:pt idx="5">
                  <c:v>5.7799999999999997E-2</c:v>
                </c:pt>
                <c:pt idx="6">
                  <c:v>6.2899999999999998E-2</c:v>
                </c:pt>
                <c:pt idx="7">
                  <c:v>6.2899999999999998E-2</c:v>
                </c:pt>
                <c:pt idx="8">
                  <c:v>6.3E-2</c:v>
                </c:pt>
                <c:pt idx="9">
                  <c:v>6.4000000000000001E-2</c:v>
                </c:pt>
                <c:pt idx="10">
                  <c:v>6.7799999999999999E-2</c:v>
                </c:pt>
                <c:pt idx="11">
                  <c:v>6.9099999999999995E-2</c:v>
                </c:pt>
                <c:pt idx="12">
                  <c:v>7.0999999999999994E-2</c:v>
                </c:pt>
                <c:pt idx="13">
                  <c:v>7.4200000000000002E-2</c:v>
                </c:pt>
                <c:pt idx="14">
                  <c:v>7.5200000000000003E-2</c:v>
                </c:pt>
                <c:pt idx="15">
                  <c:v>7.6999999999999999E-2</c:v>
                </c:pt>
                <c:pt idx="16">
                  <c:v>7.7899999999999997E-2</c:v>
                </c:pt>
                <c:pt idx="17">
                  <c:v>7.8100000000000003E-2</c:v>
                </c:pt>
                <c:pt idx="18">
                  <c:v>7.8700000000000006E-2</c:v>
                </c:pt>
                <c:pt idx="19">
                  <c:v>7.8899999999999998E-2</c:v>
                </c:pt>
                <c:pt idx="20">
                  <c:v>7.9100000000000004E-2</c:v>
                </c:pt>
                <c:pt idx="21">
                  <c:v>8.6199999999999999E-2</c:v>
                </c:pt>
                <c:pt idx="22">
                  <c:v>8.6699999999999999E-2</c:v>
                </c:pt>
                <c:pt idx="23">
                  <c:v>8.77E-2</c:v>
                </c:pt>
                <c:pt idx="24">
                  <c:v>8.8999999999999996E-2</c:v>
                </c:pt>
                <c:pt idx="25">
                  <c:v>8.9700000000000002E-2</c:v>
                </c:pt>
                <c:pt idx="26">
                  <c:v>9.6000000000000002E-2</c:v>
                </c:pt>
                <c:pt idx="27">
                  <c:v>9.8000000000000004E-2</c:v>
                </c:pt>
                <c:pt idx="28">
                  <c:v>9.9000000000000005E-2</c:v>
                </c:pt>
              </c:numCache>
            </c:numRef>
          </c:xVal>
          <c:yVal>
            <c:numRef>
              <c:f>laba!$B$2:$B$30</c:f>
              <c:numCache>
                <c:formatCode>General</c:formatCode>
                <c:ptCount val="29"/>
                <c:pt idx="0">
                  <c:v>11.7</c:v>
                </c:pt>
                <c:pt idx="1">
                  <c:v>12.7</c:v>
                </c:pt>
                <c:pt idx="2">
                  <c:v>15.5</c:v>
                </c:pt>
                <c:pt idx="3">
                  <c:v>16.8</c:v>
                </c:pt>
                <c:pt idx="4">
                  <c:v>16.7</c:v>
                </c:pt>
                <c:pt idx="5">
                  <c:v>17.5</c:v>
                </c:pt>
                <c:pt idx="6">
                  <c:v>18.5</c:v>
                </c:pt>
                <c:pt idx="7">
                  <c:v>18.7</c:v>
                </c:pt>
                <c:pt idx="8">
                  <c:v>18.8</c:v>
                </c:pt>
                <c:pt idx="9">
                  <c:v>19.5</c:v>
                </c:pt>
                <c:pt idx="10">
                  <c:v>20.8</c:v>
                </c:pt>
                <c:pt idx="11">
                  <c:v>20.3</c:v>
                </c:pt>
                <c:pt idx="12">
                  <c:v>23.3</c:v>
                </c:pt>
                <c:pt idx="13">
                  <c:v>23.2</c:v>
                </c:pt>
                <c:pt idx="14">
                  <c:v>23.7</c:v>
                </c:pt>
                <c:pt idx="15">
                  <c:v>24.4</c:v>
                </c:pt>
                <c:pt idx="16">
                  <c:v>28.9</c:v>
                </c:pt>
                <c:pt idx="17">
                  <c:v>25.8</c:v>
                </c:pt>
                <c:pt idx="18">
                  <c:v>29.5</c:v>
                </c:pt>
                <c:pt idx="19">
                  <c:v>23.3</c:v>
                </c:pt>
                <c:pt idx="20">
                  <c:v>22.5</c:v>
                </c:pt>
                <c:pt idx="21">
                  <c:v>26.2</c:v>
                </c:pt>
                <c:pt idx="22">
                  <c:v>29.7</c:v>
                </c:pt>
                <c:pt idx="23">
                  <c:v>33.799999999999997</c:v>
                </c:pt>
                <c:pt idx="24">
                  <c:v>35</c:v>
                </c:pt>
                <c:pt idx="25">
                  <c:v>32</c:v>
                </c:pt>
                <c:pt idx="26">
                  <c:v>40</c:v>
                </c:pt>
                <c:pt idx="27">
                  <c:v>41</c:v>
                </c:pt>
                <c:pt idx="28">
                  <c:v>43.8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E-2F47-83ED-6E00EAE5BE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laba!$A$2:$A$30</c:f>
              <c:numCache>
                <c:formatCode>General</c:formatCode>
                <c:ptCount val="29"/>
                <c:pt idx="0">
                  <c:v>2.4E-2</c:v>
                </c:pt>
                <c:pt idx="1">
                  <c:v>3.7999999999999999E-2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4.7E-2</c:v>
                </c:pt>
                <c:pt idx="5">
                  <c:v>5.7799999999999997E-2</c:v>
                </c:pt>
                <c:pt idx="6">
                  <c:v>6.2899999999999998E-2</c:v>
                </c:pt>
                <c:pt idx="7">
                  <c:v>6.2899999999999998E-2</c:v>
                </c:pt>
                <c:pt idx="8">
                  <c:v>6.3E-2</c:v>
                </c:pt>
                <c:pt idx="9">
                  <c:v>6.4000000000000001E-2</c:v>
                </c:pt>
                <c:pt idx="10">
                  <c:v>6.7799999999999999E-2</c:v>
                </c:pt>
                <c:pt idx="11">
                  <c:v>6.9099999999999995E-2</c:v>
                </c:pt>
                <c:pt idx="12">
                  <c:v>7.0999999999999994E-2</c:v>
                </c:pt>
                <c:pt idx="13">
                  <c:v>7.4200000000000002E-2</c:v>
                </c:pt>
                <c:pt idx="14">
                  <c:v>7.5200000000000003E-2</c:v>
                </c:pt>
                <c:pt idx="15">
                  <c:v>7.6999999999999999E-2</c:v>
                </c:pt>
                <c:pt idx="16">
                  <c:v>7.7899999999999997E-2</c:v>
                </c:pt>
                <c:pt idx="17">
                  <c:v>7.8100000000000003E-2</c:v>
                </c:pt>
                <c:pt idx="18">
                  <c:v>7.8700000000000006E-2</c:v>
                </c:pt>
                <c:pt idx="19">
                  <c:v>7.8899999999999998E-2</c:v>
                </c:pt>
                <c:pt idx="20">
                  <c:v>7.9100000000000004E-2</c:v>
                </c:pt>
                <c:pt idx="21">
                  <c:v>8.6199999999999999E-2</c:v>
                </c:pt>
                <c:pt idx="22">
                  <c:v>8.6699999999999999E-2</c:v>
                </c:pt>
                <c:pt idx="23">
                  <c:v>8.77E-2</c:v>
                </c:pt>
                <c:pt idx="24">
                  <c:v>8.8999999999999996E-2</c:v>
                </c:pt>
                <c:pt idx="25">
                  <c:v>8.9700000000000002E-2</c:v>
                </c:pt>
                <c:pt idx="26">
                  <c:v>9.6000000000000002E-2</c:v>
                </c:pt>
                <c:pt idx="27">
                  <c:v>9.8000000000000004E-2</c:v>
                </c:pt>
                <c:pt idx="28">
                  <c:v>9.9000000000000005E-2</c:v>
                </c:pt>
              </c:numCache>
            </c:numRef>
          </c:xVal>
          <c:yVal>
            <c:numRef>
              <c:f>laba!$H$2:$H$30</c:f>
              <c:numCache>
                <c:formatCode>General</c:formatCode>
                <c:ptCount val="29"/>
                <c:pt idx="0">
                  <c:v>5.6862776519999993</c:v>
                </c:pt>
                <c:pt idx="1">
                  <c:v>11.302018034</c:v>
                </c:pt>
                <c:pt idx="2">
                  <c:v>12.104266659999999</c:v>
                </c:pt>
                <c:pt idx="3">
                  <c:v>14.109888224999997</c:v>
                </c:pt>
                <c:pt idx="4">
                  <c:v>14.912136850999998</c:v>
                </c:pt>
                <c:pt idx="5">
                  <c:v>19.244279431399995</c:v>
                </c:pt>
                <c:pt idx="6">
                  <c:v>21.290013427699996</c:v>
                </c:pt>
                <c:pt idx="7">
                  <c:v>21.290013427699996</c:v>
                </c:pt>
                <c:pt idx="8">
                  <c:v>21.330125858999995</c:v>
                </c:pt>
                <c:pt idx="9">
                  <c:v>21.731250171999996</c:v>
                </c:pt>
                <c:pt idx="10">
                  <c:v>23.255522561399996</c:v>
                </c:pt>
                <c:pt idx="11">
                  <c:v>23.776984168299993</c:v>
                </c:pt>
                <c:pt idx="12">
                  <c:v>24.539120362999995</c:v>
                </c:pt>
                <c:pt idx="13">
                  <c:v>25.822718164599998</c:v>
                </c:pt>
                <c:pt idx="14">
                  <c:v>26.223842477599998</c:v>
                </c:pt>
                <c:pt idx="15">
                  <c:v>26.945866240999997</c:v>
                </c:pt>
                <c:pt idx="16">
                  <c:v>27.306878122699995</c:v>
                </c:pt>
                <c:pt idx="17">
                  <c:v>27.387102985299997</c:v>
                </c:pt>
                <c:pt idx="18">
                  <c:v>27.627777573099998</c:v>
                </c:pt>
                <c:pt idx="19">
                  <c:v>27.708002435699996</c:v>
                </c:pt>
                <c:pt idx="20">
                  <c:v>27.788227298299997</c:v>
                </c:pt>
                <c:pt idx="21">
                  <c:v>30.636209920599995</c:v>
                </c:pt>
                <c:pt idx="22">
                  <c:v>30.836772077099994</c:v>
                </c:pt>
                <c:pt idx="23">
                  <c:v>31.237896390099998</c:v>
                </c:pt>
                <c:pt idx="24">
                  <c:v>31.759357996999995</c:v>
                </c:pt>
                <c:pt idx="25">
                  <c:v>32.040145016099999</c:v>
                </c:pt>
                <c:pt idx="26">
                  <c:v>34.567228187999994</c:v>
                </c:pt>
                <c:pt idx="27">
                  <c:v>35.369476813999995</c:v>
                </c:pt>
                <c:pt idx="28">
                  <c:v>35.770601126999999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4-634D-9255-F0D4B824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61151"/>
        <c:axId val="1176262799"/>
      </c:scatterChart>
      <c:valAx>
        <c:axId val="117626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6262799"/>
        <c:crosses val="autoZero"/>
        <c:crossBetween val="midCat"/>
      </c:valAx>
      <c:valAx>
        <c:axId val="11762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626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chemeClr val="tx1"/>
                </a:solidFill>
              </a:rPr>
              <a:t>Поліноміальна залежність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>
        <c:manualLayout>
          <c:layoutTarget val="inner"/>
          <c:xMode val="edge"/>
          <c:yMode val="edge"/>
          <c:x val="9.0358705161854777E-2"/>
          <c:y val="0.13004629629629633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7453643125331"/>
                  <c:y val="4.98858003245503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A"/>
                </a:p>
              </c:txPr>
            </c:trendlineLbl>
          </c:trendline>
          <c:xVal>
            <c:numRef>
              <c:f>laba!$A$2:$A$30</c:f>
              <c:numCache>
                <c:formatCode>General</c:formatCode>
                <c:ptCount val="29"/>
                <c:pt idx="0">
                  <c:v>2.4E-2</c:v>
                </c:pt>
                <c:pt idx="1">
                  <c:v>3.7999999999999999E-2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4.7E-2</c:v>
                </c:pt>
                <c:pt idx="5">
                  <c:v>5.7799999999999997E-2</c:v>
                </c:pt>
                <c:pt idx="6">
                  <c:v>6.2899999999999998E-2</c:v>
                </c:pt>
                <c:pt idx="7">
                  <c:v>6.2899999999999998E-2</c:v>
                </c:pt>
                <c:pt idx="8">
                  <c:v>6.3E-2</c:v>
                </c:pt>
                <c:pt idx="9">
                  <c:v>6.4000000000000001E-2</c:v>
                </c:pt>
                <c:pt idx="10">
                  <c:v>6.7799999999999999E-2</c:v>
                </c:pt>
                <c:pt idx="11">
                  <c:v>6.9099999999999995E-2</c:v>
                </c:pt>
                <c:pt idx="12">
                  <c:v>7.0999999999999994E-2</c:v>
                </c:pt>
                <c:pt idx="13">
                  <c:v>7.4200000000000002E-2</c:v>
                </c:pt>
                <c:pt idx="14">
                  <c:v>7.5200000000000003E-2</c:v>
                </c:pt>
                <c:pt idx="15">
                  <c:v>7.6999999999999999E-2</c:v>
                </c:pt>
                <c:pt idx="16">
                  <c:v>7.7899999999999997E-2</c:v>
                </c:pt>
                <c:pt idx="17">
                  <c:v>7.8100000000000003E-2</c:v>
                </c:pt>
                <c:pt idx="18">
                  <c:v>7.8700000000000006E-2</c:v>
                </c:pt>
                <c:pt idx="19">
                  <c:v>7.8899999999999998E-2</c:v>
                </c:pt>
                <c:pt idx="20">
                  <c:v>7.9100000000000004E-2</c:v>
                </c:pt>
                <c:pt idx="21">
                  <c:v>8.6199999999999999E-2</c:v>
                </c:pt>
                <c:pt idx="22">
                  <c:v>8.6699999999999999E-2</c:v>
                </c:pt>
                <c:pt idx="23">
                  <c:v>8.77E-2</c:v>
                </c:pt>
                <c:pt idx="24">
                  <c:v>8.8999999999999996E-2</c:v>
                </c:pt>
                <c:pt idx="25">
                  <c:v>8.9700000000000002E-2</c:v>
                </c:pt>
                <c:pt idx="26">
                  <c:v>9.6000000000000002E-2</c:v>
                </c:pt>
                <c:pt idx="27">
                  <c:v>9.8000000000000004E-2</c:v>
                </c:pt>
                <c:pt idx="28">
                  <c:v>9.9000000000000005E-2</c:v>
                </c:pt>
              </c:numCache>
            </c:numRef>
          </c:xVal>
          <c:yVal>
            <c:numRef>
              <c:f>laba!$B$2:$B$30</c:f>
              <c:numCache>
                <c:formatCode>General</c:formatCode>
                <c:ptCount val="29"/>
                <c:pt idx="0">
                  <c:v>11.7</c:v>
                </c:pt>
                <c:pt idx="1">
                  <c:v>12.7</c:v>
                </c:pt>
                <c:pt idx="2">
                  <c:v>15.5</c:v>
                </c:pt>
                <c:pt idx="3">
                  <c:v>16.8</c:v>
                </c:pt>
                <c:pt idx="4">
                  <c:v>16.7</c:v>
                </c:pt>
                <c:pt idx="5">
                  <c:v>17.5</c:v>
                </c:pt>
                <c:pt idx="6">
                  <c:v>18.5</c:v>
                </c:pt>
                <c:pt idx="7">
                  <c:v>18.7</c:v>
                </c:pt>
                <c:pt idx="8">
                  <c:v>18.8</c:v>
                </c:pt>
                <c:pt idx="9">
                  <c:v>19.5</c:v>
                </c:pt>
                <c:pt idx="10">
                  <c:v>20.8</c:v>
                </c:pt>
                <c:pt idx="11">
                  <c:v>20.3</c:v>
                </c:pt>
                <c:pt idx="12">
                  <c:v>23.3</c:v>
                </c:pt>
                <c:pt idx="13">
                  <c:v>23.2</c:v>
                </c:pt>
                <c:pt idx="14">
                  <c:v>23.7</c:v>
                </c:pt>
                <c:pt idx="15">
                  <c:v>24.4</c:v>
                </c:pt>
                <c:pt idx="16">
                  <c:v>28.9</c:v>
                </c:pt>
                <c:pt idx="17">
                  <c:v>25.8</c:v>
                </c:pt>
                <c:pt idx="18">
                  <c:v>29.5</c:v>
                </c:pt>
                <c:pt idx="19">
                  <c:v>23.3</c:v>
                </c:pt>
                <c:pt idx="20">
                  <c:v>22.5</c:v>
                </c:pt>
                <c:pt idx="21">
                  <c:v>26.2</c:v>
                </c:pt>
                <c:pt idx="22">
                  <c:v>29.7</c:v>
                </c:pt>
                <c:pt idx="23">
                  <c:v>33.799999999999997</c:v>
                </c:pt>
                <c:pt idx="24">
                  <c:v>35</c:v>
                </c:pt>
                <c:pt idx="25">
                  <c:v>32</c:v>
                </c:pt>
                <c:pt idx="26">
                  <c:v>40</c:v>
                </c:pt>
                <c:pt idx="27">
                  <c:v>41</c:v>
                </c:pt>
                <c:pt idx="28">
                  <c:v>43.8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4-4D41-B9C7-CDA2124729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laba!$A$2:$A$30</c:f>
              <c:numCache>
                <c:formatCode>General</c:formatCode>
                <c:ptCount val="29"/>
                <c:pt idx="0">
                  <c:v>2.4E-2</c:v>
                </c:pt>
                <c:pt idx="1">
                  <c:v>3.7999999999999999E-2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4.7E-2</c:v>
                </c:pt>
                <c:pt idx="5">
                  <c:v>5.7799999999999997E-2</c:v>
                </c:pt>
                <c:pt idx="6">
                  <c:v>6.2899999999999998E-2</c:v>
                </c:pt>
                <c:pt idx="7">
                  <c:v>6.2899999999999998E-2</c:v>
                </c:pt>
                <c:pt idx="8">
                  <c:v>6.3E-2</c:v>
                </c:pt>
                <c:pt idx="9">
                  <c:v>6.4000000000000001E-2</c:v>
                </c:pt>
                <c:pt idx="10">
                  <c:v>6.7799999999999999E-2</c:v>
                </c:pt>
                <c:pt idx="11">
                  <c:v>6.9099999999999995E-2</c:v>
                </c:pt>
                <c:pt idx="12">
                  <c:v>7.0999999999999994E-2</c:v>
                </c:pt>
                <c:pt idx="13">
                  <c:v>7.4200000000000002E-2</c:v>
                </c:pt>
                <c:pt idx="14">
                  <c:v>7.5200000000000003E-2</c:v>
                </c:pt>
                <c:pt idx="15">
                  <c:v>7.6999999999999999E-2</c:v>
                </c:pt>
                <c:pt idx="16">
                  <c:v>7.7899999999999997E-2</c:v>
                </c:pt>
                <c:pt idx="17">
                  <c:v>7.8100000000000003E-2</c:v>
                </c:pt>
                <c:pt idx="18">
                  <c:v>7.8700000000000006E-2</c:v>
                </c:pt>
                <c:pt idx="19">
                  <c:v>7.8899999999999998E-2</c:v>
                </c:pt>
                <c:pt idx="20">
                  <c:v>7.9100000000000004E-2</c:v>
                </c:pt>
                <c:pt idx="21">
                  <c:v>8.6199999999999999E-2</c:v>
                </c:pt>
                <c:pt idx="22">
                  <c:v>8.6699999999999999E-2</c:v>
                </c:pt>
                <c:pt idx="23">
                  <c:v>8.77E-2</c:v>
                </c:pt>
                <c:pt idx="24">
                  <c:v>8.8999999999999996E-2</c:v>
                </c:pt>
                <c:pt idx="25">
                  <c:v>8.9700000000000002E-2</c:v>
                </c:pt>
                <c:pt idx="26">
                  <c:v>9.6000000000000002E-2</c:v>
                </c:pt>
                <c:pt idx="27">
                  <c:v>9.8000000000000004E-2</c:v>
                </c:pt>
                <c:pt idx="28">
                  <c:v>9.9000000000000005E-2</c:v>
                </c:pt>
              </c:numCache>
            </c:numRef>
          </c:xVal>
          <c:yVal>
            <c:numRef>
              <c:f>laba!$H$2:$H$30</c:f>
              <c:numCache>
                <c:formatCode>General</c:formatCode>
                <c:ptCount val="29"/>
                <c:pt idx="0">
                  <c:v>5.6862776519999993</c:v>
                </c:pt>
                <c:pt idx="1">
                  <c:v>11.302018034</c:v>
                </c:pt>
                <c:pt idx="2">
                  <c:v>12.104266659999999</c:v>
                </c:pt>
                <c:pt idx="3">
                  <c:v>14.109888224999997</c:v>
                </c:pt>
                <c:pt idx="4">
                  <c:v>14.912136850999998</c:v>
                </c:pt>
                <c:pt idx="5">
                  <c:v>19.244279431399995</c:v>
                </c:pt>
                <c:pt idx="6">
                  <c:v>21.290013427699996</c:v>
                </c:pt>
                <c:pt idx="7">
                  <c:v>21.290013427699996</c:v>
                </c:pt>
                <c:pt idx="8">
                  <c:v>21.330125858999995</c:v>
                </c:pt>
                <c:pt idx="9">
                  <c:v>21.731250171999996</c:v>
                </c:pt>
                <c:pt idx="10">
                  <c:v>23.255522561399996</c:v>
                </c:pt>
                <c:pt idx="11">
                  <c:v>23.776984168299993</c:v>
                </c:pt>
                <c:pt idx="12">
                  <c:v>24.539120362999995</c:v>
                </c:pt>
                <c:pt idx="13">
                  <c:v>25.822718164599998</c:v>
                </c:pt>
                <c:pt idx="14">
                  <c:v>26.223842477599998</c:v>
                </c:pt>
                <c:pt idx="15">
                  <c:v>26.945866240999997</c:v>
                </c:pt>
                <c:pt idx="16">
                  <c:v>27.306878122699995</c:v>
                </c:pt>
                <c:pt idx="17">
                  <c:v>27.387102985299997</c:v>
                </c:pt>
                <c:pt idx="18">
                  <c:v>27.627777573099998</c:v>
                </c:pt>
                <c:pt idx="19">
                  <c:v>27.708002435699996</c:v>
                </c:pt>
                <c:pt idx="20">
                  <c:v>27.788227298299997</c:v>
                </c:pt>
                <c:pt idx="21">
                  <c:v>30.636209920599995</c:v>
                </c:pt>
                <c:pt idx="22">
                  <c:v>30.836772077099994</c:v>
                </c:pt>
                <c:pt idx="23">
                  <c:v>31.237896390099998</c:v>
                </c:pt>
                <c:pt idx="24">
                  <c:v>31.759357996999995</c:v>
                </c:pt>
                <c:pt idx="25">
                  <c:v>32.040145016099999</c:v>
                </c:pt>
                <c:pt idx="26">
                  <c:v>34.567228187999994</c:v>
                </c:pt>
                <c:pt idx="27">
                  <c:v>35.369476813999995</c:v>
                </c:pt>
                <c:pt idx="28">
                  <c:v>35.770601126999999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B4-4D41-B9C7-CDA21247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61151"/>
        <c:axId val="1176262799"/>
      </c:scatterChart>
      <c:valAx>
        <c:axId val="117626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6262799"/>
        <c:crosses val="autoZero"/>
        <c:crossBetween val="midCat"/>
      </c:valAx>
      <c:valAx>
        <c:axId val="11762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626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chemeClr val="tx1"/>
                </a:solidFill>
              </a:rPr>
              <a:t>Логарифмічна залежність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>
        <c:manualLayout>
          <c:layoutTarget val="inner"/>
          <c:xMode val="edge"/>
          <c:yMode val="edge"/>
          <c:x val="9.0358705161854777E-2"/>
          <c:y val="0.13004629629629633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3193247276551878"/>
                  <c:y val="-6.6952099737532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A"/>
                </a:p>
              </c:txPr>
            </c:trendlineLbl>
          </c:trendline>
          <c:xVal>
            <c:numRef>
              <c:f>laba!$A$2:$A$30</c:f>
              <c:numCache>
                <c:formatCode>General</c:formatCode>
                <c:ptCount val="29"/>
                <c:pt idx="0">
                  <c:v>2.4E-2</c:v>
                </c:pt>
                <c:pt idx="1">
                  <c:v>3.7999999999999999E-2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4.7E-2</c:v>
                </c:pt>
                <c:pt idx="5">
                  <c:v>5.7799999999999997E-2</c:v>
                </c:pt>
                <c:pt idx="6">
                  <c:v>6.2899999999999998E-2</c:v>
                </c:pt>
                <c:pt idx="7">
                  <c:v>6.2899999999999998E-2</c:v>
                </c:pt>
                <c:pt idx="8">
                  <c:v>6.3E-2</c:v>
                </c:pt>
                <c:pt idx="9">
                  <c:v>6.4000000000000001E-2</c:v>
                </c:pt>
                <c:pt idx="10">
                  <c:v>6.7799999999999999E-2</c:v>
                </c:pt>
                <c:pt idx="11">
                  <c:v>6.9099999999999995E-2</c:v>
                </c:pt>
                <c:pt idx="12">
                  <c:v>7.0999999999999994E-2</c:v>
                </c:pt>
                <c:pt idx="13">
                  <c:v>7.4200000000000002E-2</c:v>
                </c:pt>
                <c:pt idx="14">
                  <c:v>7.5200000000000003E-2</c:v>
                </c:pt>
                <c:pt idx="15">
                  <c:v>7.6999999999999999E-2</c:v>
                </c:pt>
                <c:pt idx="16">
                  <c:v>7.7899999999999997E-2</c:v>
                </c:pt>
                <c:pt idx="17">
                  <c:v>7.8100000000000003E-2</c:v>
                </c:pt>
                <c:pt idx="18">
                  <c:v>7.8700000000000006E-2</c:v>
                </c:pt>
                <c:pt idx="19">
                  <c:v>7.8899999999999998E-2</c:v>
                </c:pt>
                <c:pt idx="20">
                  <c:v>7.9100000000000004E-2</c:v>
                </c:pt>
                <c:pt idx="21">
                  <c:v>8.6199999999999999E-2</c:v>
                </c:pt>
                <c:pt idx="22">
                  <c:v>8.6699999999999999E-2</c:v>
                </c:pt>
                <c:pt idx="23">
                  <c:v>8.77E-2</c:v>
                </c:pt>
                <c:pt idx="24">
                  <c:v>8.8999999999999996E-2</c:v>
                </c:pt>
                <c:pt idx="25">
                  <c:v>8.9700000000000002E-2</c:v>
                </c:pt>
                <c:pt idx="26">
                  <c:v>9.6000000000000002E-2</c:v>
                </c:pt>
                <c:pt idx="27">
                  <c:v>9.8000000000000004E-2</c:v>
                </c:pt>
                <c:pt idx="28">
                  <c:v>9.9000000000000005E-2</c:v>
                </c:pt>
              </c:numCache>
            </c:numRef>
          </c:xVal>
          <c:yVal>
            <c:numRef>
              <c:f>laba!$B$2:$B$30</c:f>
              <c:numCache>
                <c:formatCode>General</c:formatCode>
                <c:ptCount val="29"/>
                <c:pt idx="0">
                  <c:v>11.7</c:v>
                </c:pt>
                <c:pt idx="1">
                  <c:v>12.7</c:v>
                </c:pt>
                <c:pt idx="2">
                  <c:v>15.5</c:v>
                </c:pt>
                <c:pt idx="3">
                  <c:v>16.8</c:v>
                </c:pt>
                <c:pt idx="4">
                  <c:v>16.7</c:v>
                </c:pt>
                <c:pt idx="5">
                  <c:v>17.5</c:v>
                </c:pt>
                <c:pt idx="6">
                  <c:v>18.5</c:v>
                </c:pt>
                <c:pt idx="7">
                  <c:v>18.7</c:v>
                </c:pt>
                <c:pt idx="8">
                  <c:v>18.8</c:v>
                </c:pt>
                <c:pt idx="9">
                  <c:v>19.5</c:v>
                </c:pt>
                <c:pt idx="10">
                  <c:v>20.8</c:v>
                </c:pt>
                <c:pt idx="11">
                  <c:v>20.3</c:v>
                </c:pt>
                <c:pt idx="12">
                  <c:v>23.3</c:v>
                </c:pt>
                <c:pt idx="13">
                  <c:v>23.2</c:v>
                </c:pt>
                <c:pt idx="14">
                  <c:v>23.7</c:v>
                </c:pt>
                <c:pt idx="15">
                  <c:v>24.4</c:v>
                </c:pt>
                <c:pt idx="16">
                  <c:v>28.9</c:v>
                </c:pt>
                <c:pt idx="17">
                  <c:v>25.8</c:v>
                </c:pt>
                <c:pt idx="18">
                  <c:v>29.5</c:v>
                </c:pt>
                <c:pt idx="19">
                  <c:v>23.3</c:v>
                </c:pt>
                <c:pt idx="20">
                  <c:v>22.5</c:v>
                </c:pt>
                <c:pt idx="21">
                  <c:v>26.2</c:v>
                </c:pt>
                <c:pt idx="22">
                  <c:v>29.7</c:v>
                </c:pt>
                <c:pt idx="23">
                  <c:v>33.799999999999997</c:v>
                </c:pt>
                <c:pt idx="24">
                  <c:v>35</c:v>
                </c:pt>
                <c:pt idx="25">
                  <c:v>32</c:v>
                </c:pt>
                <c:pt idx="26">
                  <c:v>40</c:v>
                </c:pt>
                <c:pt idx="27">
                  <c:v>41</c:v>
                </c:pt>
                <c:pt idx="28">
                  <c:v>43.8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25-2C44-A590-1E6767713F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laba!$A$2:$A$30</c:f>
              <c:numCache>
                <c:formatCode>General</c:formatCode>
                <c:ptCount val="29"/>
                <c:pt idx="0">
                  <c:v>2.4E-2</c:v>
                </c:pt>
                <c:pt idx="1">
                  <c:v>3.7999999999999999E-2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4.7E-2</c:v>
                </c:pt>
                <c:pt idx="5">
                  <c:v>5.7799999999999997E-2</c:v>
                </c:pt>
                <c:pt idx="6">
                  <c:v>6.2899999999999998E-2</c:v>
                </c:pt>
                <c:pt idx="7">
                  <c:v>6.2899999999999998E-2</c:v>
                </c:pt>
                <c:pt idx="8">
                  <c:v>6.3E-2</c:v>
                </c:pt>
                <c:pt idx="9">
                  <c:v>6.4000000000000001E-2</c:v>
                </c:pt>
                <c:pt idx="10">
                  <c:v>6.7799999999999999E-2</c:v>
                </c:pt>
                <c:pt idx="11">
                  <c:v>6.9099999999999995E-2</c:v>
                </c:pt>
                <c:pt idx="12">
                  <c:v>7.0999999999999994E-2</c:v>
                </c:pt>
                <c:pt idx="13">
                  <c:v>7.4200000000000002E-2</c:v>
                </c:pt>
                <c:pt idx="14">
                  <c:v>7.5200000000000003E-2</c:v>
                </c:pt>
                <c:pt idx="15">
                  <c:v>7.6999999999999999E-2</c:v>
                </c:pt>
                <c:pt idx="16">
                  <c:v>7.7899999999999997E-2</c:v>
                </c:pt>
                <c:pt idx="17">
                  <c:v>7.8100000000000003E-2</c:v>
                </c:pt>
                <c:pt idx="18">
                  <c:v>7.8700000000000006E-2</c:v>
                </c:pt>
                <c:pt idx="19">
                  <c:v>7.8899999999999998E-2</c:v>
                </c:pt>
                <c:pt idx="20">
                  <c:v>7.9100000000000004E-2</c:v>
                </c:pt>
                <c:pt idx="21">
                  <c:v>8.6199999999999999E-2</c:v>
                </c:pt>
                <c:pt idx="22">
                  <c:v>8.6699999999999999E-2</c:v>
                </c:pt>
                <c:pt idx="23">
                  <c:v>8.77E-2</c:v>
                </c:pt>
                <c:pt idx="24">
                  <c:v>8.8999999999999996E-2</c:v>
                </c:pt>
                <c:pt idx="25">
                  <c:v>8.9700000000000002E-2</c:v>
                </c:pt>
                <c:pt idx="26">
                  <c:v>9.6000000000000002E-2</c:v>
                </c:pt>
                <c:pt idx="27">
                  <c:v>9.8000000000000004E-2</c:v>
                </c:pt>
                <c:pt idx="28">
                  <c:v>9.9000000000000005E-2</c:v>
                </c:pt>
              </c:numCache>
            </c:numRef>
          </c:xVal>
          <c:yVal>
            <c:numRef>
              <c:f>laba!$H$2:$H$30</c:f>
              <c:numCache>
                <c:formatCode>General</c:formatCode>
                <c:ptCount val="29"/>
                <c:pt idx="0">
                  <c:v>5.6862776519999993</c:v>
                </c:pt>
                <c:pt idx="1">
                  <c:v>11.302018034</c:v>
                </c:pt>
                <c:pt idx="2">
                  <c:v>12.104266659999999</c:v>
                </c:pt>
                <c:pt idx="3">
                  <c:v>14.109888224999997</c:v>
                </c:pt>
                <c:pt idx="4">
                  <c:v>14.912136850999998</c:v>
                </c:pt>
                <c:pt idx="5">
                  <c:v>19.244279431399995</c:v>
                </c:pt>
                <c:pt idx="6">
                  <c:v>21.290013427699996</c:v>
                </c:pt>
                <c:pt idx="7">
                  <c:v>21.290013427699996</c:v>
                </c:pt>
                <c:pt idx="8">
                  <c:v>21.330125858999995</c:v>
                </c:pt>
                <c:pt idx="9">
                  <c:v>21.731250171999996</c:v>
                </c:pt>
                <c:pt idx="10">
                  <c:v>23.255522561399996</c:v>
                </c:pt>
                <c:pt idx="11">
                  <c:v>23.776984168299993</c:v>
                </c:pt>
                <c:pt idx="12">
                  <c:v>24.539120362999995</c:v>
                </c:pt>
                <c:pt idx="13">
                  <c:v>25.822718164599998</c:v>
                </c:pt>
                <c:pt idx="14">
                  <c:v>26.223842477599998</c:v>
                </c:pt>
                <c:pt idx="15">
                  <c:v>26.945866240999997</c:v>
                </c:pt>
                <c:pt idx="16">
                  <c:v>27.306878122699995</c:v>
                </c:pt>
                <c:pt idx="17">
                  <c:v>27.387102985299997</c:v>
                </c:pt>
                <c:pt idx="18">
                  <c:v>27.627777573099998</c:v>
                </c:pt>
                <c:pt idx="19">
                  <c:v>27.708002435699996</c:v>
                </c:pt>
                <c:pt idx="20">
                  <c:v>27.788227298299997</c:v>
                </c:pt>
                <c:pt idx="21">
                  <c:v>30.636209920599995</c:v>
                </c:pt>
                <c:pt idx="22">
                  <c:v>30.836772077099994</c:v>
                </c:pt>
                <c:pt idx="23">
                  <c:v>31.237896390099998</c:v>
                </c:pt>
                <c:pt idx="24">
                  <c:v>31.759357996999995</c:v>
                </c:pt>
                <c:pt idx="25">
                  <c:v>32.040145016099999</c:v>
                </c:pt>
                <c:pt idx="26">
                  <c:v>34.567228187999994</c:v>
                </c:pt>
                <c:pt idx="27">
                  <c:v>35.369476813999995</c:v>
                </c:pt>
                <c:pt idx="28">
                  <c:v>35.770601126999999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25-2C44-A590-1E676771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61151"/>
        <c:axId val="1176262799"/>
      </c:scatterChart>
      <c:valAx>
        <c:axId val="117626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6262799"/>
        <c:crosses val="autoZero"/>
        <c:crossBetween val="midCat"/>
      </c:valAx>
      <c:valAx>
        <c:axId val="11762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626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chemeClr val="tx1"/>
                </a:solidFill>
              </a:rPr>
              <a:t>Експоненційна залежність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>
        <c:manualLayout>
          <c:layoutTarget val="inner"/>
          <c:xMode val="edge"/>
          <c:yMode val="edge"/>
          <c:x val="9.0358705161854777E-2"/>
          <c:y val="0.13004629629629633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398051072345238"/>
                  <c:y val="-3.437591134441527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A"/>
                </a:p>
              </c:txPr>
            </c:trendlineLbl>
          </c:trendline>
          <c:xVal>
            <c:numRef>
              <c:f>laba!$A$2:$A$30</c:f>
              <c:numCache>
                <c:formatCode>General</c:formatCode>
                <c:ptCount val="29"/>
                <c:pt idx="0">
                  <c:v>2.4E-2</c:v>
                </c:pt>
                <c:pt idx="1">
                  <c:v>3.7999999999999999E-2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4.7E-2</c:v>
                </c:pt>
                <c:pt idx="5">
                  <c:v>5.7799999999999997E-2</c:v>
                </c:pt>
                <c:pt idx="6">
                  <c:v>6.2899999999999998E-2</c:v>
                </c:pt>
                <c:pt idx="7">
                  <c:v>6.2899999999999998E-2</c:v>
                </c:pt>
                <c:pt idx="8">
                  <c:v>6.3E-2</c:v>
                </c:pt>
                <c:pt idx="9">
                  <c:v>6.4000000000000001E-2</c:v>
                </c:pt>
                <c:pt idx="10">
                  <c:v>6.7799999999999999E-2</c:v>
                </c:pt>
                <c:pt idx="11">
                  <c:v>6.9099999999999995E-2</c:v>
                </c:pt>
                <c:pt idx="12">
                  <c:v>7.0999999999999994E-2</c:v>
                </c:pt>
                <c:pt idx="13">
                  <c:v>7.4200000000000002E-2</c:v>
                </c:pt>
                <c:pt idx="14">
                  <c:v>7.5200000000000003E-2</c:v>
                </c:pt>
                <c:pt idx="15">
                  <c:v>7.6999999999999999E-2</c:v>
                </c:pt>
                <c:pt idx="16">
                  <c:v>7.7899999999999997E-2</c:v>
                </c:pt>
                <c:pt idx="17">
                  <c:v>7.8100000000000003E-2</c:v>
                </c:pt>
                <c:pt idx="18">
                  <c:v>7.8700000000000006E-2</c:v>
                </c:pt>
                <c:pt idx="19">
                  <c:v>7.8899999999999998E-2</c:v>
                </c:pt>
                <c:pt idx="20">
                  <c:v>7.9100000000000004E-2</c:v>
                </c:pt>
                <c:pt idx="21">
                  <c:v>8.6199999999999999E-2</c:v>
                </c:pt>
                <c:pt idx="22">
                  <c:v>8.6699999999999999E-2</c:v>
                </c:pt>
                <c:pt idx="23">
                  <c:v>8.77E-2</c:v>
                </c:pt>
                <c:pt idx="24">
                  <c:v>8.8999999999999996E-2</c:v>
                </c:pt>
                <c:pt idx="25">
                  <c:v>8.9700000000000002E-2</c:v>
                </c:pt>
                <c:pt idx="26">
                  <c:v>9.6000000000000002E-2</c:v>
                </c:pt>
                <c:pt idx="27">
                  <c:v>9.8000000000000004E-2</c:v>
                </c:pt>
                <c:pt idx="28">
                  <c:v>9.9000000000000005E-2</c:v>
                </c:pt>
              </c:numCache>
            </c:numRef>
          </c:xVal>
          <c:yVal>
            <c:numRef>
              <c:f>laba!$B$2:$B$30</c:f>
              <c:numCache>
                <c:formatCode>General</c:formatCode>
                <c:ptCount val="29"/>
                <c:pt idx="0">
                  <c:v>11.7</c:v>
                </c:pt>
                <c:pt idx="1">
                  <c:v>12.7</c:v>
                </c:pt>
                <c:pt idx="2">
                  <c:v>15.5</c:v>
                </c:pt>
                <c:pt idx="3">
                  <c:v>16.8</c:v>
                </c:pt>
                <c:pt idx="4">
                  <c:v>16.7</c:v>
                </c:pt>
                <c:pt idx="5">
                  <c:v>17.5</c:v>
                </c:pt>
                <c:pt idx="6">
                  <c:v>18.5</c:v>
                </c:pt>
                <c:pt idx="7">
                  <c:v>18.7</c:v>
                </c:pt>
                <c:pt idx="8">
                  <c:v>18.8</c:v>
                </c:pt>
                <c:pt idx="9">
                  <c:v>19.5</c:v>
                </c:pt>
                <c:pt idx="10">
                  <c:v>20.8</c:v>
                </c:pt>
                <c:pt idx="11">
                  <c:v>20.3</c:v>
                </c:pt>
                <c:pt idx="12">
                  <c:v>23.3</c:v>
                </c:pt>
                <c:pt idx="13">
                  <c:v>23.2</c:v>
                </c:pt>
                <c:pt idx="14">
                  <c:v>23.7</c:v>
                </c:pt>
                <c:pt idx="15">
                  <c:v>24.4</c:v>
                </c:pt>
                <c:pt idx="16">
                  <c:v>28.9</c:v>
                </c:pt>
                <c:pt idx="17">
                  <c:v>25.8</c:v>
                </c:pt>
                <c:pt idx="18">
                  <c:v>29.5</c:v>
                </c:pt>
                <c:pt idx="19">
                  <c:v>23.3</c:v>
                </c:pt>
                <c:pt idx="20">
                  <c:v>22.5</c:v>
                </c:pt>
                <c:pt idx="21">
                  <c:v>26.2</c:v>
                </c:pt>
                <c:pt idx="22">
                  <c:v>29.7</c:v>
                </c:pt>
                <c:pt idx="23">
                  <c:v>33.799999999999997</c:v>
                </c:pt>
                <c:pt idx="24">
                  <c:v>35</c:v>
                </c:pt>
                <c:pt idx="25">
                  <c:v>32</c:v>
                </c:pt>
                <c:pt idx="26">
                  <c:v>40</c:v>
                </c:pt>
                <c:pt idx="27">
                  <c:v>41</c:v>
                </c:pt>
                <c:pt idx="28">
                  <c:v>43.8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B-8447-9A86-7E5348A8EF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laba!$A$2:$A$30</c:f>
              <c:numCache>
                <c:formatCode>General</c:formatCode>
                <c:ptCount val="29"/>
                <c:pt idx="0">
                  <c:v>2.4E-2</c:v>
                </c:pt>
                <c:pt idx="1">
                  <c:v>3.7999999999999999E-2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4.7E-2</c:v>
                </c:pt>
                <c:pt idx="5">
                  <c:v>5.7799999999999997E-2</c:v>
                </c:pt>
                <c:pt idx="6">
                  <c:v>6.2899999999999998E-2</c:v>
                </c:pt>
                <c:pt idx="7">
                  <c:v>6.2899999999999998E-2</c:v>
                </c:pt>
                <c:pt idx="8">
                  <c:v>6.3E-2</c:v>
                </c:pt>
                <c:pt idx="9">
                  <c:v>6.4000000000000001E-2</c:v>
                </c:pt>
                <c:pt idx="10">
                  <c:v>6.7799999999999999E-2</c:v>
                </c:pt>
                <c:pt idx="11">
                  <c:v>6.9099999999999995E-2</c:v>
                </c:pt>
                <c:pt idx="12">
                  <c:v>7.0999999999999994E-2</c:v>
                </c:pt>
                <c:pt idx="13">
                  <c:v>7.4200000000000002E-2</c:v>
                </c:pt>
                <c:pt idx="14">
                  <c:v>7.5200000000000003E-2</c:v>
                </c:pt>
                <c:pt idx="15">
                  <c:v>7.6999999999999999E-2</c:v>
                </c:pt>
                <c:pt idx="16">
                  <c:v>7.7899999999999997E-2</c:v>
                </c:pt>
                <c:pt idx="17">
                  <c:v>7.8100000000000003E-2</c:v>
                </c:pt>
                <c:pt idx="18">
                  <c:v>7.8700000000000006E-2</c:v>
                </c:pt>
                <c:pt idx="19">
                  <c:v>7.8899999999999998E-2</c:v>
                </c:pt>
                <c:pt idx="20">
                  <c:v>7.9100000000000004E-2</c:v>
                </c:pt>
                <c:pt idx="21">
                  <c:v>8.6199999999999999E-2</c:v>
                </c:pt>
                <c:pt idx="22">
                  <c:v>8.6699999999999999E-2</c:v>
                </c:pt>
                <c:pt idx="23">
                  <c:v>8.77E-2</c:v>
                </c:pt>
                <c:pt idx="24">
                  <c:v>8.8999999999999996E-2</c:v>
                </c:pt>
                <c:pt idx="25">
                  <c:v>8.9700000000000002E-2</c:v>
                </c:pt>
                <c:pt idx="26">
                  <c:v>9.6000000000000002E-2</c:v>
                </c:pt>
                <c:pt idx="27">
                  <c:v>9.8000000000000004E-2</c:v>
                </c:pt>
                <c:pt idx="28">
                  <c:v>9.9000000000000005E-2</c:v>
                </c:pt>
              </c:numCache>
            </c:numRef>
          </c:xVal>
          <c:yVal>
            <c:numRef>
              <c:f>laba!$H$2:$H$30</c:f>
              <c:numCache>
                <c:formatCode>General</c:formatCode>
                <c:ptCount val="29"/>
                <c:pt idx="0">
                  <c:v>5.6862776519999993</c:v>
                </c:pt>
                <c:pt idx="1">
                  <c:v>11.302018034</c:v>
                </c:pt>
                <c:pt idx="2">
                  <c:v>12.104266659999999</c:v>
                </c:pt>
                <c:pt idx="3">
                  <c:v>14.109888224999997</c:v>
                </c:pt>
                <c:pt idx="4">
                  <c:v>14.912136850999998</c:v>
                </c:pt>
                <c:pt idx="5">
                  <c:v>19.244279431399995</c:v>
                </c:pt>
                <c:pt idx="6">
                  <c:v>21.290013427699996</c:v>
                </c:pt>
                <c:pt idx="7">
                  <c:v>21.290013427699996</c:v>
                </c:pt>
                <c:pt idx="8">
                  <c:v>21.330125858999995</c:v>
                </c:pt>
                <c:pt idx="9">
                  <c:v>21.731250171999996</c:v>
                </c:pt>
                <c:pt idx="10">
                  <c:v>23.255522561399996</c:v>
                </c:pt>
                <c:pt idx="11">
                  <c:v>23.776984168299993</c:v>
                </c:pt>
                <c:pt idx="12">
                  <c:v>24.539120362999995</c:v>
                </c:pt>
                <c:pt idx="13">
                  <c:v>25.822718164599998</c:v>
                </c:pt>
                <c:pt idx="14">
                  <c:v>26.223842477599998</c:v>
                </c:pt>
                <c:pt idx="15">
                  <c:v>26.945866240999997</c:v>
                </c:pt>
                <c:pt idx="16">
                  <c:v>27.306878122699995</c:v>
                </c:pt>
                <c:pt idx="17">
                  <c:v>27.387102985299997</c:v>
                </c:pt>
                <c:pt idx="18">
                  <c:v>27.627777573099998</c:v>
                </c:pt>
                <c:pt idx="19">
                  <c:v>27.708002435699996</c:v>
                </c:pt>
                <c:pt idx="20">
                  <c:v>27.788227298299997</c:v>
                </c:pt>
                <c:pt idx="21">
                  <c:v>30.636209920599995</c:v>
                </c:pt>
                <c:pt idx="22">
                  <c:v>30.836772077099994</c:v>
                </c:pt>
                <c:pt idx="23">
                  <c:v>31.237896390099998</c:v>
                </c:pt>
                <c:pt idx="24">
                  <c:v>31.759357996999995</c:v>
                </c:pt>
                <c:pt idx="25">
                  <c:v>32.040145016099999</c:v>
                </c:pt>
                <c:pt idx="26">
                  <c:v>34.567228187999994</c:v>
                </c:pt>
                <c:pt idx="27">
                  <c:v>35.369476813999995</c:v>
                </c:pt>
                <c:pt idx="28">
                  <c:v>35.770601126999999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0B-8447-9A86-7E5348A8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61151"/>
        <c:axId val="1176262799"/>
      </c:scatterChart>
      <c:valAx>
        <c:axId val="117626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6262799"/>
        <c:crosses val="autoZero"/>
        <c:crossBetween val="midCat"/>
      </c:valAx>
      <c:valAx>
        <c:axId val="11762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7626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11591</xdr:colOff>
      <xdr:row>1</xdr:row>
      <xdr:rowOff>201084</xdr:rowOff>
    </xdr:from>
    <xdr:to>
      <xdr:col>28</xdr:col>
      <xdr:colOff>460324</xdr:colOff>
      <xdr:row>15</xdr:row>
      <xdr:rowOff>99484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234B5-074C-D343-BB04-23A91BEB4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2016</xdr:colOff>
      <xdr:row>16</xdr:row>
      <xdr:rowOff>201183</xdr:rowOff>
    </xdr:from>
    <xdr:to>
      <xdr:col>28</xdr:col>
      <xdr:colOff>451880</xdr:colOff>
      <xdr:row>30</xdr:row>
      <xdr:rowOff>91203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8F61F-BD3E-4A4B-9D1B-41B0E05F7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3224</xdr:colOff>
      <xdr:row>2</xdr:row>
      <xdr:rowOff>3225</xdr:rowOff>
    </xdr:from>
    <xdr:to>
      <xdr:col>34</xdr:col>
      <xdr:colOff>448733</xdr:colOff>
      <xdr:row>15</xdr:row>
      <xdr:rowOff>104825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6D2ED5-43D5-BE4C-A2FF-319B426F8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8467</xdr:colOff>
      <xdr:row>17</xdr:row>
      <xdr:rowOff>0</xdr:rowOff>
    </xdr:from>
    <xdr:to>
      <xdr:col>34</xdr:col>
      <xdr:colOff>457200</xdr:colOff>
      <xdr:row>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B3453-DF7A-444B-A0E1-C5C9B013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4B20-5FD0-6F4E-B9DB-4BACB8AF1134}">
  <dimension ref="A1:V33"/>
  <sheetViews>
    <sheetView tabSelected="1" zoomScaleNormal="100" workbookViewId="0"/>
  </sheetViews>
  <sheetFormatPr baseColWidth="10" defaultRowHeight="16" x14ac:dyDescent="0.2"/>
  <cols>
    <col min="5" max="6" width="12.6640625" bestFit="1" customWidth="1"/>
    <col min="7" max="7" width="12.6640625" customWidth="1"/>
    <col min="8" max="8" width="13" customWidth="1"/>
    <col min="10" max="10" width="13" customWidth="1"/>
    <col min="12" max="12" width="12.33203125" customWidth="1"/>
    <col min="13" max="13" width="15.5" customWidth="1"/>
    <col min="14" max="14" width="13.33203125" customWidth="1"/>
    <col min="15" max="15" width="13.1640625" customWidth="1"/>
    <col min="16" max="18" width="13.5" customWidth="1"/>
    <col min="19" max="22" width="11.6640625" customWidth="1"/>
    <col min="23" max="24" width="13.5" customWidth="1"/>
  </cols>
  <sheetData>
    <row r="1" spans="1:22" ht="17" x14ac:dyDescent="0.2">
      <c r="A1" s="5" t="s">
        <v>0</v>
      </c>
      <c r="B1" s="5" t="s">
        <v>1</v>
      </c>
      <c r="C1" s="49" t="s">
        <v>13</v>
      </c>
      <c r="D1" s="6" t="s">
        <v>21</v>
      </c>
      <c r="E1" s="6" t="s">
        <v>22</v>
      </c>
      <c r="F1" s="7" t="s">
        <v>7</v>
      </c>
      <c r="G1" s="7" t="s">
        <v>19</v>
      </c>
      <c r="H1" s="7" t="s">
        <v>17</v>
      </c>
      <c r="I1" s="45" t="s">
        <v>8</v>
      </c>
      <c r="J1" s="45" t="s">
        <v>17</v>
      </c>
      <c r="K1" s="48" t="s">
        <v>2</v>
      </c>
      <c r="L1" s="48" t="s">
        <v>17</v>
      </c>
      <c r="M1" s="50" t="s">
        <v>28</v>
      </c>
      <c r="N1" s="50" t="s">
        <v>17</v>
      </c>
      <c r="O1" s="39"/>
    </row>
    <row r="2" spans="1:22" x14ac:dyDescent="0.2">
      <c r="A2" s="2">
        <v>2.4E-2</v>
      </c>
      <c r="B2" s="2">
        <v>11.7</v>
      </c>
      <c r="C2" s="2">
        <f>A2*B2</f>
        <v>0.28079999999999999</v>
      </c>
      <c r="D2" s="1">
        <f>A2-A33</f>
        <v>-4.7168965517241389E-2</v>
      </c>
      <c r="E2" s="1">
        <f>B2-B33</f>
        <v>-12.906896551724135</v>
      </c>
      <c r="F2" s="1">
        <f t="shared" ref="F2:F30" si="0">(B2-H2)^2</f>
        <v>36.164856478834629</v>
      </c>
      <c r="G2" s="1">
        <f>(B2-B33)^2</f>
        <v>166.58797859690836</v>
      </c>
      <c r="H2" s="46">
        <f>R19+R20*A2</f>
        <v>5.6862776519999993</v>
      </c>
      <c r="I2" s="1">
        <f t="shared" ref="I2:I30" si="1">LN(A2)</f>
        <v>-3.7297014486341915</v>
      </c>
      <c r="J2" s="47">
        <f xml:space="preserve"> 21.254* I2 + 81.695</f>
        <v>2.4239254107288843</v>
      </c>
      <c r="K2" s="1">
        <f t="shared" ref="K2:K30" si="2">A2^2</f>
        <v>5.7600000000000001E-4</v>
      </c>
      <c r="L2" s="51">
        <f xml:space="preserve"> 6815.4*K2- 481.84*A2 + 22.062</f>
        <v>14.423510400000001</v>
      </c>
      <c r="M2" s="1">
        <f>EXP(17.052*A2)</f>
        <v>1.5056850840874132</v>
      </c>
      <c r="N2" s="52">
        <f xml:space="preserve"> 6.9293*M2</f>
        <v>10.433343653166911</v>
      </c>
      <c r="O2" s="3"/>
    </row>
    <row r="3" spans="1:22" x14ac:dyDescent="0.2">
      <c r="A3" s="2">
        <v>3.7999999999999999E-2</v>
      </c>
      <c r="B3" s="2">
        <v>12.7</v>
      </c>
      <c r="C3" s="2">
        <f t="shared" ref="C3:C30" si="3">A3*B3</f>
        <v>0.48259999999999997</v>
      </c>
      <c r="D3" s="1">
        <f>A3-A33</f>
        <v>-3.316896551724139E-2</v>
      </c>
      <c r="E3" s="1">
        <f>B3-B33</f>
        <v>-11.906896551724135</v>
      </c>
      <c r="F3" s="1">
        <f t="shared" si="0"/>
        <v>1.9543535772612244</v>
      </c>
      <c r="G3" s="1">
        <f>(B3-B33)^2</f>
        <v>141.7741854934601</v>
      </c>
      <c r="H3" s="46">
        <f>R19+R20*A3</f>
        <v>11.302018034</v>
      </c>
      <c r="I3" s="1">
        <f t="shared" si="1"/>
        <v>-3.2701691192557512</v>
      </c>
      <c r="J3" s="47">
        <f t="shared" ref="J3:J30" si="4" xml:space="preserve"> 21.254* I3 + 81.695</f>
        <v>12.190825539338249</v>
      </c>
      <c r="K3" s="1">
        <f t="shared" si="2"/>
        <v>1.444E-3</v>
      </c>
      <c r="L3" s="51">
        <f t="shared" ref="L3:L30" si="5" xml:space="preserve"> 6815.4*K3- 481.84*A3 + 22.062</f>
        <v>13.593517600000002</v>
      </c>
      <c r="M3" s="1">
        <f t="shared" ref="M3:M30" si="6">EXP(17.052*A3)</f>
        <v>1.9116676953094962</v>
      </c>
      <c r="N3" s="52">
        <f t="shared" ref="N3:N30" si="7" xml:space="preserve"> 6.9293*M3</f>
        <v>13.246518961108091</v>
      </c>
      <c r="P3" s="16" t="s">
        <v>11</v>
      </c>
      <c r="Q3" s="34">
        <v>29</v>
      </c>
      <c r="R3" s="34" t="s">
        <v>18</v>
      </c>
      <c r="S3" s="34" t="s">
        <v>12</v>
      </c>
      <c r="T3" s="17">
        <f>SUM(A2:A30)</f>
        <v>2.0639000000000003</v>
      </c>
      <c r="U3" s="17" t="s">
        <v>10</v>
      </c>
      <c r="V3" s="26">
        <f>SUM(B2:B30)</f>
        <v>713.59999999999991</v>
      </c>
    </row>
    <row r="4" spans="1:22" x14ac:dyDescent="0.2">
      <c r="A4" s="2">
        <v>0.04</v>
      </c>
      <c r="B4" s="2">
        <v>15.5</v>
      </c>
      <c r="C4" s="2">
        <f t="shared" si="3"/>
        <v>0.62</v>
      </c>
      <c r="D4" s="1">
        <f>A4-A33</f>
        <v>-3.1168965517241388E-2</v>
      </c>
      <c r="E4" s="1">
        <f>B4-B33</f>
        <v>-9.1068965517241338</v>
      </c>
      <c r="F4" s="1">
        <f t="shared" si="0"/>
        <v>11.531004916387564</v>
      </c>
      <c r="G4" s="1">
        <f>(B4-B33)^2</f>
        <v>82.935564803804922</v>
      </c>
      <c r="H4" s="46">
        <f>R19+R20*A4</f>
        <v>12.104266659999999</v>
      </c>
      <c r="I4" s="1">
        <f t="shared" si="1"/>
        <v>-3.2188758248682006</v>
      </c>
      <c r="J4" s="47">
        <f t="shared" si="4"/>
        <v>13.28101321825126</v>
      </c>
      <c r="K4" s="1">
        <f t="shared" si="2"/>
        <v>1.6000000000000001E-3</v>
      </c>
      <c r="L4" s="51">
        <f t="shared" si="5"/>
        <v>13.693040000000003</v>
      </c>
      <c r="M4" s="1">
        <f t="shared" si="6"/>
        <v>1.9779876707677961</v>
      </c>
      <c r="N4" s="52">
        <f t="shared" si="7"/>
        <v>13.706069967051288</v>
      </c>
      <c r="P4" s="19" t="s">
        <v>11</v>
      </c>
      <c r="Q4" s="20">
        <f>SUM(A2:A30)</f>
        <v>2.0639000000000003</v>
      </c>
      <c r="R4" s="32" t="s">
        <v>18</v>
      </c>
      <c r="S4" s="20" t="s">
        <v>12</v>
      </c>
      <c r="T4" s="32">
        <f>SUM(K2:K30)</f>
        <v>0.15674542999999999</v>
      </c>
      <c r="U4" s="32" t="s">
        <v>10</v>
      </c>
      <c r="V4" s="33">
        <f>SUM(C2:C30)</f>
        <v>54.741180000000007</v>
      </c>
    </row>
    <row r="5" spans="1:22" x14ac:dyDescent="0.2">
      <c r="A5" s="2">
        <v>4.4999999999999998E-2</v>
      </c>
      <c r="B5" s="2">
        <v>16.8</v>
      </c>
      <c r="C5" s="2">
        <f t="shared" si="3"/>
        <v>0.75600000000000001</v>
      </c>
      <c r="D5" s="1">
        <f>A5-A33</f>
        <v>-2.6168965517241391E-2</v>
      </c>
      <c r="E5" s="1">
        <f>B5-B33</f>
        <v>-7.8068965517241331</v>
      </c>
      <c r="F5" s="1">
        <f t="shared" si="0"/>
        <v>7.2367013619936706</v>
      </c>
      <c r="G5" s="1">
        <f>(B5-B33)^2</f>
        <v>60.947633769322159</v>
      </c>
      <c r="H5" s="46">
        <f>R19+R20*A5</f>
        <v>14.109888224999997</v>
      </c>
      <c r="I5" s="1">
        <f t="shared" si="1"/>
        <v>-3.1010927892118172</v>
      </c>
      <c r="J5" s="47">
        <f t="shared" si="4"/>
        <v>15.784373858092025</v>
      </c>
      <c r="K5" s="1">
        <f t="shared" si="2"/>
        <v>2.0249999999999999E-3</v>
      </c>
      <c r="L5" s="51">
        <f t="shared" si="5"/>
        <v>14.180385000000003</v>
      </c>
      <c r="M5" s="1">
        <f t="shared" si="6"/>
        <v>2.1540289096005409</v>
      </c>
      <c r="N5" s="52">
        <f t="shared" si="7"/>
        <v>14.925912523295027</v>
      </c>
      <c r="R5" s="8"/>
    </row>
    <row r="6" spans="1:22" x14ac:dyDescent="0.2">
      <c r="A6" s="2">
        <v>4.7E-2</v>
      </c>
      <c r="B6" s="2">
        <v>16.7</v>
      </c>
      <c r="C6" s="2">
        <f t="shared" si="3"/>
        <v>0.78489999999999993</v>
      </c>
      <c r="D6" s="1">
        <f>A6-A33</f>
        <v>-2.4168965517241389E-2</v>
      </c>
      <c r="E6" s="1">
        <f>B6-B33</f>
        <v>-7.9068965517241345</v>
      </c>
      <c r="F6" s="1">
        <f t="shared" si="0"/>
        <v>3.1964546395522011</v>
      </c>
      <c r="G6" s="1">
        <f>(B6-B33)^2</f>
        <v>62.519013079667012</v>
      </c>
      <c r="H6" s="46">
        <f>R19+R20*A6</f>
        <v>14.912136850999998</v>
      </c>
      <c r="I6" s="1">
        <f t="shared" si="1"/>
        <v>-3.0576076772720784</v>
      </c>
      <c r="J6" s="47">
        <f t="shared" si="4"/>
        <v>16.708606427259241</v>
      </c>
      <c r="K6" s="1">
        <f t="shared" si="2"/>
        <v>2.209E-3</v>
      </c>
      <c r="L6" s="51">
        <f t="shared" si="5"/>
        <v>14.470738600000001</v>
      </c>
      <c r="M6" s="1">
        <f t="shared" si="6"/>
        <v>2.2287569309881956</v>
      </c>
      <c r="N6" s="52">
        <f t="shared" si="7"/>
        <v>15.443725401896502</v>
      </c>
    </row>
    <row r="7" spans="1:22" x14ac:dyDescent="0.2">
      <c r="A7" s="2">
        <v>5.7799999999999997E-2</v>
      </c>
      <c r="B7" s="2">
        <v>17.5</v>
      </c>
      <c r="C7" s="2">
        <f t="shared" si="3"/>
        <v>1.0114999999999998</v>
      </c>
      <c r="D7" s="1">
        <f>A7-A33</f>
        <v>-1.3368965517241392E-2</v>
      </c>
      <c r="E7" s="1">
        <f>B7-B33</f>
        <v>-7.1068965517241338</v>
      </c>
      <c r="F7" s="1">
        <f t="shared" si="0"/>
        <v>3.0425107348050915</v>
      </c>
      <c r="G7" s="1">
        <f>(B7-B33)^2</f>
        <v>50.507978596908387</v>
      </c>
      <c r="H7" s="46">
        <f>R19+R20*A7</f>
        <v>19.244279431399995</v>
      </c>
      <c r="I7" s="1">
        <f t="shared" si="1"/>
        <v>-2.8507665033038054</v>
      </c>
      <c r="J7" s="47">
        <f t="shared" si="4"/>
        <v>21.10480873878091</v>
      </c>
      <c r="K7" s="1">
        <f t="shared" si="2"/>
        <v>3.3408399999999999E-3</v>
      </c>
      <c r="L7" s="51">
        <f t="shared" si="5"/>
        <v>16.980808936000003</v>
      </c>
      <c r="M7" s="1">
        <f t="shared" si="6"/>
        <v>2.679434058442971</v>
      </c>
      <c r="N7" s="52">
        <f t="shared" si="7"/>
        <v>18.566602421168877</v>
      </c>
      <c r="P7" s="14" t="s">
        <v>3</v>
      </c>
      <c r="Q7" s="9">
        <v>29</v>
      </c>
      <c r="R7" s="10">
        <f>T3</f>
        <v>2.0639000000000003</v>
      </c>
    </row>
    <row r="8" spans="1:22" x14ac:dyDescent="0.2">
      <c r="A8" s="2">
        <v>6.2899999999999998E-2</v>
      </c>
      <c r="B8" s="2">
        <v>18.5</v>
      </c>
      <c r="C8" s="2">
        <f t="shared" si="3"/>
        <v>1.1636499999999999</v>
      </c>
      <c r="D8" s="1">
        <f>A8-A33</f>
        <v>-8.2689655172413917E-3</v>
      </c>
      <c r="E8" s="1">
        <f>B8-B33</f>
        <v>-6.1068965517241338</v>
      </c>
      <c r="F8" s="1">
        <f t="shared" si="0"/>
        <v>7.7841749267462825</v>
      </c>
      <c r="G8" s="1">
        <f>(B8-B33)^2</f>
        <v>37.29418549346012</v>
      </c>
      <c r="H8" s="46">
        <f>R19+R20*A8</f>
        <v>21.290013427699996</v>
      </c>
      <c r="I8" s="1">
        <f t="shared" si="1"/>
        <v>-2.7662091152757422</v>
      </c>
      <c r="J8" s="47">
        <f t="shared" si="4"/>
        <v>22.901991463929363</v>
      </c>
      <c r="K8" s="1">
        <f t="shared" si="2"/>
        <v>3.9564099999999996E-3</v>
      </c>
      <c r="L8" s="51">
        <f t="shared" si="5"/>
        <v>18.718780713999998</v>
      </c>
      <c r="M8" s="1">
        <f t="shared" si="6"/>
        <v>2.9228839997464298</v>
      </c>
      <c r="N8" s="52">
        <f t="shared" si="7"/>
        <v>20.253540099442933</v>
      </c>
      <c r="P8" s="8"/>
      <c r="Q8" s="9">
        <f>Q4</f>
        <v>2.0639000000000003</v>
      </c>
      <c r="R8" s="10">
        <f>T4</f>
        <v>0.15674542999999999</v>
      </c>
    </row>
    <row r="9" spans="1:22" x14ac:dyDescent="0.2">
      <c r="A9" s="2">
        <v>6.2899999999999998E-2</v>
      </c>
      <c r="B9" s="2">
        <v>18.7</v>
      </c>
      <c r="C9" s="2">
        <f t="shared" si="3"/>
        <v>1.1762299999999999</v>
      </c>
      <c r="D9" s="1">
        <f>A9-A33</f>
        <v>-8.2689655172413917E-3</v>
      </c>
      <c r="E9" s="1">
        <f>B9-B33</f>
        <v>-5.9068965517241345</v>
      </c>
      <c r="F9" s="1">
        <f t="shared" si="0"/>
        <v>6.7081695556662879</v>
      </c>
      <c r="G9" s="1">
        <f>(B9-B33)^2</f>
        <v>34.891426872770474</v>
      </c>
      <c r="H9" s="46">
        <f>R19+R20*A9</f>
        <v>21.290013427699996</v>
      </c>
      <c r="I9" s="1">
        <f t="shared" si="1"/>
        <v>-2.7662091152757422</v>
      </c>
      <c r="J9" s="47">
        <f t="shared" si="4"/>
        <v>22.901991463929363</v>
      </c>
      <c r="K9" s="1">
        <f t="shared" si="2"/>
        <v>3.9564099999999996E-3</v>
      </c>
      <c r="L9" s="51">
        <f t="shared" si="5"/>
        <v>18.718780713999998</v>
      </c>
      <c r="M9" s="1">
        <f t="shared" si="6"/>
        <v>2.9228839997464298</v>
      </c>
      <c r="N9" s="52">
        <f t="shared" si="7"/>
        <v>20.253540099442933</v>
      </c>
      <c r="P9" s="8"/>
      <c r="Q9" s="8"/>
      <c r="R9" s="8"/>
    </row>
    <row r="10" spans="1:22" x14ac:dyDescent="0.2">
      <c r="A10" s="2">
        <v>6.3E-2</v>
      </c>
      <c r="B10" s="2">
        <v>18.8</v>
      </c>
      <c r="C10" s="2">
        <f t="shared" si="3"/>
        <v>1.1844000000000001</v>
      </c>
      <c r="D10" s="1">
        <f>A10-A33</f>
        <v>-8.1689655172413889E-3</v>
      </c>
      <c r="E10" s="1">
        <f>B10-B33</f>
        <v>-5.8068965517241331</v>
      </c>
      <c r="F10" s="1">
        <f t="shared" si="0"/>
        <v>6.4015368623804605</v>
      </c>
      <c r="G10" s="1">
        <f>(B10-B33)^2</f>
        <v>33.720047562425627</v>
      </c>
      <c r="H10" s="46">
        <f>R19+R20*A10</f>
        <v>21.330125858999995</v>
      </c>
      <c r="I10" s="1">
        <f t="shared" si="1"/>
        <v>-2.7646205525906042</v>
      </c>
      <c r="J10" s="47">
        <f t="shared" si="4"/>
        <v>22.935754775239289</v>
      </c>
      <c r="K10" s="1">
        <f t="shared" si="2"/>
        <v>3.9690000000000003E-3</v>
      </c>
      <c r="L10" s="51">
        <f t="shared" si="5"/>
        <v>18.756402600000005</v>
      </c>
      <c r="M10" s="1">
        <f t="shared" si="6"/>
        <v>2.9278723534044042</v>
      </c>
      <c r="N10" s="52">
        <f t="shared" si="7"/>
        <v>20.288105898445139</v>
      </c>
      <c r="P10" s="8"/>
      <c r="Q10" s="8"/>
      <c r="R10" s="8"/>
    </row>
    <row r="11" spans="1:22" x14ac:dyDescent="0.2">
      <c r="A11" s="2">
        <v>6.4000000000000001E-2</v>
      </c>
      <c r="B11" s="2">
        <v>19.5</v>
      </c>
      <c r="C11" s="2">
        <f t="shared" si="3"/>
        <v>1.248</v>
      </c>
      <c r="D11" s="1">
        <f>A11-A33</f>
        <v>-7.168965517241388E-3</v>
      </c>
      <c r="E11" s="1">
        <f>B11-B33</f>
        <v>-5.1068965517241338</v>
      </c>
      <c r="F11" s="1">
        <f t="shared" si="0"/>
        <v>4.9784773300500103</v>
      </c>
      <c r="G11" s="1">
        <f>(B11-B33)^2</f>
        <v>26.080392390011848</v>
      </c>
      <c r="H11" s="46">
        <f>R19+R20*A11</f>
        <v>21.731250171999996</v>
      </c>
      <c r="I11" s="1">
        <f t="shared" si="1"/>
        <v>-2.7488721956224653</v>
      </c>
      <c r="J11" s="47">
        <f t="shared" si="4"/>
        <v>23.270470354240111</v>
      </c>
      <c r="K11" s="1">
        <f t="shared" si="2"/>
        <v>4.0959999999999998E-3</v>
      </c>
      <c r="L11" s="51">
        <f t="shared" si="5"/>
        <v>19.140118399999999</v>
      </c>
      <c r="M11" s="1">
        <f t="shared" si="6"/>
        <v>2.9782265323838759</v>
      </c>
      <c r="N11" s="52">
        <f t="shared" si="7"/>
        <v>20.637025110847588</v>
      </c>
      <c r="P11" s="15" t="s">
        <v>4</v>
      </c>
      <c r="Q11" s="11">
        <f>V3</f>
        <v>713.59999999999991</v>
      </c>
      <c r="R11" s="12"/>
    </row>
    <row r="12" spans="1:22" x14ac:dyDescent="0.2">
      <c r="A12" s="2">
        <v>6.7799999999999999E-2</v>
      </c>
      <c r="B12" s="2">
        <v>20.8</v>
      </c>
      <c r="C12" s="2">
        <f t="shared" si="3"/>
        <v>1.4102399999999999</v>
      </c>
      <c r="D12" s="1">
        <f>A12-A33</f>
        <v>-3.3689655172413902E-3</v>
      </c>
      <c r="E12" s="1">
        <f>B12-B33</f>
        <v>-3.8068965517241331</v>
      </c>
      <c r="F12" s="1">
        <f t="shared" si="0"/>
        <v>6.0295910495443925</v>
      </c>
      <c r="G12" s="1">
        <f>(B12-B33)^2</f>
        <v>14.492461355529095</v>
      </c>
      <c r="H12" s="46">
        <f>R19+R20*A12</f>
        <v>23.255522561399996</v>
      </c>
      <c r="I12" s="1">
        <f t="shared" si="1"/>
        <v>-2.6911930840357874</v>
      </c>
      <c r="J12" s="47">
        <f t="shared" si="4"/>
        <v>24.496382191903365</v>
      </c>
      <c r="K12" s="1">
        <f t="shared" si="2"/>
        <v>4.5968399999999996E-3</v>
      </c>
      <c r="L12" s="51">
        <f t="shared" si="5"/>
        <v>20.722551335999999</v>
      </c>
      <c r="M12" s="1">
        <f t="shared" si="6"/>
        <v>3.1775981097457291</v>
      </c>
      <c r="N12" s="52">
        <f t="shared" si="7"/>
        <v>22.018530581861079</v>
      </c>
      <c r="P12" s="8"/>
      <c r="Q12" s="11">
        <f>V4</f>
        <v>54.741180000000007</v>
      </c>
      <c r="R12" s="12"/>
    </row>
    <row r="13" spans="1:22" x14ac:dyDescent="0.2">
      <c r="A13" s="2">
        <v>6.9099999999999995E-2</v>
      </c>
      <c r="B13" s="2">
        <v>20.3</v>
      </c>
      <c r="C13" s="2">
        <f t="shared" si="3"/>
        <v>1.40273</v>
      </c>
      <c r="D13" s="1">
        <f>A13-A33</f>
        <v>-2.0689655172413945E-3</v>
      </c>
      <c r="E13" s="1">
        <f>B13-B33</f>
        <v>-4.3068965517241331</v>
      </c>
      <c r="F13" s="1">
        <f t="shared" si="0"/>
        <v>12.08941890660879</v>
      </c>
      <c r="G13" s="1">
        <f>(B13-B33)^2</f>
        <v>18.549357907253228</v>
      </c>
      <c r="H13" s="46">
        <f>R19+R20*A13</f>
        <v>23.776984168299993</v>
      </c>
      <c r="I13" s="1">
        <f t="shared" si="1"/>
        <v>-2.6722005482085129</v>
      </c>
      <c r="J13" s="47">
        <f t="shared" si="4"/>
        <v>24.900049548376259</v>
      </c>
      <c r="K13" s="1">
        <f t="shared" si="2"/>
        <v>4.7748099999999991E-3</v>
      </c>
      <c r="L13" s="51">
        <f t="shared" si="5"/>
        <v>21.309096073999999</v>
      </c>
      <c r="M13" s="1">
        <f t="shared" si="6"/>
        <v>3.2488243745709635</v>
      </c>
      <c r="N13" s="52">
        <f t="shared" si="7"/>
        <v>22.512078738714575</v>
      </c>
    </row>
    <row r="14" spans="1:22" x14ac:dyDescent="0.2">
      <c r="A14" s="2">
        <v>7.0999999999999994E-2</v>
      </c>
      <c r="B14" s="2">
        <v>23.3</v>
      </c>
      <c r="C14" s="2">
        <f t="shared" si="3"/>
        <v>1.6542999999999999</v>
      </c>
      <c r="D14" s="1">
        <f>A14-A33</f>
        <v>-1.6896551724139564E-4</v>
      </c>
      <c r="E14" s="1">
        <f>B14-B33</f>
        <v>-1.3068965517241331</v>
      </c>
      <c r="F14" s="1">
        <f t="shared" si="0"/>
        <v>1.5354192740012376</v>
      </c>
      <c r="G14" s="1">
        <f>(B14-B33)^2</f>
        <v>1.7079785969084298</v>
      </c>
      <c r="H14" s="46">
        <f>R19+R20*A14</f>
        <v>24.539120362999995</v>
      </c>
      <c r="I14" s="1">
        <f t="shared" si="1"/>
        <v>-2.6450754019408218</v>
      </c>
      <c r="J14" s="47">
        <f t="shared" si="4"/>
        <v>25.476567407149766</v>
      </c>
      <c r="K14" s="1">
        <f t="shared" si="2"/>
        <v>5.0409999999999995E-3</v>
      </c>
      <c r="L14" s="51">
        <f t="shared" si="5"/>
        <v>22.207791399999994</v>
      </c>
      <c r="M14" s="1">
        <f t="shared" si="6"/>
        <v>3.355806067045366</v>
      </c>
      <c r="N14" s="52">
        <f t="shared" si="7"/>
        <v>23.253386980377453</v>
      </c>
      <c r="P14" s="27"/>
      <c r="Q14" s="28"/>
      <c r="R14" s="28"/>
      <c r="S14" s="18"/>
      <c r="T14" s="3"/>
    </row>
    <row r="15" spans="1:22" x14ac:dyDescent="0.2">
      <c r="A15" s="2">
        <v>7.4200000000000002E-2</v>
      </c>
      <c r="B15" s="2">
        <v>23.2</v>
      </c>
      <c r="C15" s="2">
        <f t="shared" si="3"/>
        <v>1.7214400000000001</v>
      </c>
      <c r="D15" s="1">
        <f>A15-A33</f>
        <v>3.0310344827586128E-3</v>
      </c>
      <c r="E15" s="1">
        <f>B15-B33</f>
        <v>-1.4068965517241345</v>
      </c>
      <c r="F15" s="1">
        <f t="shared" si="0"/>
        <v>6.8786505709227841</v>
      </c>
      <c r="G15" s="1">
        <f>(B15-B33)^2</f>
        <v>1.9793579072532603</v>
      </c>
      <c r="H15" s="46">
        <f>R19+R20*A15</f>
        <v>25.822718164599998</v>
      </c>
      <c r="I15" s="1">
        <f t="shared" si="1"/>
        <v>-2.6009911288088023</v>
      </c>
      <c r="J15" s="47">
        <f t="shared" si="4"/>
        <v>26.413534548297704</v>
      </c>
      <c r="K15" s="1">
        <f t="shared" si="2"/>
        <v>5.50564E-3</v>
      </c>
      <c r="L15" s="51">
        <f t="shared" si="5"/>
        <v>23.832610855999999</v>
      </c>
      <c r="M15" s="1">
        <f t="shared" si="6"/>
        <v>3.5440083895693246</v>
      </c>
      <c r="N15" s="52">
        <f t="shared" si="7"/>
        <v>24.557497333842718</v>
      </c>
      <c r="P15" s="29" t="s">
        <v>14</v>
      </c>
      <c r="Q15" s="13" t="s">
        <v>5</v>
      </c>
      <c r="R15" s="4" t="s">
        <v>10</v>
      </c>
      <c r="S15" s="30" t="s">
        <v>4</v>
      </c>
      <c r="T15" s="3"/>
    </row>
    <row r="16" spans="1:22" x14ac:dyDescent="0.2">
      <c r="A16" s="2">
        <v>7.5200000000000003E-2</v>
      </c>
      <c r="B16" s="2">
        <v>23.7</v>
      </c>
      <c r="C16" s="2">
        <f t="shared" si="3"/>
        <v>1.78224</v>
      </c>
      <c r="D16" s="1">
        <f>A16-A33</f>
        <v>4.0310344827586136E-3</v>
      </c>
      <c r="E16" s="1">
        <f>B16-B33</f>
        <v>-0.90689655172413453</v>
      </c>
      <c r="F16" s="1">
        <f t="shared" si="0"/>
        <v>6.3697808517381</v>
      </c>
      <c r="G16" s="1">
        <f>(B16-B33)^2</f>
        <v>0.8224613555291258</v>
      </c>
      <c r="H16" s="46">
        <f>R19+R20*A16</f>
        <v>26.223842477599998</v>
      </c>
      <c r="I16" s="1">
        <f t="shared" si="1"/>
        <v>-2.5876040480263427</v>
      </c>
      <c r="J16" s="47">
        <f t="shared" si="4"/>
        <v>26.698063563248105</v>
      </c>
      <c r="K16" s="1">
        <f t="shared" si="2"/>
        <v>5.6550400000000001E-3</v>
      </c>
      <c r="L16" s="51">
        <f t="shared" si="5"/>
        <v>24.368991616000006</v>
      </c>
      <c r="M16" s="1">
        <f t="shared" si="6"/>
        <v>3.6049590087264818</v>
      </c>
      <c r="N16" s="52">
        <f t="shared" si="7"/>
        <v>24.97984245916841</v>
      </c>
      <c r="P16" s="29"/>
      <c r="Q16" s="13" t="s">
        <v>6</v>
      </c>
      <c r="R16" s="4"/>
      <c r="S16" s="30"/>
      <c r="T16" s="3"/>
    </row>
    <row r="17" spans="1:20" x14ac:dyDescent="0.2">
      <c r="A17" s="2">
        <v>7.6999999999999999E-2</v>
      </c>
      <c r="B17" s="2">
        <v>24.4</v>
      </c>
      <c r="C17" s="2">
        <f t="shared" si="3"/>
        <v>1.8787999999999998</v>
      </c>
      <c r="D17" s="1">
        <f>A17-A33</f>
        <v>5.8310344827586097E-3</v>
      </c>
      <c r="E17" s="1">
        <f>B17-B33</f>
        <v>-0.20689655172413524</v>
      </c>
      <c r="F17" s="1">
        <f t="shared" si="0"/>
        <v>6.4814349170634644</v>
      </c>
      <c r="G17" s="1">
        <f>(B17-B33)^2</f>
        <v>4.2806183115337765E-2</v>
      </c>
      <c r="H17" s="46">
        <f>R19+R20*A17</f>
        <v>26.945866240999997</v>
      </c>
      <c r="I17" s="1">
        <f t="shared" si="1"/>
        <v>-2.5639498571284531</v>
      </c>
      <c r="J17" s="47">
        <f t="shared" si="4"/>
        <v>27.20080973659185</v>
      </c>
      <c r="K17" s="1">
        <f t="shared" si="2"/>
        <v>5.9290000000000002E-3</v>
      </c>
      <c r="L17" s="51">
        <f t="shared" si="5"/>
        <v>25.368826600000009</v>
      </c>
      <c r="M17" s="1">
        <f t="shared" si="6"/>
        <v>3.7173237970842816</v>
      </c>
      <c r="N17" s="52">
        <f t="shared" si="7"/>
        <v>25.75845178713611</v>
      </c>
      <c r="P17" s="31"/>
      <c r="Q17" s="21"/>
      <c r="R17" s="21"/>
      <c r="S17" s="22"/>
      <c r="T17" s="3"/>
    </row>
    <row r="18" spans="1:20" x14ac:dyDescent="0.2">
      <c r="A18" s="2">
        <v>7.7899999999999997E-2</v>
      </c>
      <c r="B18" s="2">
        <v>28.9</v>
      </c>
      <c r="C18" s="2">
        <f t="shared" si="3"/>
        <v>2.2513099999999997</v>
      </c>
      <c r="D18" s="1">
        <f>A18-A33</f>
        <v>6.7310344827586077E-3</v>
      </c>
      <c r="E18" s="1">
        <f>B18-B33</f>
        <v>4.2931034482758648</v>
      </c>
      <c r="F18" s="1">
        <f t="shared" si="0"/>
        <v>2.538037315931887</v>
      </c>
      <c r="G18" s="1">
        <f>(B18-B33)^2</f>
        <v>18.430737217598121</v>
      </c>
      <c r="H18" s="46">
        <f>R19+R20*A18</f>
        <v>27.306878122699995</v>
      </c>
      <c r="I18" s="1">
        <f t="shared" si="1"/>
        <v>-2.5523293261054345</v>
      </c>
      <c r="J18" s="47">
        <f t="shared" si="4"/>
        <v>27.447792502955082</v>
      </c>
      <c r="K18" s="1">
        <f t="shared" si="2"/>
        <v>6.0684099999999998E-3</v>
      </c>
      <c r="L18" s="51">
        <f t="shared" si="5"/>
        <v>25.885305514000006</v>
      </c>
      <c r="M18" s="1">
        <f t="shared" si="6"/>
        <v>3.7748128299440067</v>
      </c>
      <c r="N18" s="52">
        <f t="shared" si="7"/>
        <v>26.156810542531005</v>
      </c>
    </row>
    <row r="19" spans="1:20" x14ac:dyDescent="0.2">
      <c r="A19" s="2">
        <v>7.8100000000000003E-2</v>
      </c>
      <c r="B19" s="2">
        <v>25.8</v>
      </c>
      <c r="C19" s="2">
        <f t="shared" si="3"/>
        <v>2.01498</v>
      </c>
      <c r="D19" s="1">
        <f>A19-A33</f>
        <v>6.9310344827586134E-3</v>
      </c>
      <c r="E19" s="1">
        <f>B19-B33</f>
        <v>1.1931034482758669</v>
      </c>
      <c r="F19" s="1">
        <f t="shared" si="0"/>
        <v>2.5188958859481594</v>
      </c>
      <c r="G19" s="1">
        <f>(B19-B33)^2</f>
        <v>1.4234958382877643</v>
      </c>
      <c r="H19" s="46">
        <f>R19+R20*A19</f>
        <v>27.387102985299997</v>
      </c>
      <c r="I19" s="1">
        <f t="shared" si="1"/>
        <v>-2.5497652221364966</v>
      </c>
      <c r="J19" s="47">
        <f t="shared" si="4"/>
        <v>27.50228996871089</v>
      </c>
      <c r="K19" s="1">
        <f t="shared" si="2"/>
        <v>6.0996100000000001E-3</v>
      </c>
      <c r="L19" s="51">
        <f t="shared" si="5"/>
        <v>26.001577993999998</v>
      </c>
      <c r="M19" s="1">
        <f t="shared" si="6"/>
        <v>3.7877084286953671</v>
      </c>
      <c r="N19" s="52">
        <f t="shared" si="7"/>
        <v>26.246168014958805</v>
      </c>
      <c r="P19" s="36" t="s">
        <v>5</v>
      </c>
      <c r="Q19" s="37" t="s">
        <v>10</v>
      </c>
      <c r="R19" s="38">
        <v>-3.94070586</v>
      </c>
    </row>
    <row r="20" spans="1:20" x14ac:dyDescent="0.2">
      <c r="A20" s="2">
        <v>7.8700000000000006E-2</v>
      </c>
      <c r="B20" s="2">
        <v>29.5</v>
      </c>
      <c r="C20" s="2">
        <f t="shared" si="3"/>
        <v>2.32165</v>
      </c>
      <c r="D20" s="1">
        <f>A20-A33</f>
        <v>7.5310344827586168E-3</v>
      </c>
      <c r="E20" s="1">
        <f>B20-B33</f>
        <v>4.8931034482758662</v>
      </c>
      <c r="F20" s="1">
        <f t="shared" si="0"/>
        <v>3.5052168157873345</v>
      </c>
      <c r="G20" s="1">
        <f>(B20-B33)^2</f>
        <v>23.942461355529172</v>
      </c>
      <c r="H20" s="46">
        <f>R19+R20*A20</f>
        <v>27.627777573099998</v>
      </c>
      <c r="I20" s="1">
        <f t="shared" si="1"/>
        <v>-2.5421121235587796</v>
      </c>
      <c r="J20" s="47">
        <f t="shared" si="4"/>
        <v>27.664948925881689</v>
      </c>
      <c r="K20" s="1">
        <f t="shared" si="2"/>
        <v>6.1936900000000008E-3</v>
      </c>
      <c r="L20" s="51">
        <f t="shared" si="5"/>
        <v>26.353666826000005</v>
      </c>
      <c r="M20" s="1">
        <f t="shared" si="6"/>
        <v>3.8266601528310087</v>
      </c>
      <c r="N20" s="52">
        <f t="shared" si="7"/>
        <v>26.516076197011905</v>
      </c>
      <c r="P20" s="35" t="s">
        <v>6</v>
      </c>
      <c r="Q20" s="32" t="s">
        <v>10</v>
      </c>
      <c r="R20" s="33">
        <v>401.12431299999997</v>
      </c>
    </row>
    <row r="21" spans="1:20" x14ac:dyDescent="0.2">
      <c r="A21" s="2">
        <v>7.8899999999999998E-2</v>
      </c>
      <c r="B21" s="2">
        <v>23.3</v>
      </c>
      <c r="C21" s="2">
        <f t="shared" si="3"/>
        <v>1.8383700000000001</v>
      </c>
      <c r="D21" s="1">
        <f>A21-A33</f>
        <v>7.7310344827586086E-3</v>
      </c>
      <c r="E21" s="1">
        <f>B21-B33</f>
        <v>-1.3068965517241331</v>
      </c>
      <c r="F21" s="1">
        <f t="shared" si="0"/>
        <v>19.43048547313709</v>
      </c>
      <c r="G21" s="1">
        <f>(B21-B33)^2</f>
        <v>1.7079785969084298</v>
      </c>
      <c r="H21" s="46">
        <f>R19+R20*A21</f>
        <v>27.708002435699996</v>
      </c>
      <c r="I21" s="1">
        <f t="shared" si="1"/>
        <v>-2.5395740511303084</v>
      </c>
      <c r="J21" s="47">
        <f t="shared" si="4"/>
        <v>27.718893117276416</v>
      </c>
      <c r="K21" s="1">
        <f t="shared" si="2"/>
        <v>6.2252099999999993E-3</v>
      </c>
      <c r="L21" s="51">
        <f t="shared" si="5"/>
        <v>26.472120233999991</v>
      </c>
      <c r="M21" s="1">
        <f t="shared" si="6"/>
        <v>3.839732873549047</v>
      </c>
      <c r="N21" s="52">
        <f t="shared" si="7"/>
        <v>26.60666100068341</v>
      </c>
    </row>
    <row r="22" spans="1:20" x14ac:dyDescent="0.2">
      <c r="A22" s="2">
        <v>7.9100000000000004E-2</v>
      </c>
      <c r="B22" s="2">
        <v>22.5</v>
      </c>
      <c r="C22" s="2">
        <f t="shared" si="3"/>
        <v>1.7797500000000002</v>
      </c>
      <c r="D22" s="1">
        <f>A22-A33</f>
        <v>7.9310344827586143E-3</v>
      </c>
      <c r="E22" s="1">
        <f>B22-B33</f>
        <v>-2.1068965517241338</v>
      </c>
      <c r="F22" s="1">
        <f t="shared" si="0"/>
        <v>27.965347958485289</v>
      </c>
      <c r="G22" s="1">
        <f>(B22-B33)^2</f>
        <v>4.4390130796670455</v>
      </c>
      <c r="H22" s="46">
        <f>R19+R20*A22</f>
        <v>27.788227298299997</v>
      </c>
      <c r="I22" s="1">
        <f t="shared" si="1"/>
        <v>-2.5370424042085289</v>
      </c>
      <c r="J22" s="47">
        <f t="shared" si="4"/>
        <v>27.772700740951919</v>
      </c>
      <c r="K22" s="1">
        <f t="shared" si="2"/>
        <v>6.2568100000000007E-3</v>
      </c>
      <c r="L22" s="51">
        <f t="shared" si="5"/>
        <v>26.591118874000006</v>
      </c>
      <c r="M22" s="1">
        <f t="shared" si="6"/>
        <v>3.8528502535836031</v>
      </c>
      <c r="N22" s="52">
        <f t="shared" si="7"/>
        <v>26.697555262156861</v>
      </c>
    </row>
    <row r="23" spans="1:20" x14ac:dyDescent="0.2">
      <c r="A23" s="2">
        <v>8.6199999999999999E-2</v>
      </c>
      <c r="B23" s="2">
        <v>26.2</v>
      </c>
      <c r="C23" s="2">
        <f t="shared" si="3"/>
        <v>2.2584399999999998</v>
      </c>
      <c r="D23" s="1">
        <f>A23-A33</f>
        <v>1.503103448275861E-2</v>
      </c>
      <c r="E23" s="1">
        <f>B23-B33</f>
        <v>1.5931034482758655</v>
      </c>
      <c r="F23" s="1">
        <f t="shared" si="0"/>
        <v>19.679958459629823</v>
      </c>
      <c r="G23" s="1">
        <f>(B23-B33)^2</f>
        <v>2.5379785969084532</v>
      </c>
      <c r="H23" s="46">
        <f>R19+R20*A23</f>
        <v>30.636209920599995</v>
      </c>
      <c r="I23" s="1">
        <f t="shared" si="1"/>
        <v>-2.4510851013124895</v>
      </c>
      <c r="J23" s="47">
        <f t="shared" si="4"/>
        <v>29.599637256704341</v>
      </c>
      <c r="K23" s="1">
        <f t="shared" si="2"/>
        <v>7.43044E-3</v>
      </c>
      <c r="L23" s="51">
        <f t="shared" si="5"/>
        <v>31.168812775999999</v>
      </c>
      <c r="M23" s="1">
        <f t="shared" si="6"/>
        <v>4.3487237010834114</v>
      </c>
      <c r="N23" s="52">
        <f t="shared" si="7"/>
        <v>30.133611141917282</v>
      </c>
      <c r="P23" s="23"/>
      <c r="Q23" s="24" t="s">
        <v>15</v>
      </c>
      <c r="R23" s="25"/>
    </row>
    <row r="24" spans="1:20" x14ac:dyDescent="0.2">
      <c r="A24" s="2">
        <v>8.6699999999999999E-2</v>
      </c>
      <c r="B24" s="2">
        <v>29.7</v>
      </c>
      <c r="C24" s="2">
        <f t="shared" si="3"/>
        <v>2.5749900000000001</v>
      </c>
      <c r="D24" s="1">
        <f>A24-A33</f>
        <v>1.553103448275861E-2</v>
      </c>
      <c r="E24" s="1">
        <f>B24-B33</f>
        <v>5.0931034482758655</v>
      </c>
      <c r="F24" s="1">
        <f t="shared" si="0"/>
        <v>1.2922507552742359</v>
      </c>
      <c r="G24" s="1">
        <f>(B24-B33)^2</f>
        <v>25.939702734839511</v>
      </c>
      <c r="H24" s="46">
        <f>R19+R20*A24</f>
        <v>30.836772077099994</v>
      </c>
      <c r="I24" s="1">
        <f t="shared" si="1"/>
        <v>-2.4453013951956408</v>
      </c>
      <c r="J24" s="47">
        <f t="shared" si="4"/>
        <v>29.722564146511843</v>
      </c>
      <c r="K24" s="1">
        <f t="shared" si="2"/>
        <v>7.51689E-3</v>
      </c>
      <c r="L24" s="51">
        <f t="shared" si="5"/>
        <v>31.517084106000002</v>
      </c>
      <c r="M24" s="1">
        <f t="shared" si="6"/>
        <v>4.3859594297065128</v>
      </c>
      <c r="N24" s="52">
        <f t="shared" si="7"/>
        <v>30.391628676265338</v>
      </c>
    </row>
    <row r="25" spans="1:20" x14ac:dyDescent="0.2">
      <c r="A25" s="2">
        <v>8.77E-2</v>
      </c>
      <c r="B25" s="2">
        <v>33.799999999999997</v>
      </c>
      <c r="C25" s="2">
        <f t="shared" si="3"/>
        <v>2.9642599999999999</v>
      </c>
      <c r="D25" s="1">
        <f>A25-A33</f>
        <v>1.6531034482758611E-2</v>
      </c>
      <c r="E25" s="1">
        <f>B25-B33</f>
        <v>9.1931034482758633</v>
      </c>
      <c r="F25" s="1">
        <f t="shared" si="0"/>
        <v>6.5643749078626081</v>
      </c>
      <c r="G25" s="1">
        <f>(B25-B33)^2</f>
        <v>84.513151010701563</v>
      </c>
      <c r="H25" s="46">
        <f>R19+R20*A25</f>
        <v>31.237896390099998</v>
      </c>
      <c r="I25" s="1">
        <f t="shared" si="1"/>
        <v>-2.4338333796039997</v>
      </c>
      <c r="J25" s="47">
        <f t="shared" si="4"/>
        <v>29.966305349896579</v>
      </c>
      <c r="K25" s="1">
        <f t="shared" si="2"/>
        <v>7.6912899999999999E-3</v>
      </c>
      <c r="L25" s="51">
        <f t="shared" si="5"/>
        <v>32.223849865999995</v>
      </c>
      <c r="M25" s="1">
        <f t="shared" si="6"/>
        <v>4.461390104087978</v>
      </c>
      <c r="N25" s="52">
        <f t="shared" si="7"/>
        <v>30.914310448256824</v>
      </c>
    </row>
    <row r="26" spans="1:20" x14ac:dyDescent="0.2">
      <c r="A26" s="2">
        <v>8.8999999999999996E-2</v>
      </c>
      <c r="B26" s="2">
        <v>35</v>
      </c>
      <c r="C26" s="2">
        <f t="shared" si="3"/>
        <v>3.1149999999999998</v>
      </c>
      <c r="D26" s="1">
        <f>A26-A33</f>
        <v>1.7831034482758606E-2</v>
      </c>
      <c r="E26" s="1">
        <f>B26-B33</f>
        <v>10.393103448275866</v>
      </c>
      <c r="F26" s="1">
        <f t="shared" si="0"/>
        <v>10.501760591607884</v>
      </c>
      <c r="G26" s="1">
        <f>(B26-B33)^2</f>
        <v>108.0165992865637</v>
      </c>
      <c r="H26" s="46">
        <f>R19+R20*A26</f>
        <v>31.759357996999995</v>
      </c>
      <c r="I26" s="1">
        <f t="shared" si="1"/>
        <v>-2.4191189092499972</v>
      </c>
      <c r="J26" s="47">
        <f t="shared" si="4"/>
        <v>30.279046702800549</v>
      </c>
      <c r="K26" s="1">
        <f t="shared" si="2"/>
        <v>7.9209999999999992E-3</v>
      </c>
      <c r="L26" s="51">
        <f t="shared" si="5"/>
        <v>33.1630234</v>
      </c>
      <c r="M26" s="1">
        <f t="shared" si="6"/>
        <v>4.5613927293626633</v>
      </c>
      <c r="N26" s="52">
        <f t="shared" si="7"/>
        <v>31.607258639572702</v>
      </c>
      <c r="P26" s="41" t="s">
        <v>26</v>
      </c>
      <c r="Q26" s="28" t="s">
        <v>23</v>
      </c>
      <c r="R26" s="28"/>
      <c r="S26" s="18"/>
    </row>
    <row r="27" spans="1:20" x14ac:dyDescent="0.2">
      <c r="A27" s="2">
        <v>8.9700000000000002E-2</v>
      </c>
      <c r="B27" s="2">
        <v>32</v>
      </c>
      <c r="C27" s="2">
        <f t="shared" si="3"/>
        <v>2.8704000000000001</v>
      </c>
      <c r="D27" s="1">
        <f>A27-A33</f>
        <v>1.8531034482758613E-2</v>
      </c>
      <c r="E27" s="1">
        <f>B27-B33</f>
        <v>7.3931034482758662</v>
      </c>
      <c r="F27" s="1">
        <f t="shared" si="0"/>
        <v>1.6116223176691421E-3</v>
      </c>
      <c r="G27" s="1">
        <f>(B27-B33)^2</f>
        <v>54.657978596908507</v>
      </c>
      <c r="H27" s="46">
        <f>R19+R20*A27</f>
        <v>32.040145016099999</v>
      </c>
      <c r="I27" s="1">
        <f t="shared" si="1"/>
        <v>-2.4112845099173867</v>
      </c>
      <c r="J27" s="47">
        <f t="shared" si="4"/>
        <v>30.445559026215854</v>
      </c>
      <c r="K27" s="1">
        <f t="shared" si="2"/>
        <v>8.0460900000000005E-3</v>
      </c>
      <c r="L27" s="51">
        <f t="shared" si="5"/>
        <v>33.678273786000005</v>
      </c>
      <c r="M27" s="1">
        <f t="shared" si="6"/>
        <v>4.616165582555805</v>
      </c>
      <c r="N27" s="52">
        <f t="shared" si="7"/>
        <v>31.986796171203938</v>
      </c>
      <c r="P27" s="42" t="s">
        <v>29</v>
      </c>
      <c r="Q27" s="3" t="s">
        <v>24</v>
      </c>
      <c r="R27" s="3"/>
      <c r="S27" s="40"/>
    </row>
    <row r="28" spans="1:20" ht="19" x14ac:dyDescent="0.2">
      <c r="A28" s="2">
        <v>9.6000000000000002E-2</v>
      </c>
      <c r="B28" s="2">
        <v>40</v>
      </c>
      <c r="C28" s="2">
        <f t="shared" si="3"/>
        <v>3.84</v>
      </c>
      <c r="D28" s="1">
        <f>A28-A33</f>
        <v>2.4831034482758613E-2</v>
      </c>
      <c r="E28" s="1">
        <f>B28-B33</f>
        <v>15.393103448275866</v>
      </c>
      <c r="F28" s="1">
        <f t="shared" si="0"/>
        <v>29.515009561261824</v>
      </c>
      <c r="G28" s="1">
        <f>(B28-B33)^2</f>
        <v>236.94763376932235</v>
      </c>
      <c r="H28" s="46">
        <f>R19+R20*A28</f>
        <v>34.567228187999994</v>
      </c>
      <c r="I28" s="1">
        <f t="shared" si="1"/>
        <v>-2.3434070875143007</v>
      </c>
      <c r="J28" s="47">
        <f t="shared" si="4"/>
        <v>31.888225761971043</v>
      </c>
      <c r="K28" s="1">
        <f t="shared" si="2"/>
        <v>9.2160000000000002E-3</v>
      </c>
      <c r="L28" s="51">
        <f t="shared" si="5"/>
        <v>38.6160864</v>
      </c>
      <c r="M28" s="1">
        <f t="shared" si="6"/>
        <v>5.1396860611269481</v>
      </c>
      <c r="N28" s="52">
        <f t="shared" si="7"/>
        <v>35.61442662336696</v>
      </c>
      <c r="P28" s="43" t="s">
        <v>30</v>
      </c>
      <c r="Q28" s="3" t="s">
        <v>25</v>
      </c>
      <c r="R28" s="3"/>
      <c r="S28" s="40"/>
    </row>
    <row r="29" spans="1:20" x14ac:dyDescent="0.2">
      <c r="A29" s="2">
        <v>9.8000000000000004E-2</v>
      </c>
      <c r="B29" s="2">
        <v>41</v>
      </c>
      <c r="C29" s="2">
        <f t="shared" si="3"/>
        <v>4.0179999999999998</v>
      </c>
      <c r="D29" s="1">
        <f>A29-A33</f>
        <v>2.6831034482758614E-2</v>
      </c>
      <c r="E29" s="1">
        <f>B29-B33</f>
        <v>16.393103448275866</v>
      </c>
      <c r="F29" s="1">
        <f t="shared" si="0"/>
        <v>31.702791348083647</v>
      </c>
      <c r="G29" s="1">
        <f>(B29-B33)^2</f>
        <v>268.73384066587408</v>
      </c>
      <c r="H29" s="46">
        <f>R19+R20*A29</f>
        <v>35.369476813999995</v>
      </c>
      <c r="I29" s="1">
        <f t="shared" si="1"/>
        <v>-2.322787800311565</v>
      </c>
      <c r="J29" s="47">
        <f t="shared" si="4"/>
        <v>32.32646809217799</v>
      </c>
      <c r="K29" s="1">
        <f t="shared" si="2"/>
        <v>9.6040000000000014E-3</v>
      </c>
      <c r="L29" s="51">
        <f t="shared" si="5"/>
        <v>40.296781600000003</v>
      </c>
      <c r="M29" s="1">
        <f t="shared" si="6"/>
        <v>5.3179931247832801</v>
      </c>
      <c r="N29" s="52">
        <f t="shared" si="7"/>
        <v>36.849969759560778</v>
      </c>
      <c r="P29" s="44" t="s">
        <v>31</v>
      </c>
      <c r="Q29" s="21" t="s">
        <v>27</v>
      </c>
      <c r="R29" s="21"/>
      <c r="S29" s="22"/>
    </row>
    <row r="30" spans="1:20" x14ac:dyDescent="0.2">
      <c r="A30" s="2">
        <v>9.9000000000000005E-2</v>
      </c>
      <c r="B30" s="2">
        <v>43.8</v>
      </c>
      <c r="C30" s="2">
        <f t="shared" si="3"/>
        <v>4.3361999999999998</v>
      </c>
      <c r="D30" s="1">
        <f>A30-A33</f>
        <v>2.7831034482758615E-2</v>
      </c>
      <c r="E30" s="1">
        <f>B30-B33</f>
        <v>19.193103448275863</v>
      </c>
      <c r="F30" s="1">
        <f t="shared" si="0"/>
        <v>64.47124626173364</v>
      </c>
      <c r="G30" s="1">
        <f>(B30-B33)^2</f>
        <v>368.37521997621883</v>
      </c>
      <c r="H30" s="46">
        <f>R19+R20*A30</f>
        <v>35.770601126999999</v>
      </c>
      <c r="I30" s="1">
        <f t="shared" si="1"/>
        <v>-2.312635428847547</v>
      </c>
      <c r="J30" s="47">
        <f t="shared" si="4"/>
        <v>32.542246595274229</v>
      </c>
      <c r="K30" s="1">
        <f t="shared" si="2"/>
        <v>9.8010000000000007E-3</v>
      </c>
      <c r="L30" s="51">
        <f t="shared" si="5"/>
        <v>41.157575400000013</v>
      </c>
      <c r="M30" s="1">
        <f t="shared" si="6"/>
        <v>5.4094531152796446</v>
      </c>
      <c r="N30" s="52">
        <f t="shared" si="7"/>
        <v>37.483723471707236</v>
      </c>
    </row>
    <row r="32" spans="1:20" ht="34" x14ac:dyDescent="0.2">
      <c r="A32" s="6" t="s">
        <v>20</v>
      </c>
      <c r="B32" s="6" t="s">
        <v>16</v>
      </c>
      <c r="C32" s="39"/>
      <c r="H32" s="6" t="s">
        <v>9</v>
      </c>
      <c r="J32" s="55" t="s">
        <v>9</v>
      </c>
      <c r="K32" s="54"/>
      <c r="L32" s="48" t="s">
        <v>9</v>
      </c>
      <c r="M32" s="54"/>
      <c r="N32" s="50" t="s">
        <v>9</v>
      </c>
    </row>
    <row r="33" spans="1:14" x14ac:dyDescent="0.2">
      <c r="A33" s="1">
        <f>AVERAGE(A2:A30)</f>
        <v>7.1168965517241389E-2</v>
      </c>
      <c r="B33" s="1">
        <f>AVERAGE(B2:B30)</f>
        <v>24.606896551724134</v>
      </c>
      <c r="C33" s="3"/>
      <c r="H33" s="1">
        <f>1 - ((SUM(F2:F30))/(SUM(G2:G30)))</f>
        <v>0.82007434863225526</v>
      </c>
      <c r="J33" s="53">
        <v>0.68220000000000003</v>
      </c>
      <c r="K33" s="54"/>
      <c r="L33" s="53">
        <v>0.93810000000000004</v>
      </c>
      <c r="M33" s="54"/>
      <c r="N33" s="53">
        <v>0.91300000000000003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2021-09-26T16:40:16Z</dcterms:created>
  <dcterms:modified xsi:type="dcterms:W3CDTF">2021-09-30T10:23:35Z</dcterms:modified>
</cp:coreProperties>
</file>