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Book"/>
  <mc:AlternateContent xmlns:mc="http://schemas.openxmlformats.org/markup-compatibility/2006">
    <mc:Choice Requires="x15">
      <x15ac:absPath xmlns:x15ac="http://schemas.microsoft.com/office/spreadsheetml/2010/11/ac" url="C:\Users\Dyh-1\Desktop\Газпром\Сейчас\Interface и оптимизация\Проверка на реальных данных\Отдельное (месторожд)\otdelnoe\"/>
    </mc:Choice>
  </mc:AlternateContent>
  <bookViews>
    <workbookView xWindow="0" yWindow="0" windowWidth="21576" windowHeight="7560" tabRatio="552"/>
  </bookViews>
  <sheets>
    <sheet name="Режим" sheetId="1" r:id="rId1"/>
    <sheet name="Результаты проверки" sheetId="2" r:id="rId2"/>
    <sheet name="Спр. типы" sheetId="3" state="hidden" r:id="rId3"/>
    <sheet name="Спр. СЭ" sheetId="4" state="hidden" r:id="rId4"/>
    <sheet name="Спр. состояний" sheetId="5" state="hidden" r:id="rId5"/>
  </sheets>
  <definedNames>
    <definedName name="__MAIN__">Режим!$A$1:$GB$32</definedName>
    <definedName name="__qryOilWellOP__">Режим!$B$11:$FZ$11</definedName>
    <definedName name="_xlnm._FilterDatabase" localSheetId="0" hidden="1">Режим!$B$10:$FY$10</definedName>
    <definedName name="Bo">#REF!</definedName>
    <definedName name="Bw">#REF!</definedName>
    <definedName name="Dcas">#REF!</definedName>
    <definedName name="Dtub">#REF!</definedName>
    <definedName name="GOR">#REF!</definedName>
    <definedName name="H">#REF!</definedName>
    <definedName name="Hdin">#REF!</definedName>
    <definedName name="Hperf">#REF!</definedName>
    <definedName name="Hpump">#REF!</definedName>
    <definedName name="Pb">#REF!</definedName>
    <definedName name="Pbuf">#REF!</definedName>
    <definedName name="Pf">#REF!</definedName>
    <definedName name="Pr">#REF!</definedName>
    <definedName name="Ql">#REF!</definedName>
    <definedName name="Qo">#REF!</definedName>
    <definedName name="Qw">#REF!</definedName>
    <definedName name="ro_o">#REF!</definedName>
    <definedName name="ro_w">#REF!</definedName>
    <definedName name="T">#REF!</definedName>
    <definedName name="Tres">#REF!</definedName>
    <definedName name="Udl">#REF!</definedName>
    <definedName name="wc">#REF!</definedName>
  </definedNames>
  <calcPr calcId="162913"/>
</workbook>
</file>

<file path=xl/calcChain.xml><?xml version="1.0" encoding="utf-8"?>
<calcChain xmlns="http://schemas.openxmlformats.org/spreadsheetml/2006/main">
  <c r="AH11" i="1" l="1"/>
  <c r="DS11" i="1"/>
  <c r="EP11" i="1"/>
  <c r="EW11" i="1"/>
  <c r="EZ11" i="1"/>
  <c r="EZ35" i="1" s="1"/>
  <c r="FA11" i="1"/>
  <c r="FC11" i="1"/>
  <c r="FD11" i="1"/>
  <c r="FD35" i="1" s="1"/>
  <c r="FQ11" i="1"/>
  <c r="FB11" i="1" s="1"/>
  <c r="AH12" i="1"/>
  <c r="DS12" i="1"/>
  <c r="EP12" i="1"/>
  <c r="EP35" i="1" s="1"/>
  <c r="EW12" i="1"/>
  <c r="EZ12" i="1"/>
  <c r="FA12" i="1"/>
  <c r="FC12" i="1"/>
  <c r="FC35" i="1" s="1"/>
  <c r="FD12" i="1"/>
  <c r="FQ12" i="1"/>
  <c r="FB12" i="1"/>
  <c r="AH13" i="1"/>
  <c r="DS13" i="1"/>
  <c r="EP13" i="1"/>
  <c r="EW13" i="1"/>
  <c r="EW33" i="1" s="1"/>
  <c r="EZ13" i="1"/>
  <c r="FA13" i="1"/>
  <c r="FA35" i="1" s="1"/>
  <c r="FC13" i="1"/>
  <c r="FD13" i="1"/>
  <c r="FQ13" i="1"/>
  <c r="FB13" i="1"/>
  <c r="AH14" i="1"/>
  <c r="DS14" i="1"/>
  <c r="EP14" i="1"/>
  <c r="EW14" i="1"/>
  <c r="EW35" i="1" s="1"/>
  <c r="EZ14" i="1"/>
  <c r="FA14" i="1"/>
  <c r="FC14" i="1"/>
  <c r="FD14" i="1"/>
  <c r="FQ14" i="1"/>
  <c r="FE14" i="1" s="1"/>
  <c r="FE33" i="1" s="1"/>
  <c r="AH15" i="1"/>
  <c r="DS15" i="1"/>
  <c r="EP15" i="1"/>
  <c r="EW15" i="1"/>
  <c r="EZ15" i="1"/>
  <c r="FA15" i="1"/>
  <c r="FC15" i="1"/>
  <c r="FD15" i="1"/>
  <c r="FQ15" i="1"/>
  <c r="FB15" i="1" s="1"/>
  <c r="AH16" i="1"/>
  <c r="DS16" i="1"/>
  <c r="EP16" i="1"/>
  <c r="EW16" i="1"/>
  <c r="EZ16" i="1"/>
  <c r="FA16" i="1"/>
  <c r="FC16" i="1"/>
  <c r="FD16" i="1"/>
  <c r="FQ16" i="1"/>
  <c r="FB16" i="1" s="1"/>
  <c r="AH17" i="1"/>
  <c r="DS17" i="1"/>
  <c r="EP17" i="1"/>
  <c r="EW17" i="1"/>
  <c r="EZ17" i="1"/>
  <c r="FA17" i="1"/>
  <c r="FC17" i="1"/>
  <c r="FD17" i="1"/>
  <c r="FD33" i="1" s="1"/>
  <c r="FQ17" i="1"/>
  <c r="FB17" i="1" s="1"/>
  <c r="AH18" i="1"/>
  <c r="DS18" i="1"/>
  <c r="EP18" i="1"/>
  <c r="EW18" i="1"/>
  <c r="EZ18" i="1"/>
  <c r="FA18" i="1"/>
  <c r="FC18" i="1"/>
  <c r="FD18" i="1"/>
  <c r="FQ18" i="1"/>
  <c r="FB18" i="1" s="1"/>
  <c r="AH19" i="1"/>
  <c r="DS19" i="1"/>
  <c r="EP19" i="1"/>
  <c r="EW19" i="1"/>
  <c r="EZ19" i="1"/>
  <c r="FA19" i="1"/>
  <c r="FB19" i="1"/>
  <c r="FC19" i="1"/>
  <c r="FD19" i="1"/>
  <c r="FQ19" i="1"/>
  <c r="FE19" i="1"/>
  <c r="AH20" i="1"/>
  <c r="DS20" i="1"/>
  <c r="EP20" i="1"/>
  <c r="EW20" i="1"/>
  <c r="EZ20" i="1"/>
  <c r="FA20" i="1"/>
  <c r="FC20" i="1"/>
  <c r="FD20" i="1"/>
  <c r="FQ20" i="1"/>
  <c r="FB20" i="1" s="1"/>
  <c r="AH21" i="1"/>
  <c r="DS21" i="1"/>
  <c r="EP21" i="1"/>
  <c r="EW21" i="1"/>
  <c r="EZ21" i="1"/>
  <c r="FA21" i="1"/>
  <c r="FB21" i="1"/>
  <c r="FC21" i="1"/>
  <c r="FD21" i="1"/>
  <c r="FE21" i="1"/>
  <c r="FQ21" i="1"/>
  <c r="AH22" i="1"/>
  <c r="DS22" i="1"/>
  <c r="EP22" i="1"/>
  <c r="EW22" i="1"/>
  <c r="EZ22" i="1"/>
  <c r="FA22" i="1"/>
  <c r="FC22" i="1"/>
  <c r="FD22" i="1"/>
  <c r="FQ22" i="1"/>
  <c r="FE22" i="1"/>
  <c r="AH23" i="1"/>
  <c r="DS23" i="1"/>
  <c r="EP23" i="1"/>
  <c r="EW23" i="1"/>
  <c r="EZ23" i="1"/>
  <c r="FA23" i="1"/>
  <c r="FC23" i="1"/>
  <c r="FD23" i="1"/>
  <c r="FQ23" i="1"/>
  <c r="FE23" i="1" s="1"/>
  <c r="AH24" i="1"/>
  <c r="DS24" i="1"/>
  <c r="EP24" i="1"/>
  <c r="EW24" i="1"/>
  <c r="EZ24" i="1"/>
  <c r="FA24" i="1"/>
  <c r="FC24" i="1"/>
  <c r="FD24" i="1"/>
  <c r="FQ24" i="1"/>
  <c r="FB24" i="1" s="1"/>
  <c r="AH25" i="1"/>
  <c r="DS25" i="1"/>
  <c r="EP25" i="1"/>
  <c r="EW25" i="1"/>
  <c r="EZ25" i="1"/>
  <c r="FA25" i="1"/>
  <c r="FC25" i="1"/>
  <c r="FD25" i="1"/>
  <c r="FQ25" i="1"/>
  <c r="FE25" i="1" s="1"/>
  <c r="AH26" i="1"/>
  <c r="DS26" i="1"/>
  <c r="EP26" i="1"/>
  <c r="EW26" i="1"/>
  <c r="EZ26" i="1"/>
  <c r="FA26" i="1"/>
  <c r="FC26" i="1"/>
  <c r="FD26" i="1"/>
  <c r="FQ26" i="1"/>
  <c r="FE26" i="1" s="1"/>
  <c r="AH27" i="1"/>
  <c r="DS27" i="1"/>
  <c r="EP27" i="1"/>
  <c r="EW27" i="1"/>
  <c r="EZ27" i="1"/>
  <c r="FA27" i="1"/>
  <c r="FC27" i="1"/>
  <c r="FD27" i="1"/>
  <c r="FQ27" i="1"/>
  <c r="FE27" i="1"/>
  <c r="AH28" i="1"/>
  <c r="DS28" i="1"/>
  <c r="EP28" i="1"/>
  <c r="EW28" i="1"/>
  <c r="EZ28" i="1"/>
  <c r="FA28" i="1"/>
  <c r="FC28" i="1"/>
  <c r="FD28" i="1"/>
  <c r="FQ28" i="1"/>
  <c r="FB28" i="1"/>
  <c r="AH29" i="1"/>
  <c r="DS29" i="1"/>
  <c r="EP29" i="1"/>
  <c r="EW29" i="1"/>
  <c r="EZ29" i="1"/>
  <c r="FA29" i="1"/>
  <c r="FC29" i="1"/>
  <c r="FD29" i="1"/>
  <c r="FQ29" i="1"/>
  <c r="FE29" i="1"/>
  <c r="AH30" i="1"/>
  <c r="DS30" i="1"/>
  <c r="EP30" i="1"/>
  <c r="EW30" i="1"/>
  <c r="EZ30" i="1"/>
  <c r="FA30" i="1"/>
  <c r="FB30" i="1"/>
  <c r="FC30" i="1"/>
  <c r="FD30" i="1"/>
  <c r="FE30" i="1"/>
  <c r="FQ30" i="1"/>
  <c r="AH31" i="1"/>
  <c r="DS31" i="1"/>
  <c r="EP31" i="1"/>
  <c r="EW31" i="1"/>
  <c r="EZ31" i="1"/>
  <c r="FA31" i="1"/>
  <c r="FC31" i="1"/>
  <c r="FD31" i="1"/>
  <c r="FQ31" i="1"/>
  <c r="FB31" i="1" s="1"/>
  <c r="X33" i="1"/>
  <c r="AD33" i="1"/>
  <c r="AE33" i="1"/>
  <c r="BB33" i="1"/>
  <c r="BC33" i="1"/>
  <c r="BD33" i="1"/>
  <c r="BE33" i="1"/>
  <c r="BI33" i="1"/>
  <c r="BJ33" i="1"/>
  <c r="BK33" i="1"/>
  <c r="BL33" i="1"/>
  <c r="BM33" i="1"/>
  <c r="ET33" i="1"/>
  <c r="EU33" i="1"/>
  <c r="EV33" i="1"/>
  <c r="EX33" i="1"/>
  <c r="EY33" i="1"/>
  <c r="FM33" i="1"/>
  <c r="FO33" i="1"/>
  <c r="X34" i="1"/>
  <c r="AD34" i="1"/>
  <c r="AE34" i="1"/>
  <c r="BB34" i="1"/>
  <c r="BC34" i="1"/>
  <c r="BD34" i="1"/>
  <c r="BE34" i="1"/>
  <c r="BI34" i="1"/>
  <c r="BJ34" i="1"/>
  <c r="BK34" i="1"/>
  <c r="BL34" i="1"/>
  <c r="BM34" i="1"/>
  <c r="EP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M34" i="1"/>
  <c r="FO34" i="1"/>
  <c r="X35" i="1"/>
  <c r="AD35" i="1"/>
  <c r="AE35" i="1"/>
  <c r="BB35" i="1"/>
  <c r="BC35" i="1"/>
  <c r="BD35" i="1"/>
  <c r="BE35" i="1"/>
  <c r="BI35" i="1"/>
  <c r="BJ35" i="1"/>
  <c r="BK35" i="1"/>
  <c r="BL35" i="1"/>
  <c r="BM35" i="1"/>
  <c r="ET35" i="1"/>
  <c r="EU35" i="1"/>
  <c r="EV35" i="1"/>
  <c r="EX35" i="1"/>
  <c r="EY35" i="1"/>
  <c r="FM35" i="1"/>
  <c r="FO35" i="1"/>
  <c r="FB23" i="1"/>
  <c r="FE31" i="1"/>
  <c r="FE20" i="1"/>
  <c r="FE11" i="1"/>
  <c r="FB27" i="1"/>
  <c r="FB29" i="1"/>
  <c r="FE24" i="1"/>
  <c r="FE16" i="1"/>
  <c r="FB22" i="1"/>
  <c r="FE13" i="1"/>
  <c r="FE12" i="1"/>
  <c r="FE15" i="1"/>
  <c r="FE28" i="1"/>
  <c r="FB25" i="1"/>
  <c r="FE18" i="1"/>
  <c r="FE17" i="1"/>
  <c r="FE35" i="1" l="1"/>
  <c r="FB33" i="1"/>
  <c r="FB35" i="1"/>
  <c r="FB26" i="1"/>
  <c r="FB14" i="1"/>
  <c r="FC33" i="1"/>
  <c r="EP33" i="1"/>
  <c r="FA33" i="1"/>
  <c r="EZ33" i="1"/>
</calcChain>
</file>

<file path=xl/comments1.xml><?xml version="1.0" encoding="utf-8"?>
<comments xmlns="http://schemas.openxmlformats.org/spreadsheetml/2006/main">
  <authors>
    <author>олег</author>
    <author>User</author>
    <author>pshl</author>
    <author>Пашали А.А.</author>
    <author>startsevma</author>
    <author>Старцев</author>
    <author>svsokolov</author>
  </authors>
  <commentList>
    <comment ref="B7" authorId="0" shapeId="0">
      <text>
        <r>
          <rPr>
            <sz val="8"/>
            <color indexed="81"/>
            <rFont val="Tahoma"/>
            <family val="2"/>
            <charset val="204"/>
          </rPr>
          <t>Названия НГДУ или другой структурной еденицы</t>
        </r>
      </text>
    </comment>
    <comment ref="C7" authorId="1" shapeId="0">
      <text>
        <r>
          <rPr>
            <b/>
            <sz val="8"/>
            <color indexed="81"/>
            <rFont val="Tahoma"/>
            <family val="2"/>
            <charset val="204"/>
          </rPr>
          <t>Название месторождения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F7" authorId="1" shapeId="0">
      <text>
        <r>
          <rPr>
            <b/>
            <sz val="8"/>
            <color indexed="81"/>
            <rFont val="Tahoma"/>
            <family val="2"/>
            <charset val="204"/>
          </rPr>
          <t>Тип скважины:
1.вертикальная - ВЕРТ
2.горизонтальная -ГОР</t>
        </r>
      </text>
    </comment>
    <comment ref="J7" authorId="2" shapeId="0">
      <text>
        <r>
          <rPr>
            <sz val="8"/>
            <color indexed="81"/>
            <rFont val="Tahoma"/>
            <family val="2"/>
            <charset val="204"/>
          </rPr>
          <t>Указывается 
внутренний диаметр</t>
        </r>
      </text>
    </comment>
    <comment ref="K7" authorId="2" shapeId="0">
      <text>
        <r>
          <rPr>
            <sz val="8"/>
            <color indexed="81"/>
            <rFont val="Tahoma"/>
            <family val="2"/>
            <charset val="204"/>
          </rPr>
          <t>Указывается 
внешний диаметр</t>
        </r>
      </text>
    </comment>
    <comment ref="L7" authorId="3" shapeId="0">
      <text>
        <r>
          <rPr>
            <sz val="8"/>
            <color indexed="81"/>
            <rFont val="Tahoma"/>
            <family val="2"/>
            <charset val="204"/>
          </rPr>
          <t xml:space="preserve">Диаметр штуцера
</t>
        </r>
      </text>
    </comment>
    <comment ref="M7" authorId="1" shapeId="0">
      <text>
        <r>
          <rPr>
            <b/>
            <sz val="8"/>
            <color indexed="81"/>
            <rFont val="Tahoma"/>
            <family val="2"/>
            <charset val="204"/>
          </rPr>
          <t>Глубина до верхней дыры перфорации</t>
        </r>
      </text>
    </comment>
    <comment ref="N7" authorId="1" shapeId="0">
      <text>
        <r>
          <rPr>
            <b/>
            <sz val="8"/>
            <color indexed="81"/>
            <rFont val="Tahoma"/>
            <family val="2"/>
            <charset val="204"/>
          </rPr>
          <t>Удлинение на глубине Нвд</t>
        </r>
      </text>
    </comment>
    <comment ref="O7" authorId="4" shapeId="0">
      <text>
        <r>
          <rPr>
            <sz val="8"/>
            <color indexed="81"/>
            <rFont val="Tahoma"/>
            <family val="2"/>
            <charset val="204"/>
          </rPr>
          <t>Способ эксплуатации</t>
        </r>
      </text>
    </comment>
    <comment ref="U7" authorId="0" shapeId="0">
      <text>
        <r>
          <rPr>
            <sz val="8"/>
            <color indexed="81"/>
            <rFont val="Tahoma"/>
            <family val="2"/>
            <charset val="204"/>
          </rPr>
          <t>Глубина спуска насоса</t>
        </r>
      </text>
    </comment>
    <comment ref="V7" authorId="1" shapeId="0">
      <text>
        <r>
          <rPr>
            <b/>
            <sz val="8"/>
            <color indexed="81"/>
            <rFont val="Tahoma"/>
            <family val="2"/>
            <charset val="204"/>
          </rPr>
          <t>Буферное давление</t>
        </r>
      </text>
    </comment>
    <comment ref="X7" authorId="0" shapeId="0">
      <text>
        <r>
          <rPr>
            <sz val="8"/>
            <color indexed="81"/>
            <rFont val="Tahoma"/>
            <family val="2"/>
            <charset val="204"/>
          </rPr>
          <t xml:space="preserve">Давление на контуре питания
</t>
        </r>
      </text>
    </comment>
    <comment ref="Z7" authorId="0" shapeId="0">
      <text>
        <r>
          <rPr>
            <sz val="8"/>
            <color indexed="81"/>
            <rFont val="Tahoma"/>
            <family val="2"/>
            <charset val="204"/>
          </rPr>
          <t xml:space="preserve">Динамический уровень
</t>
        </r>
      </text>
    </comment>
    <comment ref="AA7" authorId="5" shapeId="0">
      <text>
        <r>
          <rPr>
            <sz val="8"/>
            <color indexed="81"/>
            <rFont val="Tahoma"/>
            <family val="2"/>
            <charset val="204"/>
          </rPr>
          <t>Давление затрубное</t>
        </r>
      </text>
    </comment>
    <comment ref="AB7" authorId="5" shapeId="0">
      <text>
        <r>
          <rPr>
            <sz val="8"/>
            <color indexed="81"/>
            <rFont val="Tahoma"/>
            <family val="2"/>
            <charset val="204"/>
          </rPr>
          <t>Давление на приеме насоса (ЭЦН)</t>
        </r>
      </text>
    </comment>
    <comment ref="AJ7" authorId="0" shapeId="0">
      <text>
        <r>
          <rPr>
            <sz val="8"/>
            <color indexed="81"/>
            <rFont val="Tahoma"/>
            <family val="2"/>
            <charset val="204"/>
          </rPr>
          <t xml:space="preserve">Давление насыщения, атм
</t>
        </r>
      </text>
    </comment>
    <comment ref="AK7" authorId="6" shapeId="0">
      <text>
        <r>
          <rPr>
            <sz val="8"/>
            <color indexed="81"/>
            <rFont val="Tahoma"/>
            <family val="2"/>
            <charset val="204"/>
          </rPr>
          <t>Замеренный газовый фактор, куб.м/т</t>
        </r>
      </text>
    </comment>
    <comment ref="AL7" authorId="6" shapeId="0">
      <text>
        <r>
          <rPr>
            <sz val="8"/>
            <color indexed="81"/>
            <rFont val="Tahoma"/>
            <family val="2"/>
            <charset val="204"/>
          </rPr>
          <t>Пластовая температура в градусах Цельсия</t>
        </r>
      </text>
    </comment>
    <comment ref="AM7" authorId="6" shapeId="0">
      <text>
        <r>
          <rPr>
            <sz val="8"/>
            <color indexed="81"/>
            <rFont val="Tahoma"/>
            <family val="2"/>
            <charset val="204"/>
          </rPr>
          <t>Скин после ГРП или подтвержденный исследованиями</t>
        </r>
      </text>
    </comment>
    <comment ref="AQ7" authorId="0" shapeId="0">
      <text>
        <r>
          <rPr>
            <sz val="8"/>
            <color indexed="81"/>
            <rFont val="Tahoma"/>
            <family val="2"/>
            <charset val="204"/>
          </rPr>
          <t>Вязкость нефти в пластовых условиях</t>
        </r>
      </text>
    </comment>
    <comment ref="AR7" authorId="0" shapeId="0">
      <text>
        <r>
          <rPr>
            <sz val="8"/>
            <color indexed="81"/>
            <rFont val="Tahoma"/>
            <family val="2"/>
            <charset val="204"/>
          </rPr>
          <t>Вязкость воды в пластовых условиях</t>
        </r>
      </text>
    </comment>
    <comment ref="AT7" authorId="0" shapeId="0">
      <text>
        <r>
          <rPr>
            <sz val="8"/>
            <color indexed="81"/>
            <rFont val="Tahoma"/>
            <family val="2"/>
            <charset val="204"/>
          </rPr>
          <t>Объемный коэффициент нефти</t>
        </r>
      </text>
    </comment>
    <comment ref="AU7" authorId="0" shapeId="0">
      <text>
        <r>
          <rPr>
            <sz val="8"/>
            <color indexed="81"/>
            <rFont val="Tahoma"/>
            <family val="2"/>
            <charset val="204"/>
          </rPr>
          <t>Плотность нефти в поверхностных условиях</t>
        </r>
      </text>
    </comment>
    <comment ref="AV7" authorId="0" shapeId="0">
      <text>
        <r>
          <rPr>
            <sz val="8"/>
            <color indexed="81"/>
            <rFont val="Tahoma"/>
            <family val="2"/>
            <charset val="204"/>
          </rPr>
          <t>Плотность воды в поверхностных условиях</t>
        </r>
      </text>
    </comment>
    <comment ref="BA7" authorId="6" shapeId="0">
      <text>
        <r>
          <rPr>
            <sz val="8"/>
            <color indexed="81"/>
            <rFont val="Tahoma"/>
            <family val="2"/>
            <charset val="204"/>
          </rPr>
          <t>Целевое забойное давление, атм</t>
        </r>
      </text>
    </comment>
    <comment ref="BO7" authorId="6" shapeId="0">
      <text>
        <r>
          <rPr>
            <sz val="8"/>
            <color indexed="81"/>
            <rFont val="Tahoma"/>
            <family val="2"/>
            <charset val="204"/>
          </rPr>
          <t>Целевое забойное давление, атм</t>
        </r>
      </text>
    </comment>
    <comment ref="BY7" authorId="6" shapeId="0">
      <text>
        <r>
          <rPr>
            <sz val="8"/>
            <color indexed="81"/>
            <rFont val="Tahoma"/>
            <family val="2"/>
            <charset val="204"/>
          </rPr>
          <t>Целевое забойное давление, атм</t>
        </r>
      </text>
    </comment>
    <comment ref="CI7" authorId="6" shapeId="0">
      <text>
        <r>
          <rPr>
            <sz val="8"/>
            <color indexed="81"/>
            <rFont val="Tahoma"/>
            <family val="2"/>
            <charset val="204"/>
          </rPr>
          <t>Целевое забойное давление, атм</t>
        </r>
      </text>
    </comment>
    <comment ref="CS7" authorId="6" shapeId="0">
      <text>
        <r>
          <rPr>
            <sz val="8"/>
            <color indexed="81"/>
            <rFont val="Tahoma"/>
            <family val="2"/>
            <charset val="204"/>
          </rPr>
          <t>Максимально возможная глубина спуска оборудования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F7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Зависимая ячейка ввод стого по шаблону
</t>
        </r>
      </text>
    </comment>
    <comment ref="EQ7" authorId="6" shapeId="0">
      <text>
        <r>
          <rPr>
            <sz val="8"/>
            <color indexed="81"/>
            <rFont val="Tahoma"/>
            <family val="2"/>
            <charset val="204"/>
          </rPr>
          <t>Для скважин в периодической эксплуатации указывается время в работе и в накоплении</t>
        </r>
      </text>
    </comment>
    <comment ref="ES7" authorId="6" shapeId="0">
      <text>
        <r>
          <rPr>
            <sz val="8"/>
            <color indexed="81"/>
            <rFont val="Tahoma"/>
            <family val="2"/>
            <charset val="204"/>
          </rPr>
          <t>Целевое забойное давление, атм</t>
        </r>
      </text>
    </comment>
    <comment ref="FH7" authorId="6" shapeId="0">
      <text>
        <r>
          <rPr>
            <sz val="10"/>
            <color indexed="81"/>
            <rFont val="Tahoma"/>
            <family val="2"/>
            <charset val="204"/>
          </rPr>
          <t>Длина хвостовика насоса</t>
        </r>
      </text>
    </comment>
    <comment ref="AE8" authorId="0" shapeId="0">
      <text>
        <r>
          <rPr>
            <sz val="8"/>
            <color indexed="81"/>
            <rFont val="Tahoma"/>
            <family val="2"/>
            <charset val="204"/>
          </rPr>
          <t>Дебит жидкости</t>
        </r>
      </text>
    </comment>
    <comment ref="AF8" authorId="0" shapeId="0">
      <text>
        <r>
          <rPr>
            <sz val="8"/>
            <color indexed="81"/>
            <rFont val="Tahoma"/>
            <family val="2"/>
            <charset val="204"/>
          </rPr>
          <t>Объемная обводненность</t>
        </r>
      </text>
    </comment>
    <comment ref="AH8" authorId="0" shapeId="0">
      <text>
        <r>
          <rPr>
            <sz val="8"/>
            <color indexed="81"/>
            <rFont val="Tahoma"/>
            <family val="2"/>
            <charset val="204"/>
          </rPr>
          <t>Объемная обводненность</t>
        </r>
      </text>
    </comment>
    <comment ref="FM8" authorId="0" shapeId="0">
      <text>
        <r>
          <rPr>
            <sz val="8"/>
            <color indexed="81"/>
            <rFont val="Tahoma"/>
            <family val="2"/>
            <charset val="204"/>
          </rPr>
          <t>Дебит жидкости</t>
        </r>
      </text>
    </comment>
    <comment ref="FN8" authorId="0" shapeId="0">
      <text>
        <r>
          <rPr>
            <sz val="8"/>
            <color indexed="81"/>
            <rFont val="Tahoma"/>
            <family val="2"/>
            <charset val="204"/>
          </rPr>
          <t>Объемная обводненность</t>
        </r>
      </text>
    </comment>
    <comment ref="C9" authorId="1" shapeId="0">
      <text>
        <r>
          <rPr>
            <b/>
            <sz val="8"/>
            <color indexed="81"/>
            <rFont val="Tahoma"/>
            <family val="2"/>
            <charset val="204"/>
          </rPr>
          <t>Название месторождения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9" authorId="1" shapeId="0">
      <text>
        <r>
          <rPr>
            <sz val="8"/>
            <color indexed="81"/>
            <rFont val="Tahoma"/>
            <family val="2"/>
            <charset val="204"/>
          </rPr>
          <t>Код месторождения</t>
        </r>
      </text>
    </comment>
    <comment ref="AM9" authorId="6" shapeId="0">
      <text>
        <r>
          <rPr>
            <sz val="8"/>
            <color indexed="81"/>
            <rFont val="Tahoma"/>
            <family val="2"/>
            <charset val="204"/>
          </rPr>
          <t>Скин после ГРП или подтвержденный исследованиями</t>
        </r>
      </text>
    </comment>
    <comment ref="AO9" authorId="0" shapeId="0">
      <text>
        <r>
          <rPr>
            <sz val="8"/>
            <color indexed="81"/>
            <rFont val="Tahoma"/>
            <family val="2"/>
            <charset val="204"/>
          </rPr>
          <t>Дата проведения ГРП</t>
        </r>
      </text>
    </comment>
    <comment ref="DU9" authorId="6" shapeId="0">
      <text>
        <r>
          <rPr>
            <sz val="8"/>
            <color indexed="81"/>
            <rFont val="Tahoma"/>
            <family val="2"/>
            <charset val="204"/>
          </rPr>
          <t>При наличии БС, БГС, хвостовика - указывается тип</t>
        </r>
      </text>
    </comment>
    <comment ref="DV9" authorId="6" shapeId="0">
      <text>
        <r>
          <rPr>
            <sz val="8"/>
            <color indexed="81"/>
            <rFont val="Tahoma"/>
            <family val="2"/>
            <charset val="204"/>
          </rPr>
          <t>При наличии БС, БГС, хвостовика - указывается диаметр</t>
        </r>
      </text>
    </comment>
    <comment ref="DW9" authorId="6" shapeId="0">
      <text>
        <r>
          <rPr>
            <sz val="8"/>
            <color indexed="81"/>
            <rFont val="Tahoma"/>
            <family val="2"/>
            <charset val="204"/>
          </rPr>
          <t>При наличии БС, БГС, хвостовика - указывается глубина спуска</t>
        </r>
      </text>
    </comment>
  </commentList>
</comments>
</file>

<file path=xl/sharedStrings.xml><?xml version="1.0" encoding="utf-8"?>
<sst xmlns="http://schemas.openxmlformats.org/spreadsheetml/2006/main" count="929" uniqueCount="333">
  <si>
    <t>%</t>
  </si>
  <si>
    <t>0</t>
  </si>
  <si>
    <t>1</t>
  </si>
  <si>
    <t>2</t>
  </si>
  <si>
    <t>4</t>
  </si>
  <si>
    <t>6</t>
  </si>
  <si>
    <t>7</t>
  </si>
  <si>
    <t>9</t>
  </si>
  <si>
    <t>F</t>
  </si>
  <si>
    <t>k</t>
  </si>
  <si>
    <t>А</t>
  </si>
  <si>
    <t>№</t>
  </si>
  <si>
    <t>м</t>
  </si>
  <si>
    <t>/6</t>
  </si>
  <si>
    <t>10</t>
  </si>
  <si>
    <t>21</t>
  </si>
  <si>
    <t>22</t>
  </si>
  <si>
    <t>24</t>
  </si>
  <si>
    <t>26</t>
  </si>
  <si>
    <t>28</t>
  </si>
  <si>
    <t>29</t>
  </si>
  <si>
    <t>30</t>
  </si>
  <si>
    <t>32</t>
  </si>
  <si>
    <t>50</t>
  </si>
  <si>
    <t>52</t>
  </si>
  <si>
    <t>53</t>
  </si>
  <si>
    <t>54</t>
  </si>
  <si>
    <t>55</t>
  </si>
  <si>
    <t>ºC</t>
  </si>
  <si>
    <t>/12</t>
  </si>
  <si>
    <t>1/4</t>
  </si>
  <si>
    <t>1/5</t>
  </si>
  <si>
    <t>1/7</t>
  </si>
  <si>
    <t>179</t>
  </si>
  <si>
    <t>ГЛ</t>
  </si>
  <si>
    <t>ГФ</t>
  </si>
  <si>
    <t>Гц</t>
  </si>
  <si>
    <t>КГ</t>
  </si>
  <si>
    <t>КН</t>
  </si>
  <si>
    <t>СЭ</t>
  </si>
  <si>
    <t>ЧЧ</t>
  </si>
  <si>
    <t>мД</t>
  </si>
  <si>
    <t>мм</t>
  </si>
  <si>
    <t>Skin</t>
  </si>
  <si>
    <t>I X\X</t>
  </si>
  <si>
    <t>АНС</t>
  </si>
  <si>
    <t>АПВ</t>
  </si>
  <si>
    <t>ВНН</t>
  </si>
  <si>
    <t>ГЗУ</t>
  </si>
  <si>
    <t>ГОР</t>
  </si>
  <si>
    <t>ГРП</t>
  </si>
  <si>
    <t>Г/Л</t>
  </si>
  <si>
    <t>ДНС</t>
  </si>
  <si>
    <t>ИДН</t>
  </si>
  <si>
    <t>КНС</t>
  </si>
  <si>
    <t>Код</t>
  </si>
  <si>
    <t>МРП</t>
  </si>
  <si>
    <t>Н д</t>
  </si>
  <si>
    <t>На:</t>
  </si>
  <si>
    <t>Нет</t>
  </si>
  <si>
    <t>ПДФ</t>
  </si>
  <si>
    <t>ПКВ</t>
  </si>
  <si>
    <t>ПЭД</t>
  </si>
  <si>
    <t>РВН</t>
  </si>
  <si>
    <t>СТР</t>
  </si>
  <si>
    <t>Тип</t>
  </si>
  <si>
    <t>УВН</t>
  </si>
  <si>
    <t>Удл</t>
  </si>
  <si>
    <t>ФОН</t>
  </si>
  <si>
    <t>Цех</t>
  </si>
  <si>
    <t>ШВН</t>
  </si>
  <si>
    <t>ШГН</t>
  </si>
  <si>
    <t>ЭВН</t>
  </si>
  <si>
    <t>ЭДН</t>
  </si>
  <si>
    <t>ЭЦН</t>
  </si>
  <si>
    <t>Э/Л</t>
  </si>
  <si>
    <t>атм</t>
  </si>
  <si>
    <t>кВт</t>
  </si>
  <si>
    <t>мДм</t>
  </si>
  <si>
    <t>пр.</t>
  </si>
  <si>
    <t>сПз</t>
  </si>
  <si>
    <t>час</t>
  </si>
  <si>
    <t>э/л</t>
  </si>
  <si>
    <t>Q ж</t>
  </si>
  <si>
    <t>ВЕРТ</t>
  </si>
  <si>
    <t>ГДИС</t>
  </si>
  <si>
    <t>К пр</t>
  </si>
  <si>
    <t>Куст</t>
  </si>
  <si>
    <t>НГДУ</t>
  </si>
  <si>
    <t>Н сп</t>
  </si>
  <si>
    <t>Р пл</t>
  </si>
  <si>
    <t>СТР.</t>
  </si>
  <si>
    <t>Тнак</t>
  </si>
  <si>
    <t>Траб</t>
  </si>
  <si>
    <t>дней</t>
  </si>
  <si>
    <t>м3/т</t>
  </si>
  <si>
    <t>мг/л</t>
  </si>
  <si>
    <t>сваб</t>
  </si>
  <si>
    <t>D шт</t>
  </si>
  <si>
    <t xml:space="preserve">Q ж </t>
  </si>
  <si>
    <t xml:space="preserve">Q н </t>
  </si>
  <si>
    <t>Q пг</t>
  </si>
  <si>
    <t>T пл</t>
  </si>
  <si>
    <t>ГОР,1</t>
  </si>
  <si>
    <t>ГФ пг</t>
  </si>
  <si>
    <t>ДНС-1</t>
  </si>
  <si>
    <t xml:space="preserve">Дата </t>
  </si>
  <si>
    <t>№
скв</t>
  </si>
  <si>
    <t>Итого</t>
  </si>
  <si>
    <t>КНС-1</t>
  </si>
  <si>
    <t>К пад</t>
  </si>
  <si>
    <t>Марка</t>
  </si>
  <si>
    <t>Н вдп</t>
  </si>
  <si>
    <t>Пласт</t>
  </si>
  <si>
    <t>Р буф</t>
  </si>
  <si>
    <t>Р заб</t>
  </si>
  <si>
    <t>Р лин</t>
  </si>
  <si>
    <t>Р нас</t>
  </si>
  <si>
    <t>Режим</t>
  </si>
  <si>
    <t>Фирма</t>
  </si>
  <si>
    <t>г/см3</t>
  </si>
  <si>
    <t>д/м/г</t>
  </si>
  <si>
    <t>м3/м3</t>
  </si>
  <si>
    <t>мин-1</t>
  </si>
  <si>
    <t>т/сут</t>
  </si>
  <si>
    <t>D нкт</t>
  </si>
  <si>
    <t>D э/к</t>
  </si>
  <si>
    <t>I ном</t>
  </si>
  <si>
    <t>I раб</t>
  </si>
  <si>
    <t>408 D2100EZ</t>
  </si>
  <si>
    <t>БС12/1</t>
  </si>
  <si>
    <t>ВЕРТ,0</t>
  </si>
  <si>
    <t>Н перф</t>
  </si>
  <si>
    <t>Отчет:</t>
  </si>
  <si>
    <t>Ошибок</t>
  </si>
  <si>
    <t>Римера</t>
  </si>
  <si>
    <t>ЦДНГ-1</t>
  </si>
  <si>
    <t>м3/сут</t>
  </si>
  <si>
    <t>фонтан</t>
  </si>
  <si>
    <t>P затр</t>
  </si>
  <si>
    <t xml:space="preserve">Qтеор </t>
  </si>
  <si>
    <t>000:17/000:13</t>
  </si>
  <si>
    <t>000:25/000:05</t>
  </si>
  <si>
    <t>000:40/000:20</t>
  </si>
  <si>
    <t>Диаметр</t>
  </si>
  <si>
    <t>Нсп мах</t>
  </si>
  <si>
    <t>Об. к-т</t>
  </si>
  <si>
    <t>Римера.</t>
  </si>
  <si>
    <t>Спутник</t>
  </si>
  <si>
    <t>Тип ГЗУ</t>
  </si>
  <si>
    <t>JD опт.</t>
  </si>
  <si>
    <t>Q нефти</t>
  </si>
  <si>
    <t>В работе</t>
  </si>
  <si>
    <t>№ ячейки</t>
  </si>
  <si>
    <t>№бригады</t>
  </si>
  <si>
    <t>Мощность</t>
  </si>
  <si>
    <t>Название</t>
  </si>
  <si>
    <t>Нефтяные</t>
  </si>
  <si>
    <t>Описание</t>
  </si>
  <si>
    <t>Проверки</t>
  </si>
  <si>
    <t>Синонимы</t>
  </si>
  <si>
    <t>Удл (Нд)</t>
  </si>
  <si>
    <t>ЭДН,УЭДН</t>
  </si>
  <si>
    <t>в работе</t>
  </si>
  <si>
    <t>май 2020</t>
  </si>
  <si>
    <t>JD факт.</t>
  </si>
  <si>
    <t>Дата ГДИС</t>
  </si>
  <si>
    <t>№ бригады</t>
  </si>
  <si>
    <t>Наклонная</t>
  </si>
  <si>
    <t>Отдельное</t>
  </si>
  <si>
    <t>Удл (Нсп)</t>
  </si>
  <si>
    <t>Утверждаю</t>
  </si>
  <si>
    <t>Хвостовик</t>
  </si>
  <si>
    <t>43-54 000:03/000:07</t>
  </si>
  <si>
    <t>Код пласта</t>
  </si>
  <si>
    <t>Попов А.Ю.</t>
  </si>
  <si>
    <t>Примечание</t>
  </si>
  <si>
    <t>Тип насоса</t>
  </si>
  <si>
    <t>, ПИД I 36</t>
  </si>
  <si>
    <t>, ПИД I 40</t>
  </si>
  <si>
    <t>м3/сут/атм</t>
  </si>
  <si>
    <t>15.01.2007 (13:49:34)</t>
  </si>
  <si>
    <t>40-49.5 000:01/000:29</t>
  </si>
  <si>
    <t>Г/Л,ВСГ,БКГ</t>
  </si>
  <si>
    <t>Действующий</t>
  </si>
  <si>
    <t>Комментарии</t>
  </si>
  <si>
    <t>Мероприятия</t>
  </si>
  <si>
    <t>Прирост Q н</t>
  </si>
  <si>
    <t>Р на
приёме</t>
  </si>
  <si>
    <t>Р пл на ВДП</t>
  </si>
  <si>
    <t>Разведочные</t>
  </si>
  <si>
    <t>Согласовано</t>
  </si>
  <si>
    <t>ЭЦН-50-2500</t>
  </si>
  <si>
    <t>ЭЦН-60-2450</t>
  </si>
  <si>
    <t>ЭЦН-60-2600</t>
  </si>
  <si>
    <t>ЭЦН-80-2600</t>
  </si>
  <si>
    <t>остановлена</t>
  </si>
  <si>
    <t>dQж при ГРП</t>
  </si>
  <si>
    <t>dQж при ИДН</t>
  </si>
  <si>
    <t>dQн при ГРП</t>
  </si>
  <si>
    <t>dQн при ИДН</t>
  </si>
  <si>
    <t>Вертикальная</t>
  </si>
  <si>
    <t>Группа фонда</t>
  </si>
  <si>
    <t>Дата выдачи:</t>
  </si>
  <si>
    <t>Дата запуска</t>
  </si>
  <si>
    <t>Плот-ть
воды</t>
  </si>
  <si>
    <t>Предприятие:</t>
  </si>
  <si>
    <t xml:space="preserve">Прирост Q н </t>
  </si>
  <si>
    <t>Тип
скважины</t>
  </si>
  <si>
    <t>Число
ошибок</t>
  </si>
  <si>
    <t>ЭЦН-200-2600</t>
  </si>
  <si>
    <t>ЭЦН-250-2550</t>
  </si>
  <si>
    <t>ЭЦН-400-2600</t>
  </si>
  <si>
    <t>в накоплении</t>
  </si>
  <si>
    <t>408 МТ5А-250</t>
  </si>
  <si>
    <t>Q жид-
кости</t>
  </si>
  <si>
    <t>В-ть
жидкости</t>
  </si>
  <si>
    <t>Дата проверки</t>
  </si>
  <si>
    <t>МТ5А-160-2250</t>
  </si>
  <si>
    <t>Месторождение</t>
  </si>
  <si>
    <t>Обводненность</t>
  </si>
  <si>
    <t>Плот-ть
нефти</t>
  </si>
  <si>
    <t>Рпл начальное</t>
  </si>
  <si>
    <t>Справочник СЭ</t>
  </si>
  <si>
    <t>Удл (Нсп max)</t>
  </si>
  <si>
    <t>Число качаний</t>
  </si>
  <si>
    <t>в бездействии</t>
  </si>
  <si>
    <t>Lхвост насоса</t>
  </si>
  <si>
    <t>ВНН5А-159-2400</t>
  </si>
  <si>
    <t>ВНН5А-240-2650</t>
  </si>
  <si>
    <t>Глубина спуска</t>
  </si>
  <si>
    <t>Дата остановки</t>
  </si>
  <si>
    <t>Кподачи
насоса</t>
  </si>
  <si>
    <t>Нерентабельная</t>
  </si>
  <si>
    <t>Предупреждений</t>
  </si>
  <si>
    <t>Р заб
замерное</t>
  </si>
  <si>
    <t>Станок-качалка</t>
  </si>
  <si>
    <t>% прироста Q н</t>
  </si>
  <si>
    <t>ВНН2А-125Э-2500</t>
  </si>
  <si>
    <t>КН закрепленный</t>
  </si>
  <si>
    <t>Полное название</t>
  </si>
  <si>
    <t>Причина простоя</t>
  </si>
  <si>
    <t>Проницае- мость</t>
  </si>
  <si>
    <t>Сокращение в ТР</t>
  </si>
  <si>
    <t>Сулейманов А.Г.</t>
  </si>
  <si>
    <t>384 МТ5А-250 DP</t>
  </si>
  <si>
    <t>Действующий фонд</t>
  </si>
  <si>
    <t>Диаметр плунжера</t>
  </si>
  <si>
    <t>Коэф-т
сепарации</t>
  </si>
  <si>
    <t>Массомер (нефть)</t>
  </si>
  <si>
    <t>Номинальный напор</t>
  </si>
  <si>
    <t>Общий прирост Q н</t>
  </si>
  <si>
    <t>ПИД-34% (48-54Гц)</t>
  </si>
  <si>
    <t>Планируемый режим</t>
  </si>
  <si>
    <t>Режим работы УЭЦН</t>
  </si>
  <si>
    <t>Фактический режим</t>
  </si>
  <si>
    <t>проверено скважин</t>
  </si>
  <si>
    <t>Тип газосепаратора</t>
  </si>
  <si>
    <t>Фонтан
через
насос</t>
  </si>
  <si>
    <t>10.1ЭЦНД5-125-3050</t>
  </si>
  <si>
    <t>dQж при ГРП с корр</t>
  </si>
  <si>
    <t>dQж при ИДН с корр</t>
  </si>
  <si>
    <t>Бездействующий фонд</t>
  </si>
  <si>
    <t>Ввод новой скважины</t>
  </si>
  <si>
    <t>Длина хода плунжера</t>
  </si>
  <si>
    <t>Сообщение об ошибке</t>
  </si>
  <si>
    <t>К пр 
 от стимуляции</t>
  </si>
  <si>
    <t>Параметры работы ШГН</t>
  </si>
  <si>
    <t>Справочник состояний</t>
  </si>
  <si>
    <t>Число
предупреждений</t>
  </si>
  <si>
    <t>0215ЭЦНАКИ5 125-2700</t>
  </si>
  <si>
    <t>0215ЭЦНАКИ5-125-2400</t>
  </si>
  <si>
    <t>0215ЭЦНАКИ5-125-2850</t>
  </si>
  <si>
    <t>АО "Газпромнефть-ННГ"</t>
  </si>
  <si>
    <t>Дата установки режима</t>
  </si>
  <si>
    <t>Назначение по проекту</t>
  </si>
  <si>
    <t>Рзаб (геол огр индив)</t>
  </si>
  <si>
    <t>0215ЭЦНАКИ5А-250-2850</t>
  </si>
  <si>
    <t>0215ЭЦНАКИ5А-400-2600</t>
  </si>
  <si>
    <t>9.8.4 ЭДБТ 110-117эВ5</t>
  </si>
  <si>
    <t>Глубина текущего забоя</t>
  </si>
  <si>
    <t>Дата запуска
после КРС</t>
  </si>
  <si>
    <t>Коэф. продук- тивности</t>
  </si>
  <si>
    <t>Неустановившийся
режим</t>
  </si>
  <si>
    <t>Радиус
контура
питания</t>
  </si>
  <si>
    <t>Сводка по типам ошибок</t>
  </si>
  <si>
    <t>Нефтенасыщенная
толщина</t>
  </si>
  <si>
    <t>Число ошибок
этого типа</t>
  </si>
  <si>
    <t>000:14/000:01, ПИД I 22</t>
  </si>
  <si>
    <t>000:44/000:16, ПИД I 19</t>
  </si>
  <si>
    <t>Коэф. Гидропро- водности</t>
  </si>
  <si>
    <t>Рзаб (геол огр на пласт)</t>
  </si>
  <si>
    <t>Справочник типов скважин</t>
  </si>
  <si>
    <t>ПИД-25,3А (48-53Гц). 50Гц</t>
  </si>
  <si>
    <t>Плот-ть
раствора
глушения</t>
  </si>
  <si>
    <t>Состояние на
конец месяца</t>
  </si>
  <si>
    <t>000:07/000:05, ПИД I 28.8</t>
  </si>
  <si>
    <t>000:08/000:22, ПИД I 25.3</t>
  </si>
  <si>
    <t>000:19/000:11, ПИД I 24.4</t>
  </si>
  <si>
    <t>в бездействии прошлых лет</t>
  </si>
  <si>
    <t>Q ж  с поправкой на
D э/к</t>
  </si>
  <si>
    <t xml:space="preserve">В-сть воды
в пл.
условиях </t>
  </si>
  <si>
    <t>Дата ввода в эксплу-атацию</t>
  </si>
  <si>
    <t xml:space="preserve">В-сть нефти
в пл.
условиях </t>
  </si>
  <si>
    <t>Дополнительное оборудование</t>
  </si>
  <si>
    <t>Сравнение расчетов потенциала</t>
  </si>
  <si>
    <t>Номинальная
производительность</t>
  </si>
  <si>
    <t>Римера: Iном-65,5А, Fрасч-50Гц</t>
  </si>
  <si>
    <t>Содер-жание мех-примесей (КВЧ)</t>
  </si>
  <si>
    <t>Число предупреждений
этого типа</t>
  </si>
  <si>
    <t>Расчёт геологического потенциала</t>
  </si>
  <si>
    <t>Римера_x000D_
ПИД. Загрузка 71% 48-55Гц</t>
  </si>
  <si>
    <t>ОАО "Газпромнефть-Ноябрьскнефтегаз"</t>
  </si>
  <si>
    <t>остановлена,В простое / остановка /</t>
  </si>
  <si>
    <t>Qr характеристический дебит жидкости</t>
  </si>
  <si>
    <t>Время до
псевдоустановившегося
режима</t>
  </si>
  <si>
    <t>Снижение Рпл, не сформирована система ППД</t>
  </si>
  <si>
    <t>в бездействии,В бездействии текущего года</t>
  </si>
  <si>
    <t>ПИД-28.8А (46-53Гц)_x000D_
РИМЕРА Jн-40 Jх.х.-18</t>
  </si>
  <si>
    <t>Технический директор АО "Газпромнефть-ННГ"</t>
  </si>
  <si>
    <t xml:space="preserve">Снижение Рпл, не сформирована система ППД_x000D_
</t>
  </si>
  <si>
    <t>Технологический режим работы нефтяных скважин</t>
  </si>
  <si>
    <t>Ячейки для ручного ввода или ввода из базы данных</t>
  </si>
  <si>
    <t>Расчёт потенциала (Мин. Тех., без огр, не ниже ВДП)</t>
  </si>
  <si>
    <t>Восстановление Рпл(Перевод в ППД скв. 27 август 2019г)</t>
  </si>
  <si>
    <t>Расчёт потенциала (2. Мин. Тех., Нсп(макс) , не ниже ВДП)</t>
  </si>
  <si>
    <t>Ячейки с расчетными формулами не требующие корректировки.</t>
  </si>
  <si>
    <t>Расчёт потенциала (3. Мин. Тех., Нсп(макс) , не ниже ВДП, Рзаб (утв))</t>
  </si>
  <si>
    <t>Заместитель Генерального директора - главный геолог АО "Газпромнефть-ННГ"</t>
  </si>
  <si>
    <t>В накоплении/под циклической закачкой/,В накоплении /под циклической закачкой/</t>
  </si>
  <si>
    <t>Расчёт потенциала (Мин. Тех., Нсп(макс) , не ниже ВДП, Рзаб (утв),  огр Рзаб по скв)</t>
  </si>
  <si>
    <t>Лист используется для проверки техрежима. Не менять структуру и не переименовывать лист.</t>
  </si>
  <si>
    <t>68Р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</si>
</sst>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р_._-;\-* #,##0.00_р_._-;_-* &quot;-&quot;??_р_._-;_-@_-"/>
    <numFmt numFmtId="165" formatCode="0.0"/>
    <numFmt numFmtId="166" formatCode="0.000"/>
    <numFmt numFmtId="167" formatCode="dd/mm/yy"/>
    <numFmt numFmtId="168" formatCode="&quot;'_____'______________&quot;\ yyyy\ &quot;г.&quot;"/>
  </numFmts>
  <fonts count="37" x14ac:knownFonts="1">
    <font>
      <sz val="10"/>
      <name val="Arial Cyr"/>
      <charset val="204"/>
    </font>
    <font>
      <sz val="10"/>
      <name val="Arial Cyr"/>
      <charset val="204"/>
    </font>
    <font>
      <sz val="8"/>
      <name val="Tahoma"/>
      <family val="2"/>
    </font>
    <font>
      <sz val="8"/>
      <color indexed="81"/>
      <name val="Tahoma"/>
      <family val="2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b/>
      <sz val="12"/>
      <color indexed="8"/>
      <name val="Times New Roman Cyr"/>
      <family val="1"/>
      <charset val="204"/>
    </font>
    <font>
      <sz val="10"/>
      <name val="Tahoma"/>
      <family val="2"/>
    </font>
    <font>
      <b/>
      <sz val="8"/>
      <name val="Tahoma"/>
      <family val="2"/>
    </font>
    <font>
      <sz val="8"/>
      <name val="Tahoma"/>
      <family val="2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8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name val="Tahoma"/>
      <family val="2"/>
      <charset val="204"/>
    </font>
    <font>
      <b/>
      <sz val="10"/>
      <name val="Tahoma"/>
      <family val="2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1"/>
      <name val="Tahoma"/>
      <family val="2"/>
      <charset val="204"/>
    </font>
    <font>
      <sz val="8"/>
      <color theme="0"/>
      <name val="Tahoma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CFFCC"/>
        <bgColor indexed="64"/>
      </patternFill>
    </fill>
  </fills>
  <borders count="8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medium">
        <color indexed="64"/>
      </right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6" fillId="0" borderId="0"/>
    <xf numFmtId="0" fontId="1" fillId="0" borderId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6" fillId="4" borderId="1" applyNumberFormat="0" applyAlignment="0" applyProtection="0"/>
    <xf numFmtId="0" fontId="17" fillId="11" borderId="2" applyNumberFormat="0" applyAlignment="0" applyProtection="0"/>
    <xf numFmtId="0" fontId="18" fillId="11" borderId="1" applyNumberFormat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12" borderId="7" applyNumberFormat="0" applyAlignment="0" applyProtection="0"/>
    <xf numFmtId="0" fontId="24" fillId="0" borderId="0" applyNumberFormat="0" applyFill="0" applyBorder="0" applyAlignment="0" applyProtection="0"/>
    <xf numFmtId="0" fontId="29" fillId="13" borderId="0" applyNumberFormat="0" applyBorder="0" applyAlignment="0" applyProtection="0"/>
    <xf numFmtId="0" fontId="30" fillId="2" borderId="0" applyNumberFormat="0" applyBorder="0" applyAlignment="0" applyProtection="0"/>
    <xf numFmtId="0" fontId="31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4" fillId="3" borderId="0" applyNumberFormat="0" applyBorder="0" applyAlignment="0" applyProtection="0"/>
  </cellStyleXfs>
  <cellXfs count="298">
    <xf numFmtId="0" fontId="0" fillId="0" borderId="0" xfId="0"/>
    <xf numFmtId="0" fontId="2" fillId="0" borderId="0" xfId="0" applyFont="1" applyFill="1" applyAlignment="1">
      <alignment horizontal="center"/>
    </xf>
    <xf numFmtId="0" fontId="4" fillId="0" borderId="0" xfId="0" applyFont="1"/>
    <xf numFmtId="0" fontId="6" fillId="0" borderId="0" xfId="0" applyFont="1"/>
    <xf numFmtId="0" fontId="6" fillId="15" borderId="10" xfId="0" applyFont="1" applyFill="1" applyBorder="1" applyAlignment="1">
      <alignment horizontal="center"/>
    </xf>
    <xf numFmtId="0" fontId="6" fillId="15" borderId="10" xfId="0" applyFont="1" applyFill="1" applyBorder="1" applyAlignment="1">
      <alignment horizontal="center" wrapText="1"/>
    </xf>
    <xf numFmtId="0" fontId="6" fillId="15" borderId="10" xfId="0" applyFont="1" applyFill="1" applyBorder="1"/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2" fontId="2" fillId="15" borderId="11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2" fillId="16" borderId="10" xfId="0" applyNumberFormat="1" applyFont="1" applyFill="1" applyBorder="1" applyAlignment="1">
      <alignment horizontal="center" vertical="center" wrapText="1"/>
    </xf>
    <xf numFmtId="2" fontId="2" fillId="16" borderId="12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2" fontId="2" fillId="16" borderId="13" xfId="0" applyNumberFormat="1" applyFont="1" applyFill="1" applyBorder="1" applyAlignment="1">
      <alignment horizontal="center" vertical="center" wrapText="1"/>
    </xf>
    <xf numFmtId="2" fontId="2" fillId="15" borderId="13" xfId="0" applyNumberFormat="1" applyFont="1" applyFill="1" applyBorder="1" applyAlignment="1">
      <alignment horizontal="center" vertical="center" wrapText="1"/>
    </xf>
    <xf numFmtId="1" fontId="2" fillId="15" borderId="14" xfId="0" applyNumberFormat="1" applyFont="1" applyFill="1" applyBorder="1" applyAlignment="1">
      <alignment horizontal="center" vertical="center" wrapText="1"/>
    </xf>
    <xf numFmtId="1" fontId="2" fillId="15" borderId="15" xfId="0" applyNumberFormat="1" applyFont="1" applyFill="1" applyBorder="1" applyAlignment="1">
      <alignment horizontal="center" vertical="center" wrapText="1"/>
    </xf>
    <xf numFmtId="2" fontId="2" fillId="15" borderId="14" xfId="0" applyNumberFormat="1" applyFont="1" applyFill="1" applyBorder="1" applyAlignment="1">
      <alignment horizontal="center" vertical="center" wrapText="1"/>
    </xf>
    <xf numFmtId="2" fontId="2" fillId="15" borderId="15" xfId="0" applyNumberFormat="1" applyFont="1" applyFill="1" applyBorder="1" applyAlignment="1">
      <alignment horizontal="center" vertical="center" wrapText="1"/>
    </xf>
    <xf numFmtId="2" fontId="2" fillId="15" borderId="16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2" fontId="2" fillId="15" borderId="17" xfId="0" applyNumberFormat="1" applyFont="1" applyFill="1" applyBorder="1" applyAlignment="1">
      <alignment horizontal="center" vertical="center" wrapText="1"/>
    </xf>
    <xf numFmtId="2" fontId="2" fillId="16" borderId="18" xfId="0" applyNumberFormat="1" applyFont="1" applyFill="1" applyBorder="1" applyAlignment="1">
      <alignment horizontal="center" vertical="center" wrapText="1"/>
    </xf>
    <xf numFmtId="2" fontId="2" fillId="16" borderId="19" xfId="0" applyNumberFormat="1" applyFont="1" applyFill="1" applyBorder="1" applyAlignment="1">
      <alignment horizontal="center" vertical="center" wrapText="1"/>
    </xf>
    <xf numFmtId="2" fontId="2" fillId="16" borderId="20" xfId="0" applyNumberFormat="1" applyFont="1" applyFill="1" applyBorder="1" applyAlignment="1">
      <alignment horizontal="center" vertical="center" wrapText="1"/>
    </xf>
    <xf numFmtId="2" fontId="2" fillId="16" borderId="21" xfId="0" applyNumberFormat="1" applyFont="1" applyFill="1" applyBorder="1" applyAlignment="1">
      <alignment horizontal="center" vertical="center" wrapText="1"/>
    </xf>
    <xf numFmtId="2" fontId="2" fillId="15" borderId="22" xfId="0" applyNumberFormat="1" applyFont="1" applyFill="1" applyBorder="1" applyAlignment="1">
      <alignment horizontal="center" vertical="center" wrapText="1"/>
    </xf>
    <xf numFmtId="0" fontId="11" fillId="0" borderId="23" xfId="1" applyFont="1" applyFill="1" applyBorder="1" applyAlignment="1">
      <alignment vertical="center"/>
    </xf>
    <xf numFmtId="0" fontId="11" fillId="0" borderId="23" xfId="1" applyFont="1" applyFill="1" applyBorder="1" applyAlignment="1">
      <alignment horizontal="right" vertical="center"/>
    </xf>
    <xf numFmtId="1" fontId="11" fillId="0" borderId="23" xfId="0" applyNumberFormat="1" applyFont="1" applyFill="1" applyBorder="1" applyAlignment="1">
      <alignment horizontal="center" vertical="center"/>
    </xf>
    <xf numFmtId="165" fontId="11" fillId="0" borderId="23" xfId="0" applyNumberFormat="1" applyFont="1" applyFill="1" applyBorder="1" applyAlignment="1">
      <alignment horizontal="center" vertical="center"/>
    </xf>
    <xf numFmtId="14" fontId="11" fillId="0" borderId="23" xfId="1" applyNumberFormat="1" applyFont="1" applyFill="1" applyBorder="1" applyAlignment="1">
      <alignment vertical="center"/>
    </xf>
    <xf numFmtId="2" fontId="11" fillId="0" borderId="23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14" fontId="11" fillId="0" borderId="23" xfId="0" applyNumberFormat="1" applyFont="1" applyFill="1" applyBorder="1" applyAlignment="1">
      <alignment vertical="center"/>
    </xf>
    <xf numFmtId="0" fontId="11" fillId="0" borderId="23" xfId="0" applyFont="1" applyFill="1" applyBorder="1" applyAlignment="1">
      <alignment vertical="center"/>
    </xf>
    <xf numFmtId="49" fontId="11" fillId="0" borderId="23" xfId="1" applyNumberFormat="1" applyFont="1" applyFill="1" applyBorder="1" applyAlignment="1">
      <alignment vertical="center"/>
    </xf>
    <xf numFmtId="2" fontId="11" fillId="0" borderId="23" xfId="0" applyNumberFormat="1" applyFont="1" applyFill="1" applyBorder="1" applyAlignment="1">
      <alignment horizontal="left" vertical="center"/>
    </xf>
    <xf numFmtId="2" fontId="11" fillId="0" borderId="23" xfId="0" applyNumberFormat="1" applyFont="1" applyFill="1" applyBorder="1" applyAlignment="1">
      <alignment vertical="center"/>
    </xf>
    <xf numFmtId="1" fontId="11" fillId="0" borderId="23" xfId="1" applyNumberFormat="1" applyFont="1" applyFill="1" applyBorder="1" applyAlignment="1">
      <alignment horizontal="right" vertical="center"/>
    </xf>
    <xf numFmtId="1" fontId="11" fillId="0" borderId="23" xfId="1" applyNumberFormat="1" applyFont="1" applyFill="1" applyBorder="1" applyAlignment="1">
      <alignment vertical="center"/>
    </xf>
    <xf numFmtId="165" fontId="11" fillId="0" borderId="23" xfId="1" applyNumberFormat="1" applyFont="1" applyFill="1" applyBorder="1" applyAlignment="1">
      <alignment vertical="center"/>
    </xf>
    <xf numFmtId="2" fontId="11" fillId="0" borderId="23" xfId="1" applyNumberFormat="1" applyFont="1" applyFill="1" applyBorder="1" applyAlignment="1">
      <alignment horizontal="right" vertical="center"/>
    </xf>
    <xf numFmtId="166" fontId="11" fillId="0" borderId="23" xfId="1" applyNumberFormat="1" applyFont="1" applyFill="1" applyBorder="1" applyAlignment="1">
      <alignment horizontal="right" vertical="center"/>
    </xf>
    <xf numFmtId="0" fontId="10" fillId="0" borderId="24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2" fontId="10" fillId="0" borderId="24" xfId="0" applyNumberFormat="1" applyFont="1" applyFill="1" applyBorder="1" applyAlignment="1">
      <alignment horizontal="center" vertical="center"/>
    </xf>
    <xf numFmtId="1" fontId="10" fillId="0" borderId="24" xfId="0" applyNumberFormat="1" applyFont="1" applyFill="1" applyBorder="1" applyAlignment="1">
      <alignment horizontal="center" vertical="center"/>
    </xf>
    <xf numFmtId="14" fontId="10" fillId="0" borderId="24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0" fillId="0" borderId="28" xfId="0" applyBorder="1"/>
    <xf numFmtId="1" fontId="10" fillId="0" borderId="29" xfId="0" applyNumberFormat="1" applyFont="1" applyFill="1" applyBorder="1" applyAlignment="1">
      <alignment horizontal="center" vertical="center"/>
    </xf>
    <xf numFmtId="1" fontId="10" fillId="0" borderId="30" xfId="0" applyNumberFormat="1" applyFont="1" applyFill="1" applyBorder="1" applyAlignment="1">
      <alignment horizontal="center" vertical="center"/>
    </xf>
    <xf numFmtId="0" fontId="11" fillId="0" borderId="31" xfId="1" applyFont="1" applyFill="1" applyBorder="1" applyAlignment="1">
      <alignment vertical="center"/>
    </xf>
    <xf numFmtId="0" fontId="26" fillId="0" borderId="32" xfId="1" applyFont="1" applyFill="1" applyBorder="1" applyAlignment="1">
      <alignment horizontal="right"/>
    </xf>
    <xf numFmtId="0" fontId="10" fillId="0" borderId="28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15" borderId="33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2" fillId="15" borderId="36" xfId="0" applyFont="1" applyFill="1" applyBorder="1" applyAlignment="1">
      <alignment horizontal="center"/>
    </xf>
    <xf numFmtId="0" fontId="2" fillId="15" borderId="37" xfId="0" applyFont="1" applyFill="1" applyBorder="1" applyAlignment="1">
      <alignment horizontal="center"/>
    </xf>
    <xf numFmtId="2" fontId="2" fillId="15" borderId="37" xfId="0" applyNumberFormat="1" applyFont="1" applyFill="1" applyBorder="1" applyAlignment="1">
      <alignment horizontal="center"/>
    </xf>
    <xf numFmtId="2" fontId="2" fillId="15" borderId="35" xfId="0" applyNumberFormat="1" applyFont="1" applyFill="1" applyBorder="1" applyAlignment="1">
      <alignment horizontal="center"/>
    </xf>
    <xf numFmtId="2" fontId="2" fillId="16" borderId="34" xfId="0" applyNumberFormat="1" applyFont="1" applyFill="1" applyBorder="1" applyAlignment="1">
      <alignment horizontal="center"/>
    </xf>
    <xf numFmtId="2" fontId="2" fillId="16" borderId="37" xfId="0" applyNumberFormat="1" applyFont="1" applyFill="1" applyBorder="1" applyAlignment="1">
      <alignment horizontal="center"/>
    </xf>
    <xf numFmtId="2" fontId="2" fillId="15" borderId="36" xfId="0" applyNumberFormat="1" applyFont="1" applyFill="1" applyBorder="1" applyAlignment="1">
      <alignment horizontal="center"/>
    </xf>
    <xf numFmtId="2" fontId="2" fillId="15" borderId="38" xfId="0" applyNumberFormat="1" applyFont="1" applyFill="1" applyBorder="1" applyAlignment="1">
      <alignment horizontal="center"/>
    </xf>
    <xf numFmtId="2" fontId="2" fillId="15" borderId="34" xfId="0" applyNumberFormat="1" applyFont="1" applyFill="1" applyBorder="1" applyAlignment="1">
      <alignment horizontal="center"/>
    </xf>
    <xf numFmtId="2" fontId="2" fillId="16" borderId="35" xfId="0" applyNumberFormat="1" applyFont="1" applyFill="1" applyBorder="1" applyAlignment="1">
      <alignment horizontal="center"/>
    </xf>
    <xf numFmtId="2" fontId="2" fillId="16" borderId="33" xfId="0" applyNumberFormat="1" applyFont="1" applyFill="1" applyBorder="1" applyAlignment="1">
      <alignment horizontal="center"/>
    </xf>
    <xf numFmtId="2" fontId="2" fillId="16" borderId="36" xfId="0" applyNumberFormat="1" applyFont="1" applyFill="1" applyBorder="1" applyAlignment="1">
      <alignment horizontal="center"/>
    </xf>
    <xf numFmtId="2" fontId="2" fillId="16" borderId="38" xfId="0" applyNumberFormat="1" applyFont="1" applyFill="1" applyBorder="1" applyAlignment="1">
      <alignment horizontal="center"/>
    </xf>
    <xf numFmtId="2" fontId="2" fillId="0" borderId="34" xfId="0" applyNumberFormat="1" applyFont="1" applyFill="1" applyBorder="1" applyAlignment="1">
      <alignment horizontal="center"/>
    </xf>
    <xf numFmtId="2" fontId="2" fillId="0" borderId="37" xfId="0" applyNumberFormat="1" applyFont="1" applyFill="1" applyBorder="1" applyAlignment="1">
      <alignment horizontal="center"/>
    </xf>
    <xf numFmtId="2" fontId="2" fillId="0" borderId="35" xfId="0" applyNumberFormat="1" applyFont="1" applyFill="1" applyBorder="1" applyAlignment="1">
      <alignment horizontal="center"/>
    </xf>
    <xf numFmtId="2" fontId="2" fillId="16" borderId="34" xfId="0" applyNumberFormat="1" applyFont="1" applyFill="1" applyBorder="1" applyAlignment="1">
      <alignment horizontal="center" vertical="center" wrapText="1"/>
    </xf>
    <xf numFmtId="2" fontId="2" fillId="17" borderId="37" xfId="0" applyNumberFormat="1" applyFont="1" applyFill="1" applyBorder="1" applyAlignment="1">
      <alignment horizontal="center"/>
    </xf>
    <xf numFmtId="1" fontId="2" fillId="0" borderId="39" xfId="1" applyNumberFormat="1" applyFont="1" applyFill="1" applyBorder="1" applyAlignment="1">
      <alignment horizontal="center" vertical="center"/>
    </xf>
    <xf numFmtId="1" fontId="2" fillId="0" borderId="40" xfId="1" applyNumberFormat="1" applyFont="1" applyFill="1" applyBorder="1" applyAlignment="1">
      <alignment horizontal="center" vertical="center"/>
    </xf>
    <xf numFmtId="0" fontId="0" fillId="0" borderId="0" xfId="0" applyBorder="1"/>
    <xf numFmtId="1" fontId="2" fillId="0" borderId="41" xfId="1" applyNumberFormat="1" applyFont="1" applyFill="1" applyBorder="1" applyAlignment="1">
      <alignment horizontal="center" vertical="center"/>
    </xf>
    <xf numFmtId="2" fontId="2" fillId="15" borderId="42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2" fontId="2" fillId="0" borderId="0" xfId="25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25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12" fillId="0" borderId="0" xfId="0" applyFont="1" applyFill="1" applyBorder="1" applyAlignment="1"/>
    <xf numFmtId="2" fontId="11" fillId="0" borderId="0" xfId="0" applyNumberFormat="1" applyFont="1" applyFill="1" applyBorder="1" applyAlignment="1">
      <alignment vertical="center"/>
    </xf>
    <xf numFmtId="2" fontId="2" fillId="16" borderId="43" xfId="0" applyNumberFormat="1" applyFont="1" applyFill="1" applyBorder="1" applyAlignment="1">
      <alignment horizontal="center" vertical="center" wrapText="1"/>
    </xf>
    <xf numFmtId="2" fontId="2" fillId="16" borderId="44" xfId="0" applyNumberFormat="1" applyFont="1" applyFill="1" applyBorder="1" applyAlignment="1">
      <alignment vertical="center" wrapText="1"/>
    </xf>
    <xf numFmtId="0" fontId="0" fillId="0" borderId="25" xfId="0" applyBorder="1" applyAlignment="1"/>
    <xf numFmtId="0" fontId="11" fillId="16" borderId="44" xfId="0" applyFont="1" applyFill="1" applyBorder="1" applyAlignment="1"/>
    <xf numFmtId="0" fontId="11" fillId="16" borderId="25" xfId="0" applyFont="1" applyFill="1" applyBorder="1" applyAlignment="1"/>
    <xf numFmtId="0" fontId="11" fillId="16" borderId="30" xfId="0" applyFont="1" applyFill="1" applyBorder="1" applyAlignment="1"/>
    <xf numFmtId="0" fontId="11" fillId="0" borderId="23" xfId="0" applyNumberFormat="1" applyFont="1" applyFill="1" applyBorder="1" applyAlignment="1">
      <alignment vertical="center"/>
    </xf>
    <xf numFmtId="1" fontId="10" fillId="0" borderId="0" xfId="0" applyNumberFormat="1" applyFont="1" applyFill="1" applyBorder="1" applyAlignment="1">
      <alignment horizontal="center" vertical="center"/>
    </xf>
    <xf numFmtId="2" fontId="2" fillId="17" borderId="38" xfId="0" applyNumberFormat="1" applyFont="1" applyFill="1" applyBorder="1" applyAlignment="1">
      <alignment horizontal="center"/>
    </xf>
    <xf numFmtId="1" fontId="10" fillId="0" borderId="45" xfId="0" applyNumberFormat="1" applyFont="1" applyFill="1" applyBorder="1" applyAlignment="1">
      <alignment horizontal="center" vertical="center"/>
    </xf>
    <xf numFmtId="1" fontId="10" fillId="0" borderId="25" xfId="0" applyNumberFormat="1" applyFont="1" applyFill="1" applyBorder="1" applyAlignment="1">
      <alignment horizontal="center" vertical="center"/>
    </xf>
    <xf numFmtId="0" fontId="0" fillId="0" borderId="45" xfId="0" applyBorder="1"/>
    <xf numFmtId="2" fontId="2" fillId="17" borderId="34" xfId="0" applyNumberFormat="1" applyFont="1" applyFill="1" applyBorder="1" applyAlignment="1">
      <alignment horizontal="center"/>
    </xf>
    <xf numFmtId="2" fontId="2" fillId="20" borderId="37" xfId="0" applyNumberFormat="1" applyFont="1" applyFill="1" applyBorder="1" applyAlignment="1">
      <alignment horizontal="center"/>
    </xf>
    <xf numFmtId="2" fontId="2" fillId="20" borderId="35" xfId="0" applyNumberFormat="1" applyFont="1" applyFill="1" applyBorder="1" applyAlignment="1">
      <alignment horizontal="center"/>
    </xf>
    <xf numFmtId="0" fontId="36" fillId="0" borderId="31" xfId="1" applyFont="1" applyFill="1" applyBorder="1" applyAlignment="1">
      <alignment vertical="center"/>
    </xf>
    <xf numFmtId="2" fontId="2" fillId="15" borderId="46" xfId="0" applyNumberFormat="1" applyFont="1" applyFill="1" applyBorder="1" applyAlignment="1">
      <alignment horizontal="center"/>
    </xf>
    <xf numFmtId="2" fontId="2" fillId="15" borderId="45" xfId="0" applyNumberFormat="1" applyFont="1" applyFill="1" applyBorder="1" applyAlignment="1">
      <alignment horizontal="center"/>
    </xf>
    <xf numFmtId="0" fontId="11" fillId="0" borderId="23" xfId="0" applyNumberFormat="1" applyFont="1" applyFill="1" applyBorder="1" applyAlignment="1">
      <alignment horizontal="center" vertical="center"/>
    </xf>
    <xf numFmtId="0" fontId="2" fillId="0" borderId="41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2" fontId="2" fillId="0" borderId="0" xfId="0" applyNumberFormat="1" applyFont="1" applyFill="1" applyAlignment="1">
      <alignment horizontal="center" vertical="top"/>
    </xf>
    <xf numFmtId="0" fontId="0" fillId="0" borderId="0" xfId="0" applyAlignment="1">
      <alignment vertical="top"/>
    </xf>
    <xf numFmtId="0" fontId="10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top"/>
    </xf>
    <xf numFmtId="0" fontId="13" fillId="0" borderId="0" xfId="0" applyFont="1" applyAlignment="1">
      <alignment vertical="top"/>
    </xf>
    <xf numFmtId="0" fontId="0" fillId="0" borderId="0" xfId="0" applyNumberFormat="1" applyAlignment="1">
      <alignment vertical="top"/>
    </xf>
    <xf numFmtId="0" fontId="25" fillId="0" borderId="0" xfId="0" applyFont="1" applyFill="1" applyAlignment="1">
      <alignment horizontal="left" vertical="top"/>
    </xf>
    <xf numFmtId="0" fontId="25" fillId="0" borderId="0" xfId="0" applyFont="1" applyFill="1" applyAlignment="1">
      <alignment horizontal="center" vertical="top"/>
    </xf>
    <xf numFmtId="2" fontId="2" fillId="16" borderId="10" xfId="0" applyNumberFormat="1" applyFont="1" applyFill="1" applyBorder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2" fontId="2" fillId="0" borderId="0" xfId="0" applyNumberFormat="1" applyFont="1" applyFill="1" applyBorder="1" applyAlignment="1">
      <alignment horizontal="center" vertical="top"/>
    </xf>
    <xf numFmtId="2" fontId="2" fillId="15" borderId="10" xfId="0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167" fontId="10" fillId="0" borderId="0" xfId="0" applyNumberFormat="1" applyFont="1" applyFill="1" applyBorder="1" applyAlignment="1">
      <alignment horizontal="left" vertical="top"/>
    </xf>
    <xf numFmtId="2" fontId="2" fillId="0" borderId="0" xfId="2" applyNumberFormat="1" applyFont="1" applyFill="1" applyAlignment="1">
      <alignment horizontal="center" vertical="top"/>
    </xf>
    <xf numFmtId="0" fontId="0" fillId="0" borderId="0" xfId="0" applyAlignment="1"/>
    <xf numFmtId="0" fontId="10" fillId="0" borderId="0" xfId="0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168" fontId="10" fillId="0" borderId="0" xfId="0" applyNumberFormat="1" applyFont="1" applyFill="1" applyAlignment="1"/>
    <xf numFmtId="14" fontId="11" fillId="0" borderId="23" xfId="0" applyNumberFormat="1" applyFont="1" applyFill="1" applyBorder="1" applyAlignment="1">
      <alignment horizontal="center" vertical="center"/>
    </xf>
    <xf numFmtId="2" fontId="2" fillId="16" borderId="47" xfId="0" applyNumberFormat="1" applyFont="1" applyFill="1" applyBorder="1" applyAlignment="1">
      <alignment horizontal="center"/>
    </xf>
    <xf numFmtId="2" fontId="2" fillId="16" borderId="48" xfId="0" applyNumberFormat="1" applyFont="1" applyFill="1" applyBorder="1" applyAlignment="1">
      <alignment horizontal="center"/>
    </xf>
    <xf numFmtId="2" fontId="2" fillId="16" borderId="49" xfId="0" applyNumberFormat="1" applyFont="1" applyFill="1" applyBorder="1" applyAlignment="1">
      <alignment horizontal="center" vertical="center" wrapText="1"/>
    </xf>
    <xf numFmtId="2" fontId="2" fillId="16" borderId="50" xfId="0" applyNumberFormat="1" applyFont="1" applyFill="1" applyBorder="1" applyAlignment="1">
      <alignment horizontal="center" vertical="center" wrapText="1"/>
    </xf>
    <xf numFmtId="2" fontId="2" fillId="16" borderId="51" xfId="0" applyNumberFormat="1" applyFont="1" applyFill="1" applyBorder="1" applyAlignment="1">
      <alignment horizontal="center" vertical="center" wrapText="1"/>
    </xf>
    <xf numFmtId="168" fontId="10" fillId="0" borderId="0" xfId="0" applyNumberFormat="1" applyFont="1" applyFill="1" applyAlignment="1">
      <alignment horizontal="left"/>
    </xf>
    <xf numFmtId="2" fontId="2" fillId="20" borderId="38" xfId="0" applyNumberFormat="1" applyFont="1" applyFill="1" applyBorder="1" applyAlignment="1">
      <alignment horizontal="center"/>
    </xf>
    <xf numFmtId="1" fontId="11" fillId="0" borderId="39" xfId="0" applyNumberFormat="1" applyFont="1" applyFill="1" applyBorder="1" applyAlignment="1">
      <alignment vertical="center"/>
    </xf>
    <xf numFmtId="2" fontId="2" fillId="20" borderId="17" xfId="0" applyNumberFormat="1" applyFont="1" applyFill="1" applyBorder="1" applyAlignment="1">
      <alignment vertical="center" wrapText="1"/>
    </xf>
    <xf numFmtId="2" fontId="2" fillId="20" borderId="38" xfId="0" applyNumberFormat="1" applyFont="1" applyFill="1" applyBorder="1" applyAlignment="1"/>
    <xf numFmtId="2" fontId="2" fillId="20" borderId="52" xfId="0" applyNumberFormat="1" applyFont="1" applyFill="1" applyBorder="1" applyAlignment="1">
      <alignment horizontal="center" vertical="center"/>
    </xf>
    <xf numFmtId="2" fontId="2" fillId="16" borderId="36" xfId="0" applyNumberFormat="1" applyFont="1" applyFill="1" applyBorder="1" applyAlignment="1">
      <alignment horizontal="center" vertical="center" wrapText="1"/>
    </xf>
    <xf numFmtId="2" fontId="2" fillId="20" borderId="53" xfId="0" applyNumberFormat="1" applyFont="1" applyFill="1" applyBorder="1" applyAlignment="1">
      <alignment horizontal="center" vertical="center" wrapText="1"/>
    </xf>
    <xf numFmtId="2" fontId="2" fillId="20" borderId="12" xfId="0" applyNumberFormat="1" applyFont="1" applyFill="1" applyBorder="1" applyAlignment="1">
      <alignment horizontal="center" vertical="center" wrapText="1"/>
    </xf>
    <xf numFmtId="0" fontId="12" fillId="20" borderId="44" xfId="0" applyFont="1" applyFill="1" applyBorder="1" applyAlignment="1">
      <alignment horizontal="center"/>
    </xf>
    <xf numFmtId="0" fontId="12" fillId="20" borderId="25" xfId="0" applyFont="1" applyFill="1" applyBorder="1" applyAlignment="1">
      <alignment horizontal="center"/>
    </xf>
    <xf numFmtId="0" fontId="12" fillId="20" borderId="30" xfId="0" applyFont="1" applyFill="1" applyBorder="1" applyAlignment="1">
      <alignment horizontal="center"/>
    </xf>
    <xf numFmtId="2" fontId="2" fillId="20" borderId="54" xfId="0" applyNumberFormat="1" applyFont="1" applyFill="1" applyBorder="1" applyAlignment="1">
      <alignment horizontal="center" vertical="center" wrapText="1"/>
    </xf>
    <xf numFmtId="2" fontId="2" fillId="20" borderId="20" xfId="0" applyNumberFormat="1" applyFont="1" applyFill="1" applyBorder="1" applyAlignment="1">
      <alignment horizontal="center" vertical="center" wrapText="1"/>
    </xf>
    <xf numFmtId="2" fontId="2" fillId="20" borderId="11" xfId="0" applyNumberFormat="1" applyFont="1" applyFill="1" applyBorder="1" applyAlignment="1">
      <alignment horizontal="center" vertical="center" wrapText="1"/>
    </xf>
    <xf numFmtId="2" fontId="2" fillId="15" borderId="11" xfId="0" applyNumberFormat="1" applyFont="1" applyFill="1" applyBorder="1" applyAlignment="1">
      <alignment horizontal="center" vertical="center"/>
    </xf>
    <xf numFmtId="2" fontId="2" fillId="15" borderId="12" xfId="0" applyNumberFormat="1" applyFont="1" applyFill="1" applyBorder="1" applyAlignment="1">
      <alignment horizontal="center" vertical="center"/>
    </xf>
    <xf numFmtId="168" fontId="10" fillId="0" borderId="0" xfId="0" applyNumberFormat="1" applyFont="1" applyFill="1" applyAlignment="1">
      <alignment horizontal="right"/>
    </xf>
    <xf numFmtId="168" fontId="10" fillId="0" borderId="0" xfId="0" applyNumberFormat="1" applyFont="1" applyFill="1" applyAlignment="1">
      <alignment horizontal="left"/>
    </xf>
    <xf numFmtId="0" fontId="11" fillId="16" borderId="44" xfId="0" applyFont="1" applyFill="1" applyBorder="1" applyAlignment="1">
      <alignment horizontal="center"/>
    </xf>
    <xf numFmtId="0" fontId="11" fillId="16" borderId="25" xfId="0" applyFont="1" applyFill="1" applyBorder="1" applyAlignment="1">
      <alignment horizontal="center"/>
    </xf>
    <xf numFmtId="0" fontId="11" fillId="16" borderId="30" xfId="0" applyFont="1" applyFill="1" applyBorder="1" applyAlignment="1">
      <alignment horizontal="center"/>
    </xf>
    <xf numFmtId="2" fontId="2" fillId="15" borderId="13" xfId="0" applyNumberFormat="1" applyFont="1" applyFill="1" applyBorder="1" applyAlignment="1">
      <alignment horizontal="center" vertical="center" wrapText="1"/>
    </xf>
    <xf numFmtId="2" fontId="2" fillId="15" borderId="10" xfId="0" applyNumberFormat="1" applyFont="1" applyFill="1" applyBorder="1" applyAlignment="1">
      <alignment horizontal="center" vertical="center" wrapText="1"/>
    </xf>
    <xf numFmtId="2" fontId="2" fillId="15" borderId="13" xfId="0" applyNumberFormat="1" applyFont="1" applyFill="1" applyBorder="1" applyAlignment="1">
      <alignment horizontal="center" vertical="center"/>
    </xf>
    <xf numFmtId="2" fontId="2" fillId="15" borderId="10" xfId="0" applyNumberFormat="1" applyFont="1" applyFill="1" applyBorder="1" applyAlignment="1">
      <alignment horizontal="center" vertical="center"/>
    </xf>
    <xf numFmtId="2" fontId="2" fillId="16" borderId="55" xfId="0" applyNumberFormat="1" applyFont="1" applyFill="1" applyBorder="1" applyAlignment="1">
      <alignment horizontal="center" vertical="center" wrapText="1"/>
    </xf>
    <xf numFmtId="2" fontId="2" fillId="16" borderId="12" xfId="0" applyNumberFormat="1" applyFont="1" applyFill="1" applyBorder="1" applyAlignment="1">
      <alignment horizontal="center" vertical="center" wrapText="1"/>
    </xf>
    <xf numFmtId="2" fontId="2" fillId="16" borderId="15" xfId="0" applyNumberFormat="1" applyFont="1" applyFill="1" applyBorder="1" applyAlignment="1">
      <alignment horizontal="center" vertical="center" wrapText="1"/>
    </xf>
    <xf numFmtId="2" fontId="2" fillId="16" borderId="18" xfId="0" applyNumberFormat="1" applyFont="1" applyFill="1" applyBorder="1" applyAlignment="1">
      <alignment horizontal="center" vertical="center" wrapText="1"/>
    </xf>
    <xf numFmtId="0" fontId="12" fillId="15" borderId="56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2" fontId="2" fillId="15" borderId="56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2" fontId="2" fillId="15" borderId="61" xfId="0" applyNumberFormat="1" applyFont="1" applyFill="1" applyBorder="1" applyAlignment="1">
      <alignment horizontal="center" vertical="center" wrapText="1"/>
    </xf>
    <xf numFmtId="2" fontId="2" fillId="15" borderId="62" xfId="0" applyNumberFormat="1" applyFont="1" applyFill="1" applyBorder="1" applyAlignment="1">
      <alignment horizontal="center" vertical="center" wrapText="1"/>
    </xf>
    <xf numFmtId="2" fontId="2" fillId="15" borderId="63" xfId="0" applyNumberFormat="1" applyFont="1" applyFill="1" applyBorder="1" applyAlignment="1">
      <alignment horizontal="center" vertical="center" wrapText="1"/>
    </xf>
    <xf numFmtId="2" fontId="2" fillId="15" borderId="64" xfId="0" applyNumberFormat="1" applyFont="1" applyFill="1" applyBorder="1" applyAlignment="1">
      <alignment horizontal="center" vertical="center" wrapText="1"/>
    </xf>
    <xf numFmtId="2" fontId="2" fillId="15" borderId="65" xfId="0" applyNumberFormat="1" applyFont="1" applyFill="1" applyBorder="1" applyAlignment="1">
      <alignment horizontal="center" vertical="center" wrapText="1"/>
    </xf>
    <xf numFmtId="2" fontId="2" fillId="16" borderId="66" xfId="0" applyNumberFormat="1" applyFont="1" applyFill="1" applyBorder="1" applyAlignment="1">
      <alignment horizontal="center" vertical="center" wrapText="1"/>
    </xf>
    <xf numFmtId="2" fontId="2" fillId="16" borderId="67" xfId="0" applyNumberFormat="1" applyFont="1" applyFill="1" applyBorder="1" applyAlignment="1">
      <alignment horizontal="center" vertical="center" wrapText="1"/>
    </xf>
    <xf numFmtId="2" fontId="2" fillId="16" borderId="64" xfId="0" applyNumberFormat="1" applyFont="1" applyFill="1" applyBorder="1" applyAlignment="1">
      <alignment horizontal="center" vertical="center" wrapText="1"/>
    </xf>
    <xf numFmtId="2" fontId="2" fillId="16" borderId="65" xfId="0" applyNumberFormat="1" applyFont="1" applyFill="1" applyBorder="1" applyAlignment="1">
      <alignment horizontal="center" vertical="center" wrapText="1"/>
    </xf>
    <xf numFmtId="2" fontId="2" fillId="16" borderId="13" xfId="0" applyNumberFormat="1" applyFont="1" applyFill="1" applyBorder="1" applyAlignment="1">
      <alignment horizontal="center" vertical="center" wrapText="1"/>
    </xf>
    <xf numFmtId="2" fontId="2" fillId="16" borderId="10" xfId="0" applyNumberFormat="1" applyFont="1" applyFill="1" applyBorder="1" applyAlignment="1">
      <alignment horizontal="center" vertical="center" wrapText="1"/>
    </xf>
    <xf numFmtId="2" fontId="2" fillId="15" borderId="68" xfId="0" applyNumberFormat="1" applyFont="1" applyFill="1" applyBorder="1" applyAlignment="1">
      <alignment horizontal="center" vertical="center" wrapText="1"/>
    </xf>
    <xf numFmtId="2" fontId="2" fillId="15" borderId="43" xfId="0" applyNumberFormat="1" applyFont="1" applyFill="1" applyBorder="1" applyAlignment="1">
      <alignment horizontal="center" vertical="center" wrapText="1"/>
    </xf>
    <xf numFmtId="2" fontId="2" fillId="16" borderId="13" xfId="0" applyNumberFormat="1" applyFont="1" applyFill="1" applyBorder="1" applyAlignment="1">
      <alignment horizontal="center" wrapText="1"/>
    </xf>
    <xf numFmtId="2" fontId="2" fillId="16" borderId="10" xfId="0" applyNumberFormat="1" applyFont="1" applyFill="1" applyBorder="1" applyAlignment="1">
      <alignment horizontal="center"/>
    </xf>
    <xf numFmtId="2" fontId="2" fillId="16" borderId="68" xfId="0" applyNumberFormat="1" applyFont="1" applyFill="1" applyBorder="1" applyAlignment="1">
      <alignment horizontal="center" vertical="center" wrapText="1"/>
    </xf>
    <xf numFmtId="2" fontId="2" fillId="16" borderId="43" xfId="0" applyNumberFormat="1" applyFont="1" applyFill="1" applyBorder="1" applyAlignment="1">
      <alignment horizontal="center" vertical="center" wrapText="1"/>
    </xf>
    <xf numFmtId="2" fontId="2" fillId="15" borderId="69" xfId="0" applyNumberFormat="1" applyFont="1" applyFill="1" applyBorder="1" applyAlignment="1">
      <alignment horizontal="center" wrapText="1"/>
    </xf>
    <xf numFmtId="0" fontId="0" fillId="15" borderId="16" xfId="0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2" fontId="2" fillId="20" borderId="10" xfId="0" applyNumberFormat="1" applyFont="1" applyFill="1" applyBorder="1" applyAlignment="1">
      <alignment horizontal="center" vertical="center"/>
    </xf>
    <xf numFmtId="2" fontId="2" fillId="15" borderId="22" xfId="0" applyNumberFormat="1" applyFont="1" applyFill="1" applyBorder="1" applyAlignment="1">
      <alignment horizontal="center" vertical="center"/>
    </xf>
    <xf numFmtId="2" fontId="2" fillId="15" borderId="20" xfId="0" applyNumberFormat="1" applyFont="1" applyFill="1" applyBorder="1" applyAlignment="1">
      <alignment horizontal="center" vertical="center"/>
    </xf>
    <xf numFmtId="1" fontId="2" fillId="15" borderId="66" xfId="0" applyNumberFormat="1" applyFont="1" applyFill="1" applyBorder="1" applyAlignment="1">
      <alignment horizontal="center" vertical="center" wrapText="1"/>
    </xf>
    <xf numFmtId="0" fontId="2" fillId="15" borderId="67" xfId="0" applyFont="1" applyFill="1" applyBorder="1" applyAlignment="1">
      <alignment horizontal="center"/>
    </xf>
    <xf numFmtId="1" fontId="2" fillId="15" borderId="13" xfId="0" applyNumberFormat="1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/>
    </xf>
    <xf numFmtId="2" fontId="2" fillId="15" borderId="55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2" fillId="15" borderId="10" xfId="0" applyNumberFormat="1" applyFont="1" applyFill="1" applyBorder="1" applyAlignment="1">
      <alignment horizontal="center" vertical="center" wrapText="1"/>
    </xf>
    <xf numFmtId="2" fontId="2" fillId="16" borderId="70" xfId="0" applyNumberFormat="1" applyFont="1" applyFill="1" applyBorder="1" applyAlignment="1">
      <alignment horizontal="center" vertical="center"/>
    </xf>
    <xf numFmtId="0" fontId="0" fillId="0" borderId="19" xfId="0" applyBorder="1"/>
    <xf numFmtId="2" fontId="2" fillId="15" borderId="15" xfId="0" applyNumberFormat="1" applyFont="1" applyFill="1" applyBorder="1" applyAlignment="1">
      <alignment horizontal="center" vertical="center" wrapText="1"/>
    </xf>
    <xf numFmtId="2" fontId="2" fillId="15" borderId="18" xfId="0" applyNumberFormat="1" applyFont="1" applyFill="1" applyBorder="1" applyAlignment="1">
      <alignment horizontal="center" vertical="center" wrapText="1"/>
    </xf>
    <xf numFmtId="1" fontId="2" fillId="15" borderId="56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" fontId="2" fillId="15" borderId="64" xfId="0" applyNumberFormat="1" applyFont="1" applyFill="1" applyBorder="1" applyAlignment="1">
      <alignment horizontal="center" vertical="center" wrapText="1"/>
    </xf>
    <xf numFmtId="0" fontId="2" fillId="15" borderId="65" xfId="0" applyFont="1" applyFill="1" applyBorder="1" applyAlignment="1">
      <alignment horizontal="center"/>
    </xf>
    <xf numFmtId="2" fontId="2" fillId="16" borderId="14" xfId="0" applyNumberFormat="1" applyFont="1" applyFill="1" applyBorder="1" applyAlignment="1">
      <alignment horizontal="center"/>
    </xf>
    <xf numFmtId="2" fontId="2" fillId="16" borderId="13" xfId="0" applyNumberFormat="1" applyFont="1" applyFill="1" applyBorder="1" applyAlignment="1">
      <alignment horizontal="center"/>
    </xf>
    <xf numFmtId="2" fontId="2" fillId="16" borderId="15" xfId="0" applyNumberFormat="1" applyFont="1" applyFill="1" applyBorder="1" applyAlignment="1">
      <alignment horizontal="center"/>
    </xf>
    <xf numFmtId="2" fontId="2" fillId="18" borderId="71" xfId="0" applyNumberFormat="1" applyFont="1" applyFill="1" applyBorder="1" applyAlignment="1">
      <alignment horizontal="center" vertical="center" wrapText="1"/>
    </xf>
    <xf numFmtId="2" fontId="2" fillId="18" borderId="72" xfId="0" applyNumberFormat="1" applyFont="1" applyFill="1" applyBorder="1" applyAlignment="1">
      <alignment horizontal="center" vertical="center" wrapText="1"/>
    </xf>
    <xf numFmtId="2" fontId="2" fillId="18" borderId="58" xfId="0" applyNumberFormat="1" applyFont="1" applyFill="1" applyBorder="1" applyAlignment="1">
      <alignment horizontal="center" vertical="center" wrapText="1"/>
    </xf>
    <xf numFmtId="2" fontId="2" fillId="18" borderId="73" xfId="0" applyNumberFormat="1" applyFont="1" applyFill="1" applyBorder="1" applyAlignment="1">
      <alignment horizontal="center" vertical="center" wrapText="1"/>
    </xf>
    <xf numFmtId="2" fontId="2" fillId="15" borderId="74" xfId="0" applyNumberFormat="1" applyFont="1" applyFill="1" applyBorder="1" applyAlignment="1">
      <alignment horizontal="center" vertical="center" wrapText="1"/>
    </xf>
    <xf numFmtId="2" fontId="2" fillId="15" borderId="75" xfId="0" applyNumberFormat="1" applyFont="1" applyFill="1" applyBorder="1" applyAlignment="1">
      <alignment horizontal="center" vertical="center" wrapText="1"/>
    </xf>
    <xf numFmtId="2" fontId="2" fillId="15" borderId="76" xfId="0" applyNumberFormat="1" applyFont="1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2" fontId="2" fillId="15" borderId="69" xfId="0" applyNumberFormat="1" applyFont="1" applyFill="1" applyBorder="1" applyAlignment="1">
      <alignment horizontal="center" vertical="center" wrapText="1"/>
    </xf>
    <xf numFmtId="2" fontId="2" fillId="15" borderId="16" xfId="0" applyNumberFormat="1" applyFont="1" applyFill="1" applyBorder="1" applyAlignment="1">
      <alignment horizontal="center" vertical="center" wrapText="1"/>
    </xf>
    <xf numFmtId="2" fontId="2" fillId="15" borderId="19" xfId="0" applyNumberFormat="1" applyFont="1" applyFill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15" borderId="57" xfId="0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 wrapText="1"/>
    </xf>
    <xf numFmtId="0" fontId="0" fillId="15" borderId="28" xfId="0" applyFill="1" applyBorder="1" applyAlignment="1">
      <alignment horizontal="center" vertical="center" wrapText="1"/>
    </xf>
    <xf numFmtId="2" fontId="2" fillId="16" borderId="56" xfId="0" applyNumberFormat="1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9" xfId="0" applyBorder="1"/>
    <xf numFmtId="2" fontId="2" fillId="16" borderId="66" xfId="0" applyNumberFormat="1" applyFont="1" applyFill="1" applyBorder="1" applyAlignment="1">
      <alignment horizontal="center" vertical="center"/>
    </xf>
    <xf numFmtId="0" fontId="0" fillId="0" borderId="77" xfId="0" applyBorder="1"/>
    <xf numFmtId="0" fontId="0" fillId="0" borderId="78" xfId="0" applyBorder="1"/>
    <xf numFmtId="2" fontId="2" fillId="17" borderId="12" xfId="0" applyNumberFormat="1" applyFont="1" applyFill="1" applyBorder="1" applyAlignment="1">
      <alignment horizontal="center" vertical="center" wrapText="1"/>
    </xf>
    <xf numFmtId="2" fontId="2" fillId="17" borderId="10" xfId="0" applyNumberFormat="1" applyFont="1" applyFill="1" applyBorder="1" applyAlignment="1">
      <alignment horizontal="center" vertical="center" wrapText="1"/>
    </xf>
    <xf numFmtId="0" fontId="12" fillId="17" borderId="27" xfId="0" applyFont="1" applyFill="1" applyBorder="1" applyAlignment="1">
      <alignment horizontal="center"/>
    </xf>
    <xf numFmtId="0" fontId="12" fillId="17" borderId="50" xfId="0" applyFont="1" applyFill="1" applyBorder="1" applyAlignment="1">
      <alignment horizontal="center"/>
    </xf>
    <xf numFmtId="0" fontId="12" fillId="17" borderId="79" xfId="0" applyFont="1" applyFill="1" applyBorder="1" applyAlignment="1">
      <alignment horizontal="center"/>
    </xf>
    <xf numFmtId="2" fontId="11" fillId="16" borderId="53" xfId="0" applyNumberFormat="1" applyFont="1" applyFill="1" applyBorder="1" applyAlignment="1">
      <alignment horizontal="center" vertical="center" wrapText="1"/>
    </xf>
    <xf numFmtId="0" fontId="27" fillId="0" borderId="12" xfId="0" applyFont="1" applyBorder="1"/>
    <xf numFmtId="2" fontId="2" fillId="16" borderId="80" xfId="0" applyNumberFormat="1" applyFont="1" applyFill="1" applyBorder="1" applyAlignment="1">
      <alignment horizontal="center" vertical="center" wrapText="1"/>
    </xf>
    <xf numFmtId="2" fontId="2" fillId="16" borderId="17" xfId="0" applyNumberFormat="1" applyFont="1" applyFill="1" applyBorder="1" applyAlignment="1">
      <alignment horizontal="center" vertical="center" wrapText="1"/>
    </xf>
    <xf numFmtId="2" fontId="2" fillId="16" borderId="52" xfId="0" applyNumberFormat="1" applyFont="1" applyFill="1" applyBorder="1" applyAlignment="1">
      <alignment horizontal="center" vertical="center" wrapText="1"/>
    </xf>
    <xf numFmtId="2" fontId="2" fillId="17" borderId="68" xfId="0" applyNumberFormat="1" applyFont="1" applyFill="1" applyBorder="1" applyAlignment="1">
      <alignment horizontal="center" vertical="center" wrapText="1"/>
    </xf>
    <xf numFmtId="2" fontId="2" fillId="17" borderId="43" xfId="0" applyNumberFormat="1" applyFont="1" applyFill="1" applyBorder="1" applyAlignment="1">
      <alignment horizontal="center" vertical="center" wrapText="1"/>
    </xf>
    <xf numFmtId="2" fontId="2" fillId="17" borderId="64" xfId="0" applyNumberFormat="1" applyFont="1" applyFill="1" applyBorder="1" applyAlignment="1">
      <alignment horizontal="center" vertical="center" wrapText="1"/>
    </xf>
    <xf numFmtId="2" fontId="2" fillId="17" borderId="65" xfId="0" applyNumberFormat="1" applyFont="1" applyFill="1" applyBorder="1" applyAlignment="1">
      <alignment horizontal="center" vertical="center" wrapText="1"/>
    </xf>
    <xf numFmtId="2" fontId="2" fillId="17" borderId="53" xfId="0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2" fontId="2" fillId="19" borderId="81" xfId="0" applyNumberFormat="1" applyFont="1" applyFill="1" applyBorder="1" applyAlignment="1">
      <alignment horizontal="center" vertical="center" wrapText="1"/>
    </xf>
    <xf numFmtId="2" fontId="2" fillId="19" borderId="82" xfId="0" applyNumberFormat="1" applyFont="1" applyFill="1" applyBorder="1" applyAlignment="1">
      <alignment horizontal="center" vertical="center" wrapText="1"/>
    </xf>
    <xf numFmtId="2" fontId="2" fillId="19" borderId="52" xfId="0" applyNumberFormat="1" applyFont="1" applyFill="1" applyBorder="1" applyAlignment="1">
      <alignment horizontal="center" vertical="center" wrapText="1"/>
    </xf>
    <xf numFmtId="2" fontId="2" fillId="19" borderId="83" xfId="0" applyNumberFormat="1" applyFont="1" applyFill="1" applyBorder="1" applyAlignment="1">
      <alignment horizontal="center" vertical="center" wrapText="1"/>
    </xf>
    <xf numFmtId="2" fontId="2" fillId="15" borderId="57" xfId="0" applyNumberFormat="1" applyFont="1" applyFill="1" applyBorder="1" applyAlignment="1">
      <alignment horizontal="center" vertical="center" wrapText="1"/>
    </xf>
    <xf numFmtId="2" fontId="2" fillId="15" borderId="59" xfId="0" applyNumberFormat="1" applyFont="1" applyFill="1" applyBorder="1" applyAlignment="1">
      <alignment horizontal="center" vertical="center" wrapText="1"/>
    </xf>
    <xf numFmtId="2" fontId="2" fillId="15" borderId="64" xfId="0" applyNumberFormat="1" applyFont="1" applyFill="1" applyBorder="1" applyAlignment="1">
      <alignment horizontal="center" vertical="center"/>
    </xf>
    <xf numFmtId="2" fontId="2" fillId="15" borderId="65" xfId="0" applyNumberFormat="1" applyFont="1" applyFill="1" applyBorder="1" applyAlignment="1">
      <alignment horizontal="center" vertical="center"/>
    </xf>
    <xf numFmtId="0" fontId="12" fillId="16" borderId="56" xfId="0" applyFont="1" applyFill="1" applyBorder="1" applyAlignment="1">
      <alignment horizontal="center"/>
    </xf>
    <xf numFmtId="0" fontId="12" fillId="16" borderId="24" xfId="0" applyFont="1" applyFill="1" applyBorder="1" applyAlignment="1">
      <alignment horizontal="center"/>
    </xf>
    <xf numFmtId="0" fontId="12" fillId="16" borderId="29" xfId="0" applyFont="1" applyFill="1" applyBorder="1" applyAlignment="1">
      <alignment horizontal="center"/>
    </xf>
    <xf numFmtId="2" fontId="2" fillId="16" borderId="69" xfId="0" applyNumberFormat="1" applyFont="1" applyFill="1" applyBorder="1" applyAlignment="1">
      <alignment horizontal="center" vertical="center" wrapText="1"/>
    </xf>
    <xf numFmtId="2" fontId="2" fillId="16" borderId="16" xfId="0" applyNumberFormat="1" applyFont="1" applyFill="1" applyBorder="1" applyAlignment="1">
      <alignment horizontal="center" vertical="center" wrapText="1"/>
    </xf>
    <xf numFmtId="2" fontId="2" fillId="16" borderId="19" xfId="0" applyNumberFormat="1" applyFont="1" applyFill="1" applyBorder="1" applyAlignment="1">
      <alignment horizontal="center" vertical="center" wrapText="1"/>
    </xf>
    <xf numFmtId="2" fontId="2" fillId="15" borderId="24" xfId="0" applyNumberFormat="1" applyFont="1" applyFill="1" applyBorder="1" applyAlignment="1">
      <alignment horizontal="center" vertical="center" wrapText="1"/>
    </xf>
    <xf numFmtId="2" fontId="2" fillId="15" borderId="45" xfId="0" applyNumberFormat="1" applyFont="1" applyFill="1" applyBorder="1" applyAlignment="1">
      <alignment horizontal="center" vertical="center" wrapText="1"/>
    </xf>
    <xf numFmtId="2" fontId="2" fillId="15" borderId="29" xfId="0" applyNumberFormat="1" applyFont="1" applyFill="1" applyBorder="1" applyAlignment="1">
      <alignment horizontal="center" vertical="center" wrapText="1"/>
    </xf>
    <xf numFmtId="2" fontId="2" fillId="15" borderId="58" xfId="0" applyNumberFormat="1" applyFont="1" applyFill="1" applyBorder="1" applyAlignment="1">
      <alignment horizontal="center" vertical="center" wrapText="1"/>
    </xf>
    <xf numFmtId="2" fontId="2" fillId="15" borderId="83" xfId="0" applyNumberFormat="1" applyFont="1" applyFill="1" applyBorder="1" applyAlignment="1">
      <alignment horizontal="center" vertical="center" wrapText="1"/>
    </xf>
    <xf numFmtId="0" fontId="6" fillId="15" borderId="43" xfId="0" applyFont="1" applyFill="1" applyBorder="1" applyAlignment="1">
      <alignment horizontal="center"/>
    </xf>
    <xf numFmtId="0" fontId="6" fillId="15" borderId="84" xfId="0" applyFont="1" applyFill="1" applyBorder="1" applyAlignment="1">
      <alignment horizontal="center"/>
    </xf>
    <xf numFmtId="0" fontId="6" fillId="15" borderId="65" xfId="0" applyFont="1" applyFill="1" applyBorder="1" applyAlignment="1">
      <alignment horizontal="center"/>
    </xf>
    <xf numFmtId="0" fontId="8" fillId="18" borderId="0" xfId="0" applyFont="1" applyFill="1" applyAlignment="1">
      <alignment horizontal="left"/>
    </xf>
    <xf numFmtId="0" fontId="7" fillId="15" borderId="10" xfId="0" applyFont="1" applyFill="1" applyBorder="1" applyAlignment="1">
      <alignment horizontal="center"/>
    </xf>
  </cellXfs>
  <cellStyles count="27">
    <cellStyle name="Normal_Sheet2" xfId="1"/>
    <cellStyle name="Normal_ТН июль" xfId="2"/>
    <cellStyle name="Акцент1" xfId="3" builtinId="29" customBuiltin="1"/>
    <cellStyle name="Акцент2" xfId="4" builtinId="33" customBuiltin="1"/>
    <cellStyle name="Акцент3" xfId="5" builtinId="37" customBuiltin="1"/>
    <cellStyle name="Акцент4" xfId="6" builtinId="41" customBuiltin="1"/>
    <cellStyle name="Акцент5" xfId="7" builtinId="45" customBuiltin="1"/>
    <cellStyle name="Акцент6" xfId="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12" builtinId="16" customBuiltin="1"/>
    <cellStyle name="Заголовок 2" xfId="13" builtinId="17" customBuiltin="1"/>
    <cellStyle name="Заголовок 3" xfId="14" builtinId="18" customBuiltin="1"/>
    <cellStyle name="Заголовок 4" xfId="15" builtinId="19" customBuiltin="1"/>
    <cellStyle name="Итог" xfId="16" builtinId="25" customBuiltin="1"/>
    <cellStyle name="Контрольная ячейка" xfId="17" builtinId="23" customBuiltin="1"/>
    <cellStyle name="Название" xfId="18" builtinId="15" customBuiltin="1"/>
    <cellStyle name="Нейтральный" xfId="19" builtinId="28" customBuiltin="1"/>
    <cellStyle name="Обычный" xfId="0" builtinId="0"/>
    <cellStyle name="Плохой" xfId="20" builtinId="27" customBuiltin="1"/>
    <cellStyle name="Пояснение" xfId="21" builtinId="53" customBuiltin="1"/>
    <cellStyle name="Примечание" xfId="22" builtinId="10" customBuiltin="1"/>
    <cellStyle name="Связанная ячейка" xfId="23" builtinId="24" customBuiltin="1"/>
    <cellStyle name="Текст предупреждения" xfId="24" builtinId="11" customBuiltin="1"/>
    <cellStyle name="Финансовый" xfId="25" builtinId="3"/>
    <cellStyle name="Хороший" xfId="26" builtinId="26" customBuiltin="1"/>
  </cellStyles>
  <dxfs count="7">
    <dxf>
      <font>
        <b/>
        <i val="0"/>
        <condense val="0"/>
        <extend val="0"/>
        <color auto="1"/>
      </font>
      <fill>
        <patternFill>
          <bgColor indexed="51"/>
        </patternFill>
      </fill>
    </dxf>
    <dxf>
      <font>
        <b/>
        <i val="0"/>
        <condense val="0"/>
        <extend val="0"/>
        <color auto="1"/>
      </font>
      <fill>
        <patternFill>
          <bgColor indexed="51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  <color auto="1"/>
      </font>
      <fill>
        <patternFill>
          <bgColor indexed="51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6"/>
      </font>
      <fill>
        <patternFill>
          <bgColor indexed="26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304800</xdr:colOff>
      <xdr:row>3</xdr:row>
      <xdr:rowOff>53340</xdr:rowOff>
    </xdr:from>
    <xdr:to>
      <xdr:col>15</xdr:col>
      <xdr:colOff>723900</xdr:colOff>
      <xdr:row>6</xdr:row>
      <xdr:rowOff>152400</xdr:rowOff>
    </xdr:to>
    <xdr:sp macro="" textlink="">
      <xdr:nvSpPr>
        <xdr:cNvPr id="162520" name="Text Box 150232" hidden="1"/>
        <xdr:cNvSpPr txBox="1">
          <a:spLocks noChangeArrowheads="1"/>
        </xdr:cNvSpPr>
      </xdr:nvSpPr>
      <xdr:spPr bwMode="auto">
        <a:xfrm>
          <a:off x="7802880" y="807720"/>
          <a:ext cx="1249680" cy="70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121920</xdr:colOff>
      <xdr:row>2</xdr:row>
      <xdr:rowOff>99060</xdr:rowOff>
    </xdr:from>
    <xdr:to>
      <xdr:col>5</xdr:col>
      <xdr:colOff>556260</xdr:colOff>
      <xdr:row>2</xdr:row>
      <xdr:rowOff>327660</xdr:rowOff>
    </xdr:to>
    <xdr:sp macro="" textlink="">
      <xdr:nvSpPr>
        <xdr:cNvPr id="229083" name="Text Box 215771" hidden="1"/>
        <xdr:cNvSpPr txBox="1">
          <a:spLocks noChangeArrowheads="1"/>
        </xdr:cNvSpPr>
      </xdr:nvSpPr>
      <xdr:spPr bwMode="auto">
        <a:xfrm>
          <a:off x="3307080" y="419100"/>
          <a:ext cx="81534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312420</xdr:colOff>
      <xdr:row>1803</xdr:row>
      <xdr:rowOff>22860</xdr:rowOff>
    </xdr:from>
    <xdr:to>
      <xdr:col>26</xdr:col>
      <xdr:colOff>342900</xdr:colOff>
      <xdr:row>1807</xdr:row>
      <xdr:rowOff>83820</xdr:rowOff>
    </xdr:to>
    <xdr:sp macro="" textlink="">
      <xdr:nvSpPr>
        <xdr:cNvPr id="229084" name="Text Box 215772" hidden="1"/>
        <xdr:cNvSpPr txBox="1">
          <a:spLocks noChangeArrowheads="1"/>
        </xdr:cNvSpPr>
      </xdr:nvSpPr>
      <xdr:spPr bwMode="auto">
        <a:xfrm>
          <a:off x="13822680" y="302811180"/>
          <a:ext cx="1264920" cy="731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ainSheet"/>
  <dimension ref="A1:IS38"/>
  <sheetViews>
    <sheetView tabSelected="1" workbookViewId="0">
      <pane xSplit="5" ySplit="10" topLeftCell="F23" activePane="bottomRight" state="frozen"/>
      <selection pane="topRight"/>
      <selection pane="bottomLeft"/>
      <selection pane="bottomRight" activeCell="F35" sqref="F35"/>
    </sheetView>
  </sheetViews>
  <sheetFormatPr defaultRowHeight="13.2" x14ac:dyDescent="0.25"/>
  <cols>
    <col min="1" max="1" width="7" bestFit="1" customWidth="1"/>
    <col min="2" max="2" width="19.6640625" customWidth="1"/>
    <col min="3" max="3" width="12.6640625" bestFit="1" customWidth="1"/>
    <col min="4" max="4" width="7.109375" customWidth="1"/>
    <col min="5" max="5" width="5.5546875" customWidth="1"/>
    <col min="6" max="6" width="8.33203125" bestFit="1" customWidth="1"/>
    <col min="7" max="7" width="4.88671875" bestFit="1" customWidth="1"/>
    <col min="8" max="8" width="7" customWidth="1"/>
    <col min="9" max="9" width="7.6640625" customWidth="1"/>
    <col min="10" max="10" width="6.88671875" bestFit="1" customWidth="1"/>
    <col min="11" max="11" width="6.5546875" customWidth="1"/>
    <col min="12" max="13" width="8" customWidth="1"/>
    <col min="14" max="14" width="7.109375" customWidth="1"/>
    <col min="15" max="15" width="5" customWidth="1"/>
    <col min="16" max="16" width="14.109375" customWidth="1"/>
    <col min="17" max="18" width="10.6640625" customWidth="1"/>
    <col min="19" max="19" width="5.5546875" customWidth="1"/>
    <col min="20" max="20" width="8.44140625" customWidth="1"/>
    <col min="21" max="21" width="8" customWidth="1"/>
    <col min="22" max="22" width="6" customWidth="1"/>
    <col min="23" max="23" width="5.5546875" customWidth="1"/>
    <col min="24" max="25" width="6.5546875" customWidth="1"/>
    <col min="26" max="26" width="11.44140625" bestFit="1" customWidth="1"/>
    <col min="27" max="27" width="6" bestFit="1" customWidth="1"/>
    <col min="28" max="28" width="6.88671875" customWidth="1"/>
    <col min="29" max="29" width="8.109375" customWidth="1"/>
    <col min="30" max="30" width="6.88671875" customWidth="1"/>
    <col min="31" max="31" width="7.44140625" bestFit="1" customWidth="1"/>
    <col min="32" max="33" width="7.44140625" customWidth="1"/>
    <col min="34" max="34" width="8" customWidth="1"/>
    <col min="35" max="35" width="10.6640625" bestFit="1" customWidth="1"/>
    <col min="36" max="36" width="6.6640625" customWidth="1"/>
    <col min="37" max="37" width="6.88671875" customWidth="1"/>
    <col min="38" max="38" width="5.88671875" customWidth="1"/>
    <col min="39" max="39" width="6" customWidth="1"/>
    <col min="40" max="40" width="7.44140625" customWidth="1"/>
    <col min="41" max="41" width="13.44140625" customWidth="1"/>
    <col min="42" max="44" width="9.88671875" customWidth="1"/>
    <col min="45" max="45" width="8.5546875" customWidth="1"/>
    <col min="46" max="46" width="7.6640625" customWidth="1"/>
    <col min="47" max="47" width="7.5546875" customWidth="1"/>
    <col min="48" max="48" width="7.33203125" customWidth="1"/>
    <col min="49" max="49" width="6.5546875" bestFit="1" customWidth="1"/>
    <col min="50" max="50" width="6.33203125" customWidth="1"/>
    <col min="51" max="51" width="6.88671875" customWidth="1"/>
    <col min="52" max="52" width="8.6640625" customWidth="1"/>
    <col min="53" max="53" width="7.88671875" customWidth="1"/>
    <col min="54" max="54" width="8.44140625" customWidth="1"/>
    <col min="55" max="55" width="10.5546875" customWidth="1"/>
    <col min="56" max="56" width="7.5546875" customWidth="1"/>
    <col min="57" max="57" width="7.33203125" customWidth="1"/>
    <col min="58" max="59" width="7.109375" customWidth="1"/>
    <col min="60" max="60" width="10.44140625" customWidth="1"/>
    <col min="61" max="61" width="6.88671875" hidden="1" customWidth="1"/>
    <col min="62" max="62" width="10.5546875" hidden="1" customWidth="1"/>
    <col min="63" max="63" width="9" hidden="1" customWidth="1"/>
    <col min="64" max="64" width="9.88671875" hidden="1" customWidth="1"/>
    <col min="65" max="65" width="11.88671875" customWidth="1"/>
    <col min="66" max="73" width="10.109375" customWidth="1"/>
    <col min="74" max="76" width="10.109375" hidden="1" customWidth="1"/>
    <col min="77" max="83" width="10.109375" customWidth="1"/>
    <col min="84" max="86" width="10.109375" hidden="1" customWidth="1"/>
    <col min="87" max="93" width="10.109375" customWidth="1"/>
    <col min="94" max="96" width="10.109375" hidden="1" customWidth="1"/>
    <col min="97" max="97" width="6.88671875" customWidth="1"/>
    <col min="98" max="98" width="9.33203125" customWidth="1"/>
    <col min="99" max="99" width="11.44140625" customWidth="1"/>
    <col min="100" max="100" width="14.88671875" customWidth="1"/>
    <col min="101" max="101" width="25.88671875" customWidth="1"/>
    <col min="102" max="102" width="11.6640625" customWidth="1"/>
    <col min="103" max="103" width="10.6640625" customWidth="1"/>
    <col min="104" max="104" width="0.109375" customWidth="1"/>
    <col min="105" max="105" width="13.5546875" customWidth="1"/>
    <col min="106" max="106" width="39.44140625" hidden="1" customWidth="1"/>
    <col min="107" max="107" width="10.44140625" customWidth="1"/>
    <col min="108" max="109" width="9.88671875" customWidth="1"/>
    <col min="110" max="110" width="7.5546875" customWidth="1"/>
    <col min="111" max="111" width="26.6640625" customWidth="1"/>
    <col min="112" max="112" width="9.33203125" customWidth="1"/>
    <col min="114" max="114" width="9.33203125" customWidth="1"/>
    <col min="115" max="115" width="7.109375" customWidth="1"/>
    <col min="118" max="118" width="10.33203125" customWidth="1"/>
    <col min="119" max="119" width="9.5546875" customWidth="1"/>
    <col min="120" max="120" width="8.44140625" customWidth="1"/>
    <col min="121" max="121" width="19.88671875" customWidth="1"/>
    <col min="122" max="122" width="9.44140625" customWidth="1"/>
    <col min="123" max="124" width="8.33203125" customWidth="1"/>
    <col min="125" max="125" width="10" customWidth="1"/>
    <col min="126" max="126" width="7.88671875" customWidth="1"/>
    <col min="127" max="127" width="8.44140625" customWidth="1"/>
    <col min="128" max="128" width="12.44140625" customWidth="1"/>
    <col min="129" max="129" width="8" customWidth="1"/>
    <col min="130" max="130" width="8.109375" customWidth="1"/>
    <col min="131" max="131" width="5.44140625" customWidth="1"/>
    <col min="132" max="132" width="6.109375" customWidth="1"/>
    <col min="133" max="133" width="6" customWidth="1"/>
    <col min="134" max="134" width="7.5546875" customWidth="1"/>
    <col min="135" max="135" width="6.5546875" customWidth="1"/>
    <col min="140" max="141" width="9.5546875" customWidth="1"/>
    <col min="144" max="144" width="11.44140625" customWidth="1"/>
    <col min="145" max="145" width="8.5546875" customWidth="1"/>
    <col min="146" max="146" width="10.5546875" hidden="1" customWidth="1"/>
    <col min="147" max="147" width="6.88671875" hidden="1" customWidth="1"/>
    <col min="148" max="148" width="0.109375" customWidth="1"/>
    <col min="149" max="149" width="9" hidden="1" customWidth="1"/>
    <col min="150" max="154" width="0" hidden="1" customWidth="1"/>
    <col min="155" max="155" width="9.109375" hidden="1" customWidth="1"/>
    <col min="159" max="160" width="9.109375" hidden="1" customWidth="1"/>
    <col min="161" max="161" width="9.44140625" hidden="1" customWidth="1"/>
    <col min="164" max="168" width="7" customWidth="1"/>
    <col min="174" max="174" width="6.6640625" customWidth="1"/>
    <col min="176" max="176" width="21.44140625" customWidth="1"/>
    <col min="177" max="177" width="11.109375" customWidth="1"/>
    <col min="178" max="178" width="12.6640625" customWidth="1"/>
    <col min="180" max="180" width="7.33203125" customWidth="1"/>
    <col min="181" max="181" width="11.109375" customWidth="1"/>
  </cols>
  <sheetData>
    <row r="1" spans="1:253" ht="12.75" customHeight="1" x14ac:dyDescent="0.25">
      <c r="A1" s="124"/>
      <c r="B1" s="124"/>
      <c r="C1" s="124"/>
      <c r="D1" s="124"/>
      <c r="E1" s="124"/>
      <c r="F1" s="124"/>
      <c r="G1" s="124"/>
      <c r="H1" s="124"/>
      <c r="I1" s="124"/>
      <c r="J1" s="125"/>
      <c r="K1" s="125"/>
      <c r="L1" s="125"/>
      <c r="M1" s="125"/>
      <c r="N1" s="125"/>
      <c r="O1" s="125"/>
      <c r="P1" s="125"/>
      <c r="Q1" s="125"/>
      <c r="R1" s="126"/>
      <c r="S1" s="126"/>
      <c r="T1" s="126"/>
      <c r="U1" s="126"/>
      <c r="V1" s="126"/>
      <c r="W1" s="126"/>
      <c r="X1" s="126"/>
      <c r="Y1" s="126"/>
      <c r="Z1" s="126"/>
      <c r="AA1" s="125"/>
      <c r="AB1" s="125"/>
      <c r="AC1" s="125"/>
      <c r="AD1" s="125"/>
      <c r="AE1" s="125"/>
      <c r="AF1" s="125"/>
      <c r="AG1" s="125"/>
      <c r="AH1" s="125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102"/>
      <c r="BB1" s="101"/>
      <c r="BC1" s="101"/>
      <c r="BD1" s="8"/>
      <c r="BE1" s="103"/>
      <c r="BF1" s="103"/>
      <c r="BG1" s="103"/>
      <c r="BH1" s="93"/>
      <c r="BI1" s="93"/>
      <c r="BJ1" s="100"/>
      <c r="BK1" s="101"/>
      <c r="BL1" s="94"/>
      <c r="BM1" s="94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</row>
    <row r="2" spans="1:253" ht="12.75" customHeight="1" x14ac:dyDescent="0.25">
      <c r="A2" s="124"/>
      <c r="B2" s="124"/>
      <c r="C2" s="127" t="s">
        <v>191</v>
      </c>
      <c r="D2" s="124"/>
      <c r="F2" s="128"/>
      <c r="G2" s="128"/>
      <c r="H2" s="129"/>
      <c r="I2" s="126"/>
      <c r="J2" s="130" t="s">
        <v>133</v>
      </c>
      <c r="K2" s="124"/>
      <c r="L2" s="127" t="s">
        <v>321</v>
      </c>
      <c r="M2" s="125"/>
      <c r="N2" s="125"/>
      <c r="O2" s="125"/>
      <c r="P2" s="125"/>
      <c r="Q2" s="125"/>
      <c r="R2" s="131" t="s">
        <v>171</v>
      </c>
      <c r="S2" s="126"/>
      <c r="T2" s="132"/>
      <c r="U2" s="126"/>
      <c r="V2" s="126"/>
      <c r="W2" s="126"/>
      <c r="X2" s="126"/>
      <c r="Y2" s="126"/>
      <c r="Z2" s="126"/>
      <c r="AA2" s="125"/>
      <c r="AB2" s="125"/>
      <c r="AC2" s="133"/>
      <c r="AD2" s="134" t="s">
        <v>326</v>
      </c>
      <c r="AE2" s="125"/>
      <c r="AF2" s="125"/>
      <c r="AG2" s="125"/>
      <c r="AH2" s="134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9"/>
      <c r="BB2" s="9"/>
      <c r="BC2" s="93"/>
      <c r="BD2" s="8"/>
      <c r="BE2" s="95"/>
      <c r="BF2" s="96"/>
      <c r="BG2" s="95"/>
      <c r="BH2" s="93"/>
      <c r="BI2" s="93"/>
      <c r="BJ2" s="100"/>
      <c r="BK2" s="101"/>
      <c r="BL2" s="94"/>
      <c r="BM2" s="94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253" ht="34.5" customHeight="1" x14ac:dyDescent="0.25">
      <c r="A3" s="124"/>
      <c r="B3" s="124"/>
      <c r="C3" s="273" t="s">
        <v>328</v>
      </c>
      <c r="D3" s="273"/>
      <c r="E3" s="273"/>
      <c r="F3" s="273"/>
      <c r="G3" s="273"/>
      <c r="H3" s="273"/>
      <c r="I3" s="273"/>
      <c r="J3" s="126" t="s">
        <v>58</v>
      </c>
      <c r="K3" s="124"/>
      <c r="L3" s="127" t="s">
        <v>164</v>
      </c>
      <c r="M3" s="125"/>
      <c r="N3" s="125"/>
      <c r="O3" s="125"/>
      <c r="P3" s="125"/>
      <c r="Q3" s="125"/>
      <c r="R3" s="272" t="s">
        <v>319</v>
      </c>
      <c r="S3" s="272"/>
      <c r="T3" s="272"/>
      <c r="U3" s="272"/>
      <c r="V3" s="272"/>
      <c r="W3" s="272"/>
      <c r="X3" s="272"/>
      <c r="Y3" s="272"/>
      <c r="Z3" s="272"/>
      <c r="AA3" s="135"/>
      <c r="AB3" s="125"/>
      <c r="AC3" s="136"/>
      <c r="AD3" s="134" t="s">
        <v>322</v>
      </c>
      <c r="AE3" s="125"/>
      <c r="AF3" s="125"/>
      <c r="AG3" s="125"/>
      <c r="AH3" s="134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97"/>
      <c r="BB3" s="9"/>
      <c r="BC3" s="93"/>
      <c r="BD3" s="8"/>
      <c r="BE3" s="95"/>
      <c r="BF3" s="96"/>
      <c r="BG3" s="95"/>
      <c r="BH3" s="93"/>
      <c r="BI3" s="93"/>
      <c r="BJ3" s="100"/>
      <c r="BK3" s="101"/>
      <c r="BL3" s="98"/>
      <c r="BM3" s="98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253" x14ac:dyDescent="0.25">
      <c r="A4" s="126"/>
      <c r="B4" s="126"/>
      <c r="C4" s="126"/>
      <c r="D4" s="126"/>
      <c r="E4" s="137"/>
      <c r="G4" s="138"/>
      <c r="H4" s="143" t="s">
        <v>175</v>
      </c>
      <c r="J4" s="126" t="s">
        <v>203</v>
      </c>
      <c r="K4" s="139"/>
      <c r="L4" s="140">
        <v>43971</v>
      </c>
      <c r="M4" s="135"/>
      <c r="N4" s="135"/>
      <c r="O4" s="135"/>
      <c r="P4" s="135"/>
      <c r="Q4" s="135"/>
      <c r="S4" s="132"/>
      <c r="T4" s="132"/>
      <c r="V4" s="126"/>
      <c r="W4" s="126"/>
      <c r="X4" s="144" t="s">
        <v>244</v>
      </c>
      <c r="Y4" s="144"/>
      <c r="Z4" s="125"/>
      <c r="AA4" s="125"/>
      <c r="AB4" s="125"/>
      <c r="AC4" s="141"/>
      <c r="AD4" s="125"/>
      <c r="AE4" s="125"/>
      <c r="AF4" s="125"/>
      <c r="AG4" s="125"/>
      <c r="AH4" s="125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92"/>
      <c r="BB4" s="8"/>
      <c r="BC4" s="8"/>
      <c r="BD4" s="8"/>
      <c r="BE4" s="95"/>
      <c r="BF4" s="96"/>
      <c r="BG4" s="95"/>
      <c r="BH4" s="8"/>
      <c r="BI4" s="8"/>
      <c r="BJ4" s="100"/>
      <c r="BK4" s="101"/>
      <c r="BL4" s="94"/>
      <c r="BM4" s="94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253" ht="21.75" customHeight="1" x14ac:dyDescent="0.25">
      <c r="A5" s="126"/>
      <c r="B5" s="126"/>
      <c r="C5" s="169">
        <v>43971</v>
      </c>
      <c r="D5" s="169"/>
      <c r="E5" s="169"/>
      <c r="F5" s="169"/>
      <c r="H5" s="145"/>
      <c r="I5" s="145"/>
      <c r="J5" s="142" t="s">
        <v>206</v>
      </c>
      <c r="K5" s="1"/>
      <c r="L5" s="10" t="s">
        <v>312</v>
      </c>
      <c r="M5" s="7"/>
      <c r="N5" s="7"/>
      <c r="O5" s="7"/>
      <c r="P5" s="7"/>
      <c r="Q5" s="7"/>
      <c r="S5" s="145"/>
      <c r="T5" s="170">
        <v>43971</v>
      </c>
      <c r="U5" s="170"/>
      <c r="V5" s="170"/>
      <c r="W5" s="170"/>
      <c r="X5" s="170"/>
      <c r="Y5" s="152"/>
      <c r="Z5" s="125"/>
      <c r="AA5" s="125"/>
      <c r="AB5" s="125"/>
      <c r="AC5" s="125"/>
      <c r="AD5" s="125"/>
      <c r="AE5" s="125"/>
      <c r="AF5" s="125"/>
      <c r="AG5" s="125"/>
      <c r="AH5" s="125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8"/>
      <c r="BB5" s="8"/>
      <c r="BC5" s="8"/>
      <c r="BD5" s="8"/>
      <c r="BE5" s="8"/>
      <c r="BF5" s="99"/>
      <c r="BG5" s="8"/>
      <c r="BH5" s="8"/>
      <c r="BI5" s="8"/>
      <c r="BJ5" s="101"/>
      <c r="BK5" s="101"/>
      <c r="BL5" s="94"/>
      <c r="BM5" s="94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253" ht="12.75" customHeight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253" ht="13.5" customHeight="1" thickBot="1" x14ac:dyDescent="0.3">
      <c r="A7" s="1"/>
      <c r="B7" s="214" t="s">
        <v>88</v>
      </c>
      <c r="C7" s="226" t="s">
        <v>219</v>
      </c>
      <c r="D7" s="227"/>
      <c r="E7" s="230" t="s">
        <v>107</v>
      </c>
      <c r="F7" s="216" t="s">
        <v>208</v>
      </c>
      <c r="G7" s="216" t="s">
        <v>87</v>
      </c>
      <c r="H7" s="216" t="s">
        <v>113</v>
      </c>
      <c r="I7" s="216" t="s">
        <v>153</v>
      </c>
      <c r="J7" s="174" t="s">
        <v>126</v>
      </c>
      <c r="K7" s="174" t="s">
        <v>125</v>
      </c>
      <c r="L7" s="159" t="s">
        <v>98</v>
      </c>
      <c r="M7" s="176" t="s">
        <v>112</v>
      </c>
      <c r="N7" s="174" t="s">
        <v>67</v>
      </c>
      <c r="O7" s="174" t="s">
        <v>39</v>
      </c>
      <c r="P7" s="174" t="s">
        <v>177</v>
      </c>
      <c r="Q7" s="174" t="s">
        <v>306</v>
      </c>
      <c r="R7" s="174" t="s">
        <v>250</v>
      </c>
      <c r="S7" s="174" t="s">
        <v>8</v>
      </c>
      <c r="T7" s="159" t="s">
        <v>248</v>
      </c>
      <c r="U7" s="176" t="s">
        <v>89</v>
      </c>
      <c r="V7" s="174" t="s">
        <v>114</v>
      </c>
      <c r="W7" s="174" t="s">
        <v>116</v>
      </c>
      <c r="X7" s="176" t="s">
        <v>90</v>
      </c>
      <c r="Y7" s="159" t="s">
        <v>189</v>
      </c>
      <c r="Z7" s="174" t="s">
        <v>57</v>
      </c>
      <c r="AA7" s="174" t="s">
        <v>139</v>
      </c>
      <c r="AB7" s="224" t="s">
        <v>188</v>
      </c>
      <c r="AC7" s="254" t="s">
        <v>255</v>
      </c>
      <c r="AD7" s="255"/>
      <c r="AE7" s="255"/>
      <c r="AF7" s="255"/>
      <c r="AG7" s="255"/>
      <c r="AH7" s="256"/>
      <c r="AI7" s="194" t="s">
        <v>295</v>
      </c>
      <c r="AJ7" s="174" t="s">
        <v>117</v>
      </c>
      <c r="AK7" s="174" t="s">
        <v>35</v>
      </c>
      <c r="AL7" s="202" t="s">
        <v>102</v>
      </c>
      <c r="AM7" s="185" t="s">
        <v>50</v>
      </c>
      <c r="AN7" s="186"/>
      <c r="AO7" s="186"/>
      <c r="AP7" s="187"/>
      <c r="AQ7" s="194" t="s">
        <v>303</v>
      </c>
      <c r="AR7" s="174" t="s">
        <v>301</v>
      </c>
      <c r="AS7" s="200" t="s">
        <v>216</v>
      </c>
      <c r="AT7" s="174" t="s">
        <v>146</v>
      </c>
      <c r="AU7" s="174" t="s">
        <v>221</v>
      </c>
      <c r="AV7" s="174" t="s">
        <v>205</v>
      </c>
      <c r="AW7" s="174" t="s">
        <v>132</v>
      </c>
      <c r="AX7" s="200" t="s">
        <v>9</v>
      </c>
      <c r="AY7" s="200" t="s">
        <v>38</v>
      </c>
      <c r="AZ7" s="180" t="s">
        <v>86</v>
      </c>
      <c r="BA7" s="251" t="s">
        <v>330</v>
      </c>
      <c r="BB7" s="252"/>
      <c r="BC7" s="252"/>
      <c r="BD7" s="252"/>
      <c r="BE7" s="252"/>
      <c r="BF7" s="252"/>
      <c r="BG7" s="252"/>
      <c r="BH7" s="252"/>
      <c r="BI7" s="252"/>
      <c r="BJ7" s="252"/>
      <c r="BK7" s="252"/>
      <c r="BL7" s="252"/>
      <c r="BM7" s="252"/>
      <c r="BN7" s="253"/>
      <c r="BO7" s="251" t="s">
        <v>323</v>
      </c>
      <c r="BP7" s="252"/>
      <c r="BQ7" s="252"/>
      <c r="BR7" s="252"/>
      <c r="BS7" s="252"/>
      <c r="BT7" s="252"/>
      <c r="BU7" s="252"/>
      <c r="BV7" s="252"/>
      <c r="BW7" s="252"/>
      <c r="BX7" s="253"/>
      <c r="BY7" s="251" t="s">
        <v>325</v>
      </c>
      <c r="BZ7" s="252"/>
      <c r="CA7" s="252"/>
      <c r="CB7" s="252"/>
      <c r="CC7" s="252"/>
      <c r="CD7" s="252"/>
      <c r="CE7" s="252"/>
      <c r="CF7" s="252"/>
      <c r="CG7" s="252"/>
      <c r="CH7" s="253"/>
      <c r="CI7" s="251" t="s">
        <v>327</v>
      </c>
      <c r="CJ7" s="252"/>
      <c r="CK7" s="252"/>
      <c r="CL7" s="252"/>
      <c r="CM7" s="252"/>
      <c r="CN7" s="252"/>
      <c r="CO7" s="252"/>
      <c r="CP7" s="252"/>
      <c r="CQ7" s="252"/>
      <c r="CR7" s="253"/>
      <c r="CS7" s="208" t="s">
        <v>145</v>
      </c>
      <c r="CT7" s="159" t="s">
        <v>308</v>
      </c>
      <c r="CU7" s="204" t="s">
        <v>315</v>
      </c>
      <c r="CV7" s="159" t="s">
        <v>241</v>
      </c>
      <c r="CW7" s="176" t="s">
        <v>176</v>
      </c>
      <c r="CX7" s="164" t="s">
        <v>281</v>
      </c>
      <c r="CY7" s="232" t="s">
        <v>159</v>
      </c>
      <c r="CZ7" s="233"/>
      <c r="DA7" s="233"/>
      <c r="DB7" s="234"/>
      <c r="DC7" s="243" t="s">
        <v>204</v>
      </c>
      <c r="DD7" s="159" t="s">
        <v>231</v>
      </c>
      <c r="DE7" s="159" t="s">
        <v>56</v>
      </c>
      <c r="DF7" s="159" t="s">
        <v>284</v>
      </c>
      <c r="DG7" s="159" t="s">
        <v>186</v>
      </c>
      <c r="DH7" s="159" t="s">
        <v>167</v>
      </c>
      <c r="DI7" s="159" t="s">
        <v>69</v>
      </c>
      <c r="DJ7" s="159" t="s">
        <v>174</v>
      </c>
      <c r="DK7" s="159" t="s">
        <v>258</v>
      </c>
      <c r="DL7" s="159" t="s">
        <v>233</v>
      </c>
      <c r="DM7" s="159" t="s">
        <v>283</v>
      </c>
      <c r="DN7" s="159" t="s">
        <v>302</v>
      </c>
      <c r="DO7" s="159" t="s">
        <v>275</v>
      </c>
      <c r="DP7" s="159" t="s">
        <v>235</v>
      </c>
      <c r="DQ7" s="159" t="s">
        <v>202</v>
      </c>
      <c r="DR7" s="159" t="s">
        <v>286</v>
      </c>
      <c r="DS7" s="264" t="s">
        <v>294</v>
      </c>
      <c r="DT7" s="159" t="s">
        <v>280</v>
      </c>
      <c r="DU7" s="185" t="s">
        <v>304</v>
      </c>
      <c r="DV7" s="246"/>
      <c r="DW7" s="247"/>
      <c r="DX7" s="182" t="s">
        <v>257</v>
      </c>
      <c r="DY7" s="185" t="s">
        <v>62</v>
      </c>
      <c r="DZ7" s="186"/>
      <c r="EA7" s="186"/>
      <c r="EB7" s="186"/>
      <c r="EC7" s="187"/>
      <c r="ED7" s="185" t="s">
        <v>267</v>
      </c>
      <c r="EE7" s="288"/>
      <c r="EF7" s="288"/>
      <c r="EG7" s="288"/>
      <c r="EH7" s="285" t="s">
        <v>140</v>
      </c>
      <c r="EI7" s="198" t="s">
        <v>232</v>
      </c>
      <c r="EJ7" s="159" t="s">
        <v>48</v>
      </c>
      <c r="EK7" s="159" t="s">
        <v>149</v>
      </c>
      <c r="EL7" s="159" t="s">
        <v>52</v>
      </c>
      <c r="EM7" s="159" t="s">
        <v>54</v>
      </c>
      <c r="EN7" s="159" t="s">
        <v>239</v>
      </c>
      <c r="EO7" s="159" t="s">
        <v>222</v>
      </c>
      <c r="EP7" s="264" t="s">
        <v>314</v>
      </c>
      <c r="EQ7" s="185" t="s">
        <v>46</v>
      </c>
      <c r="ER7" s="290"/>
      <c r="ES7" s="105" t="s">
        <v>310</v>
      </c>
      <c r="ET7" s="106"/>
      <c r="EU7" s="106"/>
      <c r="EV7" s="106"/>
      <c r="EW7" s="106"/>
      <c r="EX7" s="106"/>
      <c r="EY7" s="106"/>
      <c r="EZ7" s="282" t="s">
        <v>305</v>
      </c>
      <c r="FA7" s="283"/>
      <c r="FB7" s="283"/>
      <c r="FC7" s="283"/>
      <c r="FD7" s="283"/>
      <c r="FE7" s="284"/>
      <c r="FF7" s="280" t="s">
        <v>170</v>
      </c>
      <c r="FG7" s="224" t="s">
        <v>161</v>
      </c>
      <c r="FH7" s="191" t="s">
        <v>227</v>
      </c>
      <c r="FI7" s="185" t="s">
        <v>224</v>
      </c>
      <c r="FJ7" s="191" t="s">
        <v>110</v>
      </c>
      <c r="FK7" s="191" t="s">
        <v>291</v>
      </c>
      <c r="FL7" s="191" t="s">
        <v>276</v>
      </c>
      <c r="FM7" s="259" t="s">
        <v>253</v>
      </c>
      <c r="FN7" s="260"/>
      <c r="FO7" s="261"/>
      <c r="FP7" s="261"/>
      <c r="FQ7" s="261"/>
      <c r="FR7" s="161" t="s">
        <v>254</v>
      </c>
      <c r="FS7" s="162"/>
      <c r="FT7" s="162"/>
      <c r="FU7" s="163"/>
      <c r="FV7" s="161" t="s">
        <v>85</v>
      </c>
      <c r="FW7" s="162"/>
      <c r="FX7" s="162"/>
      <c r="FY7" s="163"/>
    </row>
    <row r="8" spans="1:253" ht="11.25" customHeight="1" thickBot="1" x14ac:dyDescent="0.3">
      <c r="A8" s="1"/>
      <c r="B8" s="215"/>
      <c r="C8" s="228"/>
      <c r="D8" s="229"/>
      <c r="E8" s="231"/>
      <c r="F8" s="217"/>
      <c r="G8" s="217"/>
      <c r="H8" s="221"/>
      <c r="I8" s="221"/>
      <c r="J8" s="175"/>
      <c r="K8" s="175"/>
      <c r="L8" s="219"/>
      <c r="M8" s="177"/>
      <c r="N8" s="175"/>
      <c r="O8" s="175"/>
      <c r="P8" s="175"/>
      <c r="Q8" s="175"/>
      <c r="R8" s="175"/>
      <c r="S8" s="175"/>
      <c r="T8" s="166"/>
      <c r="U8" s="177"/>
      <c r="V8" s="175"/>
      <c r="W8" s="175"/>
      <c r="X8" s="177"/>
      <c r="Y8" s="166"/>
      <c r="Z8" s="175"/>
      <c r="AA8" s="175"/>
      <c r="AB8" s="225"/>
      <c r="AC8" s="222" t="s">
        <v>115</v>
      </c>
      <c r="AD8" s="178" t="s">
        <v>151</v>
      </c>
      <c r="AE8" s="218" t="s">
        <v>215</v>
      </c>
      <c r="AF8" s="241" t="s">
        <v>220</v>
      </c>
      <c r="AG8" s="239" t="s">
        <v>101</v>
      </c>
      <c r="AH8" s="241" t="s">
        <v>104</v>
      </c>
      <c r="AI8" s="195"/>
      <c r="AJ8" s="175"/>
      <c r="AK8" s="175"/>
      <c r="AL8" s="203"/>
      <c r="AM8" s="188"/>
      <c r="AN8" s="189"/>
      <c r="AO8" s="189"/>
      <c r="AP8" s="190"/>
      <c r="AQ8" s="195"/>
      <c r="AR8" s="175"/>
      <c r="AS8" s="201"/>
      <c r="AT8" s="175"/>
      <c r="AU8" s="175"/>
      <c r="AV8" s="175"/>
      <c r="AW8" s="175"/>
      <c r="AX8" s="201"/>
      <c r="AY8" s="201"/>
      <c r="AZ8" s="181"/>
      <c r="BA8" s="196" t="s">
        <v>115</v>
      </c>
      <c r="BB8" s="171" t="s">
        <v>53</v>
      </c>
      <c r="BC8" s="172"/>
      <c r="BD8" s="172"/>
      <c r="BE8" s="173"/>
      <c r="BF8" s="198" t="s">
        <v>150</v>
      </c>
      <c r="BG8" s="200" t="s">
        <v>43</v>
      </c>
      <c r="BH8" s="206" t="s">
        <v>266</v>
      </c>
      <c r="BI8" s="171" t="s">
        <v>50</v>
      </c>
      <c r="BJ8" s="172"/>
      <c r="BK8" s="172"/>
      <c r="BL8" s="173"/>
      <c r="BM8" s="198" t="s">
        <v>251</v>
      </c>
      <c r="BN8" s="180" t="s">
        <v>237</v>
      </c>
      <c r="BO8" s="196" t="s">
        <v>115</v>
      </c>
      <c r="BP8" s="171" t="s">
        <v>53</v>
      </c>
      <c r="BQ8" s="172"/>
      <c r="BR8" s="173"/>
      <c r="BS8" s="198" t="s">
        <v>150</v>
      </c>
      <c r="BT8" s="200" t="s">
        <v>43</v>
      </c>
      <c r="BU8" s="206" t="s">
        <v>266</v>
      </c>
      <c r="BV8" s="171" t="s">
        <v>50</v>
      </c>
      <c r="BW8" s="172"/>
      <c r="BX8" s="173"/>
      <c r="BY8" s="196" t="s">
        <v>115</v>
      </c>
      <c r="BZ8" s="171" t="s">
        <v>53</v>
      </c>
      <c r="CA8" s="172"/>
      <c r="CB8" s="173"/>
      <c r="CC8" s="198" t="s">
        <v>150</v>
      </c>
      <c r="CD8" s="200" t="s">
        <v>43</v>
      </c>
      <c r="CE8" s="206" t="s">
        <v>266</v>
      </c>
      <c r="CF8" s="171" t="s">
        <v>50</v>
      </c>
      <c r="CG8" s="172"/>
      <c r="CH8" s="173"/>
      <c r="CI8" s="196" t="s">
        <v>115</v>
      </c>
      <c r="CJ8" s="171" t="s">
        <v>53</v>
      </c>
      <c r="CK8" s="172"/>
      <c r="CL8" s="173"/>
      <c r="CM8" s="198" t="s">
        <v>150</v>
      </c>
      <c r="CN8" s="200" t="s">
        <v>43</v>
      </c>
      <c r="CO8" s="206" t="s">
        <v>266</v>
      </c>
      <c r="CP8" s="171" t="s">
        <v>50</v>
      </c>
      <c r="CQ8" s="172"/>
      <c r="CR8" s="173"/>
      <c r="CS8" s="209"/>
      <c r="CT8" s="166"/>
      <c r="CU8" s="205"/>
      <c r="CV8" s="167"/>
      <c r="CW8" s="211"/>
      <c r="CX8" s="212"/>
      <c r="CY8" s="235" t="s">
        <v>209</v>
      </c>
      <c r="CZ8" s="236"/>
      <c r="DA8" s="274" t="s">
        <v>269</v>
      </c>
      <c r="DB8" s="275"/>
      <c r="DC8" s="244"/>
      <c r="DD8" s="166"/>
      <c r="DE8" s="166"/>
      <c r="DF8" s="166"/>
      <c r="DG8" s="166"/>
      <c r="DH8" s="166"/>
      <c r="DI8" s="166"/>
      <c r="DJ8" s="166"/>
      <c r="DK8" s="166"/>
      <c r="DL8" s="166"/>
      <c r="DM8" s="166"/>
      <c r="DN8" s="166"/>
      <c r="DO8" s="166"/>
      <c r="DP8" s="166"/>
      <c r="DQ8" s="166"/>
      <c r="DR8" s="166"/>
      <c r="DS8" s="265"/>
      <c r="DT8" s="166"/>
      <c r="DU8" s="248"/>
      <c r="DV8" s="249"/>
      <c r="DW8" s="250"/>
      <c r="DX8" s="183"/>
      <c r="DY8" s="188"/>
      <c r="DZ8" s="189"/>
      <c r="EA8" s="189"/>
      <c r="EB8" s="189"/>
      <c r="EC8" s="190"/>
      <c r="ED8" s="279"/>
      <c r="EE8" s="289"/>
      <c r="EF8" s="289"/>
      <c r="EG8" s="289"/>
      <c r="EH8" s="286"/>
      <c r="EI8" s="242"/>
      <c r="EJ8" s="166"/>
      <c r="EK8" s="166"/>
      <c r="EL8" s="166"/>
      <c r="EM8" s="166"/>
      <c r="EN8" s="166"/>
      <c r="EO8" s="166"/>
      <c r="EP8" s="265"/>
      <c r="EQ8" s="291"/>
      <c r="ER8" s="292"/>
      <c r="ES8" s="196" t="s">
        <v>115</v>
      </c>
      <c r="ET8" s="107" t="s">
        <v>53</v>
      </c>
      <c r="EU8" s="108"/>
      <c r="EV8" s="108"/>
      <c r="EW8" s="109"/>
      <c r="EX8" s="107" t="s">
        <v>50</v>
      </c>
      <c r="EY8" s="108"/>
      <c r="EZ8" s="262" t="s">
        <v>198</v>
      </c>
      <c r="FA8" s="262" t="s">
        <v>261</v>
      </c>
      <c r="FB8" s="262" t="s">
        <v>200</v>
      </c>
      <c r="FC8" s="262" t="s">
        <v>197</v>
      </c>
      <c r="FD8" s="262" t="s">
        <v>260</v>
      </c>
      <c r="FE8" s="262" t="s">
        <v>199</v>
      </c>
      <c r="FF8" s="281"/>
      <c r="FG8" s="225"/>
      <c r="FH8" s="192"/>
      <c r="FI8" s="278"/>
      <c r="FJ8" s="192"/>
      <c r="FK8" s="192"/>
      <c r="FL8" s="192"/>
      <c r="FM8" s="269" t="s">
        <v>215</v>
      </c>
      <c r="FN8" s="257" t="s">
        <v>220</v>
      </c>
      <c r="FO8" s="267" t="s">
        <v>151</v>
      </c>
      <c r="FP8" s="271" t="s">
        <v>101</v>
      </c>
      <c r="FQ8" s="267" t="s">
        <v>104</v>
      </c>
      <c r="FR8" s="159" t="s">
        <v>118</v>
      </c>
      <c r="FS8" s="159" t="s">
        <v>274</v>
      </c>
      <c r="FT8" s="155"/>
      <c r="FU8" s="164" t="s">
        <v>185</v>
      </c>
      <c r="FV8" s="159" t="s">
        <v>166</v>
      </c>
      <c r="FW8" s="159" t="s">
        <v>290</v>
      </c>
      <c r="FX8" s="159" t="s">
        <v>282</v>
      </c>
      <c r="FY8" s="164" t="s">
        <v>242</v>
      </c>
    </row>
    <row r="9" spans="1:253" ht="21" customHeight="1" thickBot="1" x14ac:dyDescent="0.3">
      <c r="A9" s="1"/>
      <c r="B9" s="215"/>
      <c r="C9" s="18" t="s">
        <v>156</v>
      </c>
      <c r="D9" s="19" t="s">
        <v>55</v>
      </c>
      <c r="E9" s="231"/>
      <c r="F9" s="217"/>
      <c r="G9" s="217"/>
      <c r="H9" s="221"/>
      <c r="I9" s="221"/>
      <c r="J9" s="175"/>
      <c r="K9" s="175"/>
      <c r="L9" s="220"/>
      <c r="M9" s="177"/>
      <c r="N9" s="175"/>
      <c r="O9" s="175"/>
      <c r="P9" s="175"/>
      <c r="Q9" s="175"/>
      <c r="R9" s="175"/>
      <c r="S9" s="175"/>
      <c r="T9" s="160"/>
      <c r="U9" s="177"/>
      <c r="V9" s="175"/>
      <c r="W9" s="175"/>
      <c r="X9" s="177"/>
      <c r="Y9" s="160"/>
      <c r="Z9" s="175"/>
      <c r="AA9" s="175"/>
      <c r="AB9" s="225"/>
      <c r="AC9" s="223"/>
      <c r="AD9" s="179"/>
      <c r="AE9" s="160"/>
      <c r="AF9" s="165"/>
      <c r="AG9" s="240"/>
      <c r="AH9" s="165"/>
      <c r="AI9" s="195"/>
      <c r="AJ9" s="175"/>
      <c r="AK9" s="175"/>
      <c r="AL9" s="203"/>
      <c r="AM9" s="20" t="s">
        <v>43</v>
      </c>
      <c r="AN9" s="16" t="s">
        <v>165</v>
      </c>
      <c r="AO9" s="17" t="s">
        <v>106</v>
      </c>
      <c r="AP9" s="21" t="s">
        <v>119</v>
      </c>
      <c r="AQ9" s="195"/>
      <c r="AR9" s="175"/>
      <c r="AS9" s="201"/>
      <c r="AT9" s="175"/>
      <c r="AU9" s="175"/>
      <c r="AV9" s="175"/>
      <c r="AW9" s="175"/>
      <c r="AX9" s="201"/>
      <c r="AY9" s="201"/>
      <c r="AZ9" s="181"/>
      <c r="BA9" s="197"/>
      <c r="BB9" s="26" t="s">
        <v>83</v>
      </c>
      <c r="BC9" s="14" t="s">
        <v>300</v>
      </c>
      <c r="BD9" s="14" t="s">
        <v>100</v>
      </c>
      <c r="BE9" s="27" t="s">
        <v>187</v>
      </c>
      <c r="BF9" s="199"/>
      <c r="BG9" s="201"/>
      <c r="BH9" s="207"/>
      <c r="BI9" s="28" t="s">
        <v>99</v>
      </c>
      <c r="BJ9" s="13" t="s">
        <v>300</v>
      </c>
      <c r="BK9" s="13" t="s">
        <v>100</v>
      </c>
      <c r="BL9" s="25" t="s">
        <v>207</v>
      </c>
      <c r="BM9" s="199"/>
      <c r="BN9" s="181"/>
      <c r="BO9" s="197"/>
      <c r="BP9" s="149" t="s">
        <v>83</v>
      </c>
      <c r="BQ9" s="150" t="s">
        <v>300</v>
      </c>
      <c r="BR9" s="151" t="s">
        <v>100</v>
      </c>
      <c r="BS9" s="199"/>
      <c r="BT9" s="201"/>
      <c r="BU9" s="207"/>
      <c r="BV9" s="28" t="s">
        <v>99</v>
      </c>
      <c r="BW9" s="13" t="s">
        <v>300</v>
      </c>
      <c r="BX9" s="25" t="s">
        <v>100</v>
      </c>
      <c r="BY9" s="197"/>
      <c r="BZ9" s="149" t="s">
        <v>83</v>
      </c>
      <c r="CA9" s="150" t="s">
        <v>300</v>
      </c>
      <c r="CB9" s="151" t="s">
        <v>100</v>
      </c>
      <c r="CC9" s="199"/>
      <c r="CD9" s="201"/>
      <c r="CE9" s="207"/>
      <c r="CF9" s="28" t="s">
        <v>99</v>
      </c>
      <c r="CG9" s="13" t="s">
        <v>300</v>
      </c>
      <c r="CH9" s="25" t="s">
        <v>100</v>
      </c>
      <c r="CI9" s="197"/>
      <c r="CJ9" s="149" t="s">
        <v>83</v>
      </c>
      <c r="CK9" s="150" t="s">
        <v>300</v>
      </c>
      <c r="CL9" s="151" t="s">
        <v>100</v>
      </c>
      <c r="CM9" s="199"/>
      <c r="CN9" s="201"/>
      <c r="CO9" s="207"/>
      <c r="CP9" s="28" t="s">
        <v>99</v>
      </c>
      <c r="CQ9" s="13" t="s">
        <v>300</v>
      </c>
      <c r="CR9" s="25" t="s">
        <v>100</v>
      </c>
      <c r="CS9" s="210"/>
      <c r="CT9" s="160"/>
      <c r="CU9" s="205"/>
      <c r="CV9" s="168"/>
      <c r="CW9" s="211"/>
      <c r="CX9" s="213"/>
      <c r="CY9" s="237"/>
      <c r="CZ9" s="238"/>
      <c r="DA9" s="276"/>
      <c r="DB9" s="277"/>
      <c r="DC9" s="245"/>
      <c r="DD9" s="160"/>
      <c r="DE9" s="160"/>
      <c r="DF9" s="160"/>
      <c r="DG9" s="166"/>
      <c r="DH9" s="166" t="s">
        <v>154</v>
      </c>
      <c r="DI9" s="166"/>
      <c r="DJ9" s="166"/>
      <c r="DK9" s="166"/>
      <c r="DL9" s="166"/>
      <c r="DM9" s="166"/>
      <c r="DN9" s="166"/>
      <c r="DO9" s="166"/>
      <c r="DP9" s="166"/>
      <c r="DQ9" s="166"/>
      <c r="DR9" s="160"/>
      <c r="DS9" s="265"/>
      <c r="DT9" s="166"/>
      <c r="DU9" s="20" t="s">
        <v>65</v>
      </c>
      <c r="DV9" s="17" t="s">
        <v>144</v>
      </c>
      <c r="DW9" s="21" t="s">
        <v>230</v>
      </c>
      <c r="DX9" s="184"/>
      <c r="DY9" s="22" t="s">
        <v>111</v>
      </c>
      <c r="DZ9" s="24" t="s">
        <v>155</v>
      </c>
      <c r="EA9" s="24" t="s">
        <v>44</v>
      </c>
      <c r="EB9" s="24" t="s">
        <v>127</v>
      </c>
      <c r="EC9" s="29" t="s">
        <v>128</v>
      </c>
      <c r="ED9" s="22" t="s">
        <v>225</v>
      </c>
      <c r="EE9" s="11" t="s">
        <v>264</v>
      </c>
      <c r="EF9" s="11" t="s">
        <v>247</v>
      </c>
      <c r="EG9" s="24" t="s">
        <v>236</v>
      </c>
      <c r="EH9" s="287"/>
      <c r="EI9" s="242"/>
      <c r="EJ9" s="166"/>
      <c r="EK9" s="160"/>
      <c r="EL9" s="166"/>
      <c r="EM9" s="166"/>
      <c r="EN9" s="160"/>
      <c r="EO9" s="160"/>
      <c r="EP9" s="266"/>
      <c r="EQ9" s="22" t="s">
        <v>93</v>
      </c>
      <c r="ER9" s="29" t="s">
        <v>92</v>
      </c>
      <c r="ES9" s="197"/>
      <c r="ET9" s="26" t="s">
        <v>83</v>
      </c>
      <c r="EU9" s="14" t="s">
        <v>300</v>
      </c>
      <c r="EV9" s="14" t="s">
        <v>100</v>
      </c>
      <c r="EW9" s="27" t="s">
        <v>187</v>
      </c>
      <c r="EX9" s="28" t="s">
        <v>99</v>
      </c>
      <c r="EY9" s="104" t="s">
        <v>300</v>
      </c>
      <c r="EZ9" s="263"/>
      <c r="FA9" s="263"/>
      <c r="FB9" s="263"/>
      <c r="FC9" s="263"/>
      <c r="FD9" s="263"/>
      <c r="FE9" s="263"/>
      <c r="FF9" s="281"/>
      <c r="FG9" s="225"/>
      <c r="FH9" s="193"/>
      <c r="FI9" s="279"/>
      <c r="FJ9" s="193"/>
      <c r="FK9" s="193"/>
      <c r="FL9" s="193"/>
      <c r="FM9" s="270"/>
      <c r="FN9" s="258"/>
      <c r="FO9" s="268"/>
      <c r="FP9" s="257"/>
      <c r="FQ9" s="268"/>
      <c r="FR9" s="160"/>
      <c r="FS9" s="160"/>
      <c r="FT9" s="157" t="s">
        <v>158</v>
      </c>
      <c r="FU9" s="165"/>
      <c r="FV9" s="160"/>
      <c r="FW9" s="160"/>
      <c r="FX9" s="160"/>
      <c r="FY9" s="165"/>
    </row>
    <row r="10" spans="1:253" ht="13.8" thickBot="1" x14ac:dyDescent="0.3">
      <c r="A10" s="1"/>
      <c r="B10" s="66"/>
      <c r="C10" s="67"/>
      <c r="D10" s="68"/>
      <c r="E10" s="69"/>
      <c r="F10" s="70"/>
      <c r="G10" s="70"/>
      <c r="H10" s="70"/>
      <c r="I10" s="70"/>
      <c r="J10" s="71" t="s">
        <v>42</v>
      </c>
      <c r="K10" s="71" t="s">
        <v>42</v>
      </c>
      <c r="L10" s="71" t="s">
        <v>42</v>
      </c>
      <c r="M10" s="71" t="s">
        <v>12</v>
      </c>
      <c r="N10" s="71" t="s">
        <v>12</v>
      </c>
      <c r="O10" s="71"/>
      <c r="P10" s="71"/>
      <c r="Q10" s="71" t="s">
        <v>137</v>
      </c>
      <c r="R10" s="71" t="s">
        <v>12</v>
      </c>
      <c r="S10" s="71" t="s">
        <v>36</v>
      </c>
      <c r="T10" s="71"/>
      <c r="U10" s="71" t="s">
        <v>12</v>
      </c>
      <c r="V10" s="71" t="s">
        <v>76</v>
      </c>
      <c r="W10" s="71" t="s">
        <v>76</v>
      </c>
      <c r="X10" s="71" t="s">
        <v>76</v>
      </c>
      <c r="Y10" s="71" t="s">
        <v>76</v>
      </c>
      <c r="Z10" s="71" t="s">
        <v>12</v>
      </c>
      <c r="AA10" s="71" t="s">
        <v>76</v>
      </c>
      <c r="AB10" s="72" t="s">
        <v>76</v>
      </c>
      <c r="AC10" s="73" t="s">
        <v>76</v>
      </c>
      <c r="AD10" s="74" t="s">
        <v>124</v>
      </c>
      <c r="AE10" s="71" t="s">
        <v>137</v>
      </c>
      <c r="AF10" s="72" t="s">
        <v>0</v>
      </c>
      <c r="AG10" s="72" t="s">
        <v>137</v>
      </c>
      <c r="AH10" s="72" t="s">
        <v>95</v>
      </c>
      <c r="AI10" s="75"/>
      <c r="AJ10" s="71" t="s">
        <v>76</v>
      </c>
      <c r="AK10" s="71" t="s">
        <v>95</v>
      </c>
      <c r="AL10" s="76" t="s">
        <v>28</v>
      </c>
      <c r="AM10" s="77"/>
      <c r="AN10" s="74"/>
      <c r="AO10" s="71" t="s">
        <v>121</v>
      </c>
      <c r="AP10" s="72"/>
      <c r="AQ10" s="75" t="s">
        <v>80</v>
      </c>
      <c r="AR10" s="71" t="s">
        <v>80</v>
      </c>
      <c r="AS10" s="74" t="s">
        <v>80</v>
      </c>
      <c r="AT10" s="71" t="s">
        <v>122</v>
      </c>
      <c r="AU10" s="71" t="s">
        <v>120</v>
      </c>
      <c r="AV10" s="71" t="s">
        <v>120</v>
      </c>
      <c r="AW10" s="71" t="s">
        <v>12</v>
      </c>
      <c r="AX10" s="74" t="s">
        <v>41</v>
      </c>
      <c r="AY10" s="74" t="s">
        <v>78</v>
      </c>
      <c r="AZ10" s="78" t="s">
        <v>180</v>
      </c>
      <c r="BA10" s="79" t="s">
        <v>76</v>
      </c>
      <c r="BB10" s="73" t="s">
        <v>137</v>
      </c>
      <c r="BC10" s="74" t="s">
        <v>137</v>
      </c>
      <c r="BD10" s="74" t="s">
        <v>124</v>
      </c>
      <c r="BE10" s="78" t="s">
        <v>124</v>
      </c>
      <c r="BF10" s="80"/>
      <c r="BG10" s="74"/>
      <c r="BH10" s="81" t="s">
        <v>180</v>
      </c>
      <c r="BI10" s="73" t="s">
        <v>137</v>
      </c>
      <c r="BJ10" s="74" t="s">
        <v>137</v>
      </c>
      <c r="BK10" s="74" t="s">
        <v>124</v>
      </c>
      <c r="BL10" s="78" t="s">
        <v>124</v>
      </c>
      <c r="BM10" s="80" t="s">
        <v>124</v>
      </c>
      <c r="BN10" s="78" t="s">
        <v>0</v>
      </c>
      <c r="BO10" s="79" t="s">
        <v>76</v>
      </c>
      <c r="BP10" s="147" t="s">
        <v>137</v>
      </c>
      <c r="BQ10" s="148" t="s">
        <v>137</v>
      </c>
      <c r="BR10" s="148" t="s">
        <v>124</v>
      </c>
      <c r="BS10" s="80"/>
      <c r="BT10" s="74"/>
      <c r="BU10" s="81" t="s">
        <v>180</v>
      </c>
      <c r="BV10" s="73" t="s">
        <v>137</v>
      </c>
      <c r="BW10" s="74" t="s">
        <v>137</v>
      </c>
      <c r="BX10" s="78" t="s">
        <v>124</v>
      </c>
      <c r="BY10" s="79" t="s">
        <v>76</v>
      </c>
      <c r="BZ10" s="147" t="s">
        <v>137</v>
      </c>
      <c r="CA10" s="148" t="s">
        <v>137</v>
      </c>
      <c r="CB10" s="148" t="s">
        <v>124</v>
      </c>
      <c r="CC10" s="80"/>
      <c r="CD10" s="74"/>
      <c r="CE10" s="81" t="s">
        <v>180</v>
      </c>
      <c r="CF10" s="73" t="s">
        <v>137</v>
      </c>
      <c r="CG10" s="74" t="s">
        <v>137</v>
      </c>
      <c r="CH10" s="78" t="s">
        <v>124</v>
      </c>
      <c r="CI10" s="79" t="s">
        <v>76</v>
      </c>
      <c r="CJ10" s="147" t="s">
        <v>137</v>
      </c>
      <c r="CK10" s="148" t="s">
        <v>137</v>
      </c>
      <c r="CL10" s="148" t="s">
        <v>124</v>
      </c>
      <c r="CM10" s="80"/>
      <c r="CN10" s="74"/>
      <c r="CO10" s="81" t="s">
        <v>180</v>
      </c>
      <c r="CP10" s="73" t="s">
        <v>137</v>
      </c>
      <c r="CQ10" s="74" t="s">
        <v>137</v>
      </c>
      <c r="CR10" s="78" t="s">
        <v>124</v>
      </c>
      <c r="CS10" s="75" t="s">
        <v>12</v>
      </c>
      <c r="CT10" s="71" t="s">
        <v>96</v>
      </c>
      <c r="CU10" s="74" t="s">
        <v>94</v>
      </c>
      <c r="CV10" s="71"/>
      <c r="CW10" s="71"/>
      <c r="CX10" s="71" t="s">
        <v>121</v>
      </c>
      <c r="CY10" s="82"/>
      <c r="CZ10" s="83"/>
      <c r="DA10" s="83"/>
      <c r="DB10" s="84"/>
      <c r="DC10" s="77" t="s">
        <v>121</v>
      </c>
      <c r="DD10" s="71"/>
      <c r="DE10" s="71"/>
      <c r="DF10" s="71" t="s">
        <v>12</v>
      </c>
      <c r="DG10" s="71"/>
      <c r="DH10" s="71"/>
      <c r="DI10" s="71"/>
      <c r="DJ10" s="71"/>
      <c r="DK10" s="71"/>
      <c r="DL10" s="71"/>
      <c r="DM10" s="71"/>
      <c r="DN10" s="71" t="s">
        <v>121</v>
      </c>
      <c r="DO10" s="71"/>
      <c r="DP10" s="71" t="s">
        <v>76</v>
      </c>
      <c r="DQ10" s="71"/>
      <c r="DR10" s="71" t="s">
        <v>12</v>
      </c>
      <c r="DS10" s="81" t="s">
        <v>120</v>
      </c>
      <c r="DT10" s="71" t="s">
        <v>12</v>
      </c>
      <c r="DU10" s="77"/>
      <c r="DV10" s="71" t="s">
        <v>42</v>
      </c>
      <c r="DW10" s="72" t="s">
        <v>12</v>
      </c>
      <c r="DX10" s="76"/>
      <c r="DY10" s="77"/>
      <c r="DZ10" s="71" t="s">
        <v>77</v>
      </c>
      <c r="EA10" s="71" t="s">
        <v>10</v>
      </c>
      <c r="EB10" s="71" t="s">
        <v>10</v>
      </c>
      <c r="EC10" s="72" t="s">
        <v>10</v>
      </c>
      <c r="ED10" s="77" t="s">
        <v>123</v>
      </c>
      <c r="EE10" s="71" t="s">
        <v>12</v>
      </c>
      <c r="EF10" s="71" t="s">
        <v>42</v>
      </c>
      <c r="EG10" s="76"/>
      <c r="EH10" s="85" t="s">
        <v>137</v>
      </c>
      <c r="EI10" s="158"/>
      <c r="EJ10" s="75"/>
      <c r="EK10" s="75"/>
      <c r="EL10" s="71"/>
      <c r="EM10" s="71"/>
      <c r="EN10" s="76" t="s">
        <v>78</v>
      </c>
      <c r="EO10" s="71" t="s">
        <v>76</v>
      </c>
      <c r="EP10" s="81" t="s">
        <v>137</v>
      </c>
      <c r="EQ10" s="77" t="s">
        <v>81</v>
      </c>
      <c r="ER10" s="72" t="s">
        <v>81</v>
      </c>
      <c r="ES10" s="79" t="s">
        <v>76</v>
      </c>
      <c r="ET10" s="73" t="s">
        <v>137</v>
      </c>
      <c r="EU10" s="74" t="s">
        <v>137</v>
      </c>
      <c r="EV10" s="74" t="s">
        <v>124</v>
      </c>
      <c r="EW10" s="78" t="s">
        <v>124</v>
      </c>
      <c r="EX10" s="73" t="s">
        <v>137</v>
      </c>
      <c r="EY10" s="81" t="s">
        <v>137</v>
      </c>
      <c r="EZ10" s="74" t="s">
        <v>137</v>
      </c>
      <c r="FA10" s="74" t="s">
        <v>137</v>
      </c>
      <c r="FB10" s="81" t="s">
        <v>124</v>
      </c>
      <c r="FC10" s="74" t="s">
        <v>137</v>
      </c>
      <c r="FD10" s="74" t="s">
        <v>137</v>
      </c>
      <c r="FE10" s="81" t="s">
        <v>124</v>
      </c>
      <c r="FF10" s="75" t="s">
        <v>12</v>
      </c>
      <c r="FG10" s="72" t="s">
        <v>12</v>
      </c>
      <c r="FH10" s="120" t="s">
        <v>12</v>
      </c>
      <c r="FI10" s="91" t="s">
        <v>12</v>
      </c>
      <c r="FJ10" s="121"/>
      <c r="FK10" s="121"/>
      <c r="FL10" s="121"/>
      <c r="FM10" s="116" t="s">
        <v>137</v>
      </c>
      <c r="FN10" s="86" t="s">
        <v>0</v>
      </c>
      <c r="FO10" s="112" t="s">
        <v>124</v>
      </c>
      <c r="FP10" s="112"/>
      <c r="FQ10" s="112" t="s">
        <v>95</v>
      </c>
      <c r="FR10" s="117"/>
      <c r="FS10" s="117"/>
      <c r="FT10" s="156"/>
      <c r="FU10" s="118"/>
      <c r="FV10" s="117"/>
      <c r="FW10" s="117"/>
      <c r="FX10" s="153"/>
      <c r="FY10" s="118"/>
    </row>
    <row r="11" spans="1:253" s="12" customFormat="1" x14ac:dyDescent="0.25">
      <c r="A11" s="63"/>
      <c r="B11" s="62" t="s">
        <v>273</v>
      </c>
      <c r="C11" s="30" t="s">
        <v>169</v>
      </c>
      <c r="D11" s="30">
        <v>335</v>
      </c>
      <c r="E11" s="30" t="s">
        <v>2</v>
      </c>
      <c r="F11" s="30" t="s">
        <v>49</v>
      </c>
      <c r="G11" s="30" t="s">
        <v>2</v>
      </c>
      <c r="H11" s="30" t="s">
        <v>130</v>
      </c>
      <c r="I11" s="30"/>
      <c r="J11" s="42">
        <v>159.6</v>
      </c>
      <c r="K11" s="31">
        <v>73</v>
      </c>
      <c r="L11" s="43"/>
      <c r="M11" s="42">
        <v>3022</v>
      </c>
      <c r="N11" s="42">
        <v>352.02</v>
      </c>
      <c r="O11" s="30" t="s">
        <v>74</v>
      </c>
      <c r="P11" s="30" t="s">
        <v>245</v>
      </c>
      <c r="Q11" s="31">
        <v>250</v>
      </c>
      <c r="R11" s="30">
        <v>2150</v>
      </c>
      <c r="S11" s="44">
        <v>51.5</v>
      </c>
      <c r="T11" s="31">
        <v>0.7</v>
      </c>
      <c r="U11" s="31">
        <v>2698</v>
      </c>
      <c r="V11" s="42">
        <v>24</v>
      </c>
      <c r="W11" s="42">
        <v>23.6</v>
      </c>
      <c r="X11" s="42">
        <v>85.998000000000005</v>
      </c>
      <c r="Y11" s="42">
        <v>85.998000000000005</v>
      </c>
      <c r="Z11" s="42">
        <v>2200</v>
      </c>
      <c r="AA11" s="42">
        <v>22</v>
      </c>
      <c r="AB11" s="43"/>
      <c r="AC11" s="41">
        <v>58.656373143192837</v>
      </c>
      <c r="AD11" s="32">
        <v>105.136764</v>
      </c>
      <c r="AE11" s="31">
        <v>166</v>
      </c>
      <c r="AF11" s="32">
        <v>25.4</v>
      </c>
      <c r="AG11" s="122">
        <v>5361.9870000000001</v>
      </c>
      <c r="AH11" s="32">
        <f t="shared" ref="AH11:AH31" si="0">IF(AD11&lt;&gt;0,AG11/AD11,"")</f>
        <v>51.000114479460294</v>
      </c>
      <c r="AI11" s="30" t="s">
        <v>152</v>
      </c>
      <c r="AJ11" s="46">
        <v>74</v>
      </c>
      <c r="AK11" s="46">
        <v>51</v>
      </c>
      <c r="AL11" s="31">
        <v>82</v>
      </c>
      <c r="AM11" s="30"/>
      <c r="AN11" s="33">
        <v>0.13575002133752331</v>
      </c>
      <c r="AO11" s="34"/>
      <c r="AP11" s="30"/>
      <c r="AQ11" s="45">
        <v>1.69</v>
      </c>
      <c r="AR11" s="45">
        <v>0.5</v>
      </c>
      <c r="AS11" s="35">
        <v>1.6840116545563999</v>
      </c>
      <c r="AT11" s="46">
        <v>1.117</v>
      </c>
      <c r="AU11" s="46">
        <v>0.84900000000000009</v>
      </c>
      <c r="AV11" s="46">
        <v>1.014</v>
      </c>
      <c r="AW11" s="31">
        <v>791</v>
      </c>
      <c r="AX11" s="32">
        <v>1.9580302654094799</v>
      </c>
      <c r="AY11" s="32">
        <v>1548.801939938895</v>
      </c>
      <c r="AZ11" s="35">
        <v>6.3257484069669294</v>
      </c>
      <c r="BA11" s="32">
        <v>57</v>
      </c>
      <c r="BB11" s="32">
        <v>174.78853921713701</v>
      </c>
      <c r="BC11" s="32">
        <v>174.78853921713701</v>
      </c>
      <c r="BD11" s="32">
        <v>110.70302046733001</v>
      </c>
      <c r="BE11" s="32">
        <v>5.5662599999999998</v>
      </c>
      <c r="BF11" s="35"/>
      <c r="BG11" s="32"/>
      <c r="BH11" s="35"/>
      <c r="BI11" s="32"/>
      <c r="BJ11" s="32"/>
      <c r="BK11" s="32"/>
      <c r="BL11" s="32"/>
      <c r="BM11" s="32"/>
      <c r="BN11" s="32">
        <v>67.729039999999998</v>
      </c>
      <c r="BO11" s="32">
        <v>33.6</v>
      </c>
      <c r="BP11" s="32">
        <v>278.43020670846602</v>
      </c>
      <c r="BQ11" s="32">
        <v>278.43020670846602</v>
      </c>
      <c r="BR11" s="32">
        <v>176.34488513963402</v>
      </c>
      <c r="BS11" s="35"/>
      <c r="BT11" s="32"/>
      <c r="BU11" s="35"/>
      <c r="BV11" s="32"/>
      <c r="BW11" s="32"/>
      <c r="BX11" s="32"/>
      <c r="BY11" s="32">
        <v>55.567211914062497</v>
      </c>
      <c r="BZ11" s="32">
        <v>182.284757461704</v>
      </c>
      <c r="CA11" s="32">
        <v>182.284757461704</v>
      </c>
      <c r="CB11" s="32">
        <v>115.4507802774</v>
      </c>
      <c r="CC11" s="35"/>
      <c r="CD11" s="32"/>
      <c r="CE11" s="35"/>
      <c r="CF11" s="32"/>
      <c r="CG11" s="32"/>
      <c r="CH11" s="32"/>
      <c r="CI11" s="32">
        <v>57</v>
      </c>
      <c r="CJ11" s="32">
        <v>174.78853921713701</v>
      </c>
      <c r="CK11" s="32">
        <v>174.78853921713701</v>
      </c>
      <c r="CL11" s="32">
        <v>110.70302046733001</v>
      </c>
      <c r="CM11" s="35"/>
      <c r="CN11" s="32"/>
      <c r="CO11" s="35"/>
      <c r="CP11" s="32"/>
      <c r="CQ11" s="32"/>
      <c r="CR11" s="32"/>
      <c r="CS11" s="36">
        <v>2699</v>
      </c>
      <c r="CT11" s="30">
        <v>21.3</v>
      </c>
      <c r="CU11" s="32">
        <v>109.17991988399001</v>
      </c>
      <c r="CV11" s="30"/>
      <c r="CW11" s="30"/>
      <c r="CX11" s="37">
        <v>43456.597222222219</v>
      </c>
      <c r="CY11" s="38">
        <v>0</v>
      </c>
      <c r="CZ11" s="38"/>
      <c r="DA11" s="38">
        <v>0</v>
      </c>
      <c r="DB11" s="38"/>
      <c r="DC11" s="37">
        <v>43456</v>
      </c>
      <c r="DD11" s="37">
        <v>43452</v>
      </c>
      <c r="DE11" s="110">
        <v>496</v>
      </c>
      <c r="DF11" s="31">
        <v>250</v>
      </c>
      <c r="DG11" s="30"/>
      <c r="DH11" s="38">
        <v>1</v>
      </c>
      <c r="DI11" s="30" t="s">
        <v>136</v>
      </c>
      <c r="DJ11" s="38" t="s">
        <v>33</v>
      </c>
      <c r="DK11" s="39" t="s">
        <v>59</v>
      </c>
      <c r="DL11" s="38" t="s">
        <v>59</v>
      </c>
      <c r="DM11" s="38" t="s">
        <v>59</v>
      </c>
      <c r="DN11" s="37">
        <v>42990</v>
      </c>
      <c r="DO11" s="38" t="s">
        <v>157</v>
      </c>
      <c r="DP11" s="43"/>
      <c r="DQ11" s="38" t="s">
        <v>184</v>
      </c>
      <c r="DR11" s="38">
        <v>6</v>
      </c>
      <c r="DS11" s="40">
        <f t="shared" ref="DS11:DS31" si="1">IF(M11-N11=0, 0, X11*1.05*10/(M11-N11))</f>
        <v>0.33819691533269919</v>
      </c>
      <c r="DT11" s="31">
        <v>3802</v>
      </c>
      <c r="DU11" s="31"/>
      <c r="DV11" s="31"/>
      <c r="DW11" s="31"/>
      <c r="DX11" s="38"/>
      <c r="DY11" s="38"/>
      <c r="DZ11" s="38"/>
      <c r="EA11" s="38"/>
      <c r="EB11" s="38"/>
      <c r="EC11" s="38">
        <v>39.950000000000003</v>
      </c>
      <c r="ED11" s="30"/>
      <c r="EE11" s="30"/>
      <c r="EF11" s="31"/>
      <c r="EG11" s="38"/>
      <c r="EH11" s="40">
        <v>257.5</v>
      </c>
      <c r="EI11" s="33">
        <v>0.66400000000000003</v>
      </c>
      <c r="EJ11" s="38" t="s">
        <v>2</v>
      </c>
      <c r="EK11" s="38" t="s">
        <v>249</v>
      </c>
      <c r="EL11" s="38" t="s">
        <v>105</v>
      </c>
      <c r="EM11" s="38" t="s">
        <v>109</v>
      </c>
      <c r="EN11" s="41"/>
      <c r="EO11" s="36">
        <v>270.3</v>
      </c>
      <c r="EP11" s="32">
        <f t="shared" ref="EP11:EP31" si="2">AY11*EO11/(23*AQ11*AT11)</f>
        <v>9642.1573821579441</v>
      </c>
      <c r="EQ11" s="38"/>
      <c r="ER11" s="38"/>
      <c r="ES11" s="32">
        <v>33.6</v>
      </c>
      <c r="ET11" s="32">
        <v>278.43020670846602</v>
      </c>
      <c r="EU11" s="32">
        <v>278.43020670846602</v>
      </c>
      <c r="EV11" s="32">
        <v>176.34488513963402</v>
      </c>
      <c r="EW11" s="32">
        <f t="shared" ref="EW11:EW31" si="3">EV11-AD11</f>
        <v>71.208121139634017</v>
      </c>
      <c r="EX11" s="32"/>
      <c r="EY11" s="32"/>
      <c r="EZ11" s="32">
        <f t="shared" ref="EZ11:EZ31" si="4">BB11-FM11</f>
        <v>8.7885392171370142</v>
      </c>
      <c r="FA11" s="32">
        <f t="shared" ref="FA11:FA31" si="5">BC11-FM11</f>
        <v>8.7885392171370142</v>
      </c>
      <c r="FB11" s="32">
        <f t="shared" ref="FB11:FB31" si="6">BD11-FQ11</f>
        <v>59.702905987869713</v>
      </c>
      <c r="FC11" s="32">
        <f t="shared" ref="FC11:FC31" si="7">BI11-FM11</f>
        <v>-166</v>
      </c>
      <c r="FD11" s="32">
        <f t="shared" ref="FD11:FD31" si="8">BJ11-FM11</f>
        <v>-166</v>
      </c>
      <c r="FE11" s="32">
        <f t="shared" ref="FE11:FE31" si="9">BK11-FQ11</f>
        <v>-51.000114479460294</v>
      </c>
      <c r="FF11" s="87">
        <v>160.87</v>
      </c>
      <c r="FG11" s="88">
        <v>40.47</v>
      </c>
      <c r="FH11" s="88"/>
      <c r="FI11" s="90">
        <v>161.36000000000001</v>
      </c>
      <c r="FJ11" s="123">
        <v>1</v>
      </c>
      <c r="FK11" s="123">
        <v>57</v>
      </c>
      <c r="FL11" s="123"/>
      <c r="FM11" s="31">
        <v>166</v>
      </c>
      <c r="FN11" s="32">
        <v>25.4</v>
      </c>
      <c r="FO11" s="32">
        <v>105.136764</v>
      </c>
      <c r="FP11" s="122">
        <v>5361.9870000000001</v>
      </c>
      <c r="FQ11" s="32">
        <f t="shared" ref="FQ11:FQ31" si="10">IF(FO11&lt;&gt;0,FP11/FO11,"")</f>
        <v>51.000114479460294</v>
      </c>
      <c r="FR11" s="32" t="s">
        <v>60</v>
      </c>
      <c r="FS11" s="146">
        <v>43800</v>
      </c>
      <c r="FT11" s="154" t="s">
        <v>179</v>
      </c>
      <c r="FU11" s="32"/>
      <c r="FV11" s="32"/>
      <c r="FW11" s="146"/>
      <c r="FX11" s="154"/>
      <c r="FY11" s="32"/>
      <c r="FZ11" s="119">
        <v>101</v>
      </c>
      <c r="GA11" s="119"/>
      <c r="GB11" s="119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</row>
    <row r="12" spans="1:253" s="12" customFormat="1" x14ac:dyDescent="0.25">
      <c r="A12" s="63"/>
      <c r="B12" s="62" t="s">
        <v>273</v>
      </c>
      <c r="C12" s="30" t="s">
        <v>169</v>
      </c>
      <c r="D12" s="30">
        <v>335</v>
      </c>
      <c r="E12" s="30" t="s">
        <v>3</v>
      </c>
      <c r="F12" s="30" t="s">
        <v>49</v>
      </c>
      <c r="G12" s="30" t="s">
        <v>2</v>
      </c>
      <c r="H12" s="30" t="s">
        <v>130</v>
      </c>
      <c r="I12" s="30"/>
      <c r="J12" s="42">
        <v>159.6</v>
      </c>
      <c r="K12" s="31">
        <v>73</v>
      </c>
      <c r="L12" s="43"/>
      <c r="M12" s="42">
        <v>3037.16</v>
      </c>
      <c r="N12" s="42">
        <v>371.2</v>
      </c>
      <c r="O12" s="30" t="s">
        <v>74</v>
      </c>
      <c r="P12" s="30" t="s">
        <v>195</v>
      </c>
      <c r="Q12" s="31">
        <v>80</v>
      </c>
      <c r="R12" s="30">
        <v>2600</v>
      </c>
      <c r="S12" s="44">
        <v>50.6</v>
      </c>
      <c r="T12" s="31">
        <v>0.7</v>
      </c>
      <c r="U12" s="31">
        <v>2780</v>
      </c>
      <c r="V12" s="42">
        <v>24</v>
      </c>
      <c r="W12" s="42">
        <v>23.2</v>
      </c>
      <c r="X12" s="42">
        <v>91.998000000000005</v>
      </c>
      <c r="Y12" s="42">
        <v>91.998000000000005</v>
      </c>
      <c r="Z12" s="42">
        <v>2320</v>
      </c>
      <c r="AA12" s="42">
        <v>22</v>
      </c>
      <c r="AB12" s="43"/>
      <c r="AC12" s="41">
        <v>52.266523203276229</v>
      </c>
      <c r="AD12" s="32">
        <v>22.923000000000002</v>
      </c>
      <c r="AE12" s="31">
        <v>40</v>
      </c>
      <c r="AF12" s="32">
        <v>32.5</v>
      </c>
      <c r="AG12" s="122">
        <v>2636.145</v>
      </c>
      <c r="AH12" s="32">
        <f t="shared" si="0"/>
        <v>114.99999999999999</v>
      </c>
      <c r="AI12" s="30" t="s">
        <v>152</v>
      </c>
      <c r="AJ12" s="46">
        <v>74</v>
      </c>
      <c r="AK12" s="46">
        <v>115</v>
      </c>
      <c r="AL12" s="31">
        <v>82</v>
      </c>
      <c r="AM12" s="30"/>
      <c r="AN12" s="33">
        <v>0.13400024904577881</v>
      </c>
      <c r="AO12" s="34"/>
      <c r="AP12" s="30"/>
      <c r="AQ12" s="45">
        <v>1.69</v>
      </c>
      <c r="AR12" s="45">
        <v>0.5</v>
      </c>
      <c r="AS12" s="35">
        <v>1.6823453287541699</v>
      </c>
      <c r="AT12" s="46">
        <v>1.117</v>
      </c>
      <c r="AU12" s="46">
        <v>0.84900000000000009</v>
      </c>
      <c r="AV12" s="46">
        <v>1.014</v>
      </c>
      <c r="AW12" s="31">
        <v>651.51</v>
      </c>
      <c r="AX12" s="32">
        <v>0.39895204919241012</v>
      </c>
      <c r="AY12" s="32">
        <v>259.92124956934703</v>
      </c>
      <c r="AZ12" s="35">
        <v>1.06264392374669</v>
      </c>
      <c r="BA12" s="32">
        <v>52.266523203276229</v>
      </c>
      <c r="BB12" s="32">
        <v>39.992092652672909</v>
      </c>
      <c r="BC12" s="32">
        <v>40</v>
      </c>
      <c r="BD12" s="32">
        <v>22.923000000000002</v>
      </c>
      <c r="BE12" s="32">
        <v>0</v>
      </c>
      <c r="BF12" s="35"/>
      <c r="BG12" s="32"/>
      <c r="BH12" s="35"/>
      <c r="BI12" s="32"/>
      <c r="BJ12" s="32"/>
      <c r="BK12" s="32"/>
      <c r="BL12" s="32"/>
      <c r="BM12" s="32"/>
      <c r="BN12" s="32">
        <v>34.683630000000001</v>
      </c>
      <c r="BO12" s="32">
        <v>33.200000000000003</v>
      </c>
      <c r="BP12" s="32">
        <v>53.873451962593556</v>
      </c>
      <c r="BQ12" s="32">
        <v>53.873451962593556</v>
      </c>
      <c r="BR12" s="32">
        <v>30.8735284834633</v>
      </c>
      <c r="BS12" s="35"/>
      <c r="BT12" s="32"/>
      <c r="BU12" s="35"/>
      <c r="BV12" s="32"/>
      <c r="BW12" s="32"/>
      <c r="BX12" s="32"/>
      <c r="BY12" s="32">
        <v>33.200000000000003</v>
      </c>
      <c r="BZ12" s="32">
        <v>53.873451962593556</v>
      </c>
      <c r="CA12" s="32">
        <v>53.873451962593556</v>
      </c>
      <c r="CB12" s="32">
        <v>30.8735284834633</v>
      </c>
      <c r="CC12" s="35"/>
      <c r="CD12" s="32"/>
      <c r="CE12" s="35"/>
      <c r="CF12" s="32"/>
      <c r="CG12" s="32"/>
      <c r="CH12" s="32"/>
      <c r="CI12" s="32">
        <v>52.266523203276229</v>
      </c>
      <c r="CJ12" s="32">
        <v>39.992092652672909</v>
      </c>
      <c r="CK12" s="32">
        <v>40</v>
      </c>
      <c r="CL12" s="32">
        <v>22.923000000000002</v>
      </c>
      <c r="CM12" s="35"/>
      <c r="CN12" s="32"/>
      <c r="CO12" s="35"/>
      <c r="CP12" s="32"/>
      <c r="CQ12" s="32"/>
      <c r="CR12" s="32"/>
      <c r="CS12" s="36"/>
      <c r="CT12" s="30">
        <v>52</v>
      </c>
      <c r="CU12" s="32">
        <v>535.31760393464106</v>
      </c>
      <c r="CV12" s="30"/>
      <c r="CW12" s="30"/>
      <c r="CX12" s="37">
        <v>43674.482638888891</v>
      </c>
      <c r="CY12" s="38">
        <v>0</v>
      </c>
      <c r="CZ12" s="38"/>
      <c r="DA12" s="38">
        <v>0</v>
      </c>
      <c r="DB12" s="38"/>
      <c r="DC12" s="37">
        <v>43674</v>
      </c>
      <c r="DD12" s="37">
        <v>43670</v>
      </c>
      <c r="DE12" s="110">
        <v>278</v>
      </c>
      <c r="DF12" s="31">
        <v>250</v>
      </c>
      <c r="DG12" s="30"/>
      <c r="DH12" s="38">
        <v>1</v>
      </c>
      <c r="DI12" s="30" t="s">
        <v>136</v>
      </c>
      <c r="DJ12" s="38" t="s">
        <v>33</v>
      </c>
      <c r="DK12" s="39" t="s">
        <v>59</v>
      </c>
      <c r="DL12" s="38" t="s">
        <v>59</v>
      </c>
      <c r="DM12" s="38" t="s">
        <v>59</v>
      </c>
      <c r="DN12" s="37">
        <v>43058</v>
      </c>
      <c r="DO12" s="38" t="s">
        <v>157</v>
      </c>
      <c r="DP12" s="43"/>
      <c r="DQ12" s="38" t="s">
        <v>184</v>
      </c>
      <c r="DR12" s="38">
        <v>4.8</v>
      </c>
      <c r="DS12" s="40">
        <f t="shared" si="1"/>
        <v>0.3623381446083212</v>
      </c>
      <c r="DT12" s="31">
        <v>3787</v>
      </c>
      <c r="DU12" s="31" t="s">
        <v>172</v>
      </c>
      <c r="DV12" s="31">
        <v>95</v>
      </c>
      <c r="DW12" s="31">
        <v>3688.7</v>
      </c>
      <c r="DX12" s="38"/>
      <c r="DY12" s="38"/>
      <c r="DZ12" s="38"/>
      <c r="EA12" s="38"/>
      <c r="EB12" s="38"/>
      <c r="EC12" s="38">
        <v>25.48</v>
      </c>
      <c r="ED12" s="30"/>
      <c r="EE12" s="30"/>
      <c r="EF12" s="31"/>
      <c r="EG12" s="38"/>
      <c r="EH12" s="40">
        <v>80.960000000000008</v>
      </c>
      <c r="EI12" s="33">
        <v>0.9</v>
      </c>
      <c r="EJ12" s="38" t="s">
        <v>30</v>
      </c>
      <c r="EK12" s="38" t="s">
        <v>249</v>
      </c>
      <c r="EL12" s="38" t="s">
        <v>105</v>
      </c>
      <c r="EM12" s="38" t="s">
        <v>109</v>
      </c>
      <c r="EN12" s="41"/>
      <c r="EO12" s="36">
        <v>270.3</v>
      </c>
      <c r="EP12" s="32">
        <f t="shared" si="2"/>
        <v>1618.1549949593129</v>
      </c>
      <c r="EQ12" s="38"/>
      <c r="ER12" s="38"/>
      <c r="ES12" s="32">
        <v>33.200000000000003</v>
      </c>
      <c r="ET12" s="32">
        <v>53.873451962593556</v>
      </c>
      <c r="EU12" s="32">
        <v>53.873451962593556</v>
      </c>
      <c r="EV12" s="32">
        <v>30.8735284834633</v>
      </c>
      <c r="EW12" s="32">
        <f t="shared" si="3"/>
        <v>7.9505284834632981</v>
      </c>
      <c r="EX12" s="32"/>
      <c r="EY12" s="32"/>
      <c r="EZ12" s="32">
        <f t="shared" si="4"/>
        <v>-7.9073473270909744E-3</v>
      </c>
      <c r="FA12" s="32">
        <f t="shared" si="5"/>
        <v>0</v>
      </c>
      <c r="FB12" s="32">
        <f t="shared" si="6"/>
        <v>-92.076999999999984</v>
      </c>
      <c r="FC12" s="32">
        <f t="shared" si="7"/>
        <v>-40</v>
      </c>
      <c r="FD12" s="32">
        <f t="shared" si="8"/>
        <v>-40</v>
      </c>
      <c r="FE12" s="32">
        <f t="shared" si="9"/>
        <v>-114.99999999999999</v>
      </c>
      <c r="FF12" s="87">
        <v>199.88</v>
      </c>
      <c r="FG12" s="88">
        <v>57.59</v>
      </c>
      <c r="FH12" s="88"/>
      <c r="FI12" s="90">
        <v>451.43</v>
      </c>
      <c r="FJ12" s="123">
        <v>1</v>
      </c>
      <c r="FK12" s="123">
        <v>57</v>
      </c>
      <c r="FL12" s="123"/>
      <c r="FM12" s="31">
        <v>40</v>
      </c>
      <c r="FN12" s="32">
        <v>32.5</v>
      </c>
      <c r="FO12" s="32">
        <v>22.923000000000002</v>
      </c>
      <c r="FP12" s="122">
        <v>2636.145</v>
      </c>
      <c r="FQ12" s="32">
        <f t="shared" si="10"/>
        <v>114.99999999999999</v>
      </c>
      <c r="FR12" s="32" t="s">
        <v>61</v>
      </c>
      <c r="FS12" s="146">
        <v>43894</v>
      </c>
      <c r="FT12" s="154" t="s">
        <v>141</v>
      </c>
      <c r="FU12" s="32" t="s">
        <v>311</v>
      </c>
      <c r="FV12" s="32"/>
      <c r="FW12" s="146"/>
      <c r="FX12" s="154"/>
      <c r="FY12" s="32"/>
      <c r="FZ12" s="119">
        <v>101</v>
      </c>
      <c r="GA12" s="119"/>
      <c r="GB12" s="119"/>
    </row>
    <row r="13" spans="1:253" s="12" customFormat="1" x14ac:dyDescent="0.25">
      <c r="A13" s="63"/>
      <c r="B13" s="62" t="s">
        <v>273</v>
      </c>
      <c r="C13" s="30" t="s">
        <v>169</v>
      </c>
      <c r="D13" s="30">
        <v>335</v>
      </c>
      <c r="E13" s="30" t="s">
        <v>4</v>
      </c>
      <c r="F13" s="30" t="s">
        <v>49</v>
      </c>
      <c r="G13" s="30" t="s">
        <v>2</v>
      </c>
      <c r="H13" s="30" t="s">
        <v>130</v>
      </c>
      <c r="I13" s="30"/>
      <c r="J13" s="42">
        <v>159.6</v>
      </c>
      <c r="K13" s="31">
        <v>73</v>
      </c>
      <c r="L13" s="43">
        <v>32</v>
      </c>
      <c r="M13" s="42">
        <v>3251.27</v>
      </c>
      <c r="N13" s="42">
        <v>580.29</v>
      </c>
      <c r="O13" s="30" t="s">
        <v>74</v>
      </c>
      <c r="P13" s="30" t="s">
        <v>245</v>
      </c>
      <c r="Q13" s="31">
        <v>250</v>
      </c>
      <c r="R13" s="30">
        <v>2150</v>
      </c>
      <c r="S13" s="44">
        <v>50</v>
      </c>
      <c r="T13" s="31">
        <v>0.7</v>
      </c>
      <c r="U13" s="31">
        <v>2996</v>
      </c>
      <c r="V13" s="42">
        <v>24</v>
      </c>
      <c r="W13" s="42">
        <v>23.6</v>
      </c>
      <c r="X13" s="42">
        <v>117.998</v>
      </c>
      <c r="Y13" s="42">
        <v>117.998</v>
      </c>
      <c r="Z13" s="42">
        <v>1880</v>
      </c>
      <c r="AA13" s="42">
        <v>29</v>
      </c>
      <c r="AB13" s="43">
        <v>59.18</v>
      </c>
      <c r="AC13" s="41">
        <v>65.775614472197233</v>
      </c>
      <c r="AD13" s="32">
        <v>131.49312</v>
      </c>
      <c r="AE13" s="31">
        <v>176</v>
      </c>
      <c r="AF13" s="32">
        <v>12</v>
      </c>
      <c r="AG13" s="122">
        <v>9598.9889999999996</v>
      </c>
      <c r="AH13" s="32">
        <f t="shared" si="0"/>
        <v>72.999933380544917</v>
      </c>
      <c r="AI13" s="30" t="s">
        <v>152</v>
      </c>
      <c r="AJ13" s="46">
        <v>74</v>
      </c>
      <c r="AK13" s="46">
        <v>73</v>
      </c>
      <c r="AL13" s="31">
        <v>82</v>
      </c>
      <c r="AM13" s="30"/>
      <c r="AN13" s="33">
        <v>0.14047039613053791</v>
      </c>
      <c r="AO13" s="34"/>
      <c r="AP13" s="30"/>
      <c r="AQ13" s="45">
        <v>1.69</v>
      </c>
      <c r="AR13" s="45">
        <v>0.5</v>
      </c>
      <c r="AS13" s="35">
        <v>1.6871655618560799</v>
      </c>
      <c r="AT13" s="46">
        <v>1.117</v>
      </c>
      <c r="AU13" s="46">
        <v>0.84900000000000009</v>
      </c>
      <c r="AV13" s="46">
        <v>1.014</v>
      </c>
      <c r="AW13" s="31">
        <v>728.73</v>
      </c>
      <c r="AX13" s="32">
        <v>1.14227104734578</v>
      </c>
      <c r="AY13" s="32">
        <v>832.40718033229302</v>
      </c>
      <c r="AZ13" s="35">
        <v>3.3934326910680999</v>
      </c>
      <c r="BA13" s="32">
        <v>57</v>
      </c>
      <c r="BB13" s="32">
        <v>201.67827414256101</v>
      </c>
      <c r="BC13" s="32">
        <v>201.67827414256101</v>
      </c>
      <c r="BD13" s="32">
        <v>150.67787217739001</v>
      </c>
      <c r="BE13" s="32">
        <v>19.184749999999998</v>
      </c>
      <c r="BF13" s="35"/>
      <c r="BG13" s="32"/>
      <c r="BH13" s="35"/>
      <c r="BI13" s="32"/>
      <c r="BJ13" s="32"/>
      <c r="BK13" s="32"/>
      <c r="BL13" s="32"/>
      <c r="BM13" s="32"/>
      <c r="BN13" s="32">
        <v>45.048769999999998</v>
      </c>
      <c r="BO13" s="32">
        <v>33.6</v>
      </c>
      <c r="BP13" s="32">
        <v>255.28583534829602</v>
      </c>
      <c r="BQ13" s="32">
        <v>255.28583534829602</v>
      </c>
      <c r="BR13" s="32">
        <v>190.729153305419</v>
      </c>
      <c r="BS13" s="35"/>
      <c r="BT13" s="32"/>
      <c r="BU13" s="35"/>
      <c r="BV13" s="32"/>
      <c r="BW13" s="32"/>
      <c r="BX13" s="32"/>
      <c r="BY13" s="32">
        <v>48.011267089843749</v>
      </c>
      <c r="BZ13" s="32">
        <v>224.905311544434</v>
      </c>
      <c r="CA13" s="32">
        <v>224.905311544434</v>
      </c>
      <c r="CB13" s="32">
        <v>168.03125636107802</v>
      </c>
      <c r="CC13" s="35"/>
      <c r="CD13" s="32"/>
      <c r="CE13" s="35"/>
      <c r="CF13" s="32"/>
      <c r="CG13" s="32"/>
      <c r="CH13" s="32"/>
      <c r="CI13" s="32">
        <v>57</v>
      </c>
      <c r="CJ13" s="32">
        <v>201.67827414256101</v>
      </c>
      <c r="CK13" s="32">
        <v>201.67827414256101</v>
      </c>
      <c r="CL13" s="32">
        <v>150.67787217739001</v>
      </c>
      <c r="CM13" s="35"/>
      <c r="CN13" s="32"/>
      <c r="CO13" s="35"/>
      <c r="CP13" s="32"/>
      <c r="CQ13" s="32"/>
      <c r="CR13" s="32"/>
      <c r="CS13" s="36">
        <v>2997</v>
      </c>
      <c r="CT13" s="30">
        <v>78</v>
      </c>
      <c r="CU13" s="32">
        <v>187.50187368500602</v>
      </c>
      <c r="CV13" s="30"/>
      <c r="CW13" s="30" t="s">
        <v>316</v>
      </c>
      <c r="CX13" s="37">
        <v>43102.442361111112</v>
      </c>
      <c r="CY13" s="38">
        <v>0</v>
      </c>
      <c r="CZ13" s="38"/>
      <c r="DA13" s="38">
        <v>0</v>
      </c>
      <c r="DB13" s="38"/>
      <c r="DC13" s="37">
        <v>43102</v>
      </c>
      <c r="DD13" s="37">
        <v>43087</v>
      </c>
      <c r="DE13" s="110">
        <v>858</v>
      </c>
      <c r="DF13" s="31">
        <v>250</v>
      </c>
      <c r="DG13" s="30"/>
      <c r="DH13" s="38">
        <v>1</v>
      </c>
      <c r="DI13" s="30" t="s">
        <v>136</v>
      </c>
      <c r="DJ13" s="38" t="s">
        <v>33</v>
      </c>
      <c r="DK13" s="39" t="s">
        <v>59</v>
      </c>
      <c r="DL13" s="38" t="s">
        <v>59</v>
      </c>
      <c r="DM13" s="38" t="s">
        <v>59</v>
      </c>
      <c r="DN13" s="37">
        <v>43087</v>
      </c>
      <c r="DO13" s="38" t="s">
        <v>157</v>
      </c>
      <c r="DP13" s="43"/>
      <c r="DQ13" s="38" t="s">
        <v>184</v>
      </c>
      <c r="DR13" s="38">
        <v>3</v>
      </c>
      <c r="DS13" s="40">
        <f t="shared" si="1"/>
        <v>0.46386682041797395</v>
      </c>
      <c r="DT13" s="31">
        <v>4043</v>
      </c>
      <c r="DU13" s="31" t="s">
        <v>172</v>
      </c>
      <c r="DV13" s="31">
        <v>99.2</v>
      </c>
      <c r="DW13" s="31">
        <v>3225</v>
      </c>
      <c r="DX13" s="38"/>
      <c r="DY13" s="38"/>
      <c r="DZ13" s="38"/>
      <c r="EA13" s="38"/>
      <c r="EB13" s="38"/>
      <c r="EC13" s="38">
        <v>38.92</v>
      </c>
      <c r="ED13" s="30"/>
      <c r="EE13" s="30"/>
      <c r="EF13" s="31"/>
      <c r="EG13" s="38"/>
      <c r="EH13" s="40">
        <v>250</v>
      </c>
      <c r="EI13" s="33">
        <v>0.70400000000000007</v>
      </c>
      <c r="EJ13" s="38" t="s">
        <v>31</v>
      </c>
      <c r="EK13" s="38" t="s">
        <v>249</v>
      </c>
      <c r="EL13" s="38" t="s">
        <v>105</v>
      </c>
      <c r="EM13" s="38" t="s">
        <v>109</v>
      </c>
      <c r="EN13" s="41"/>
      <c r="EO13" s="36">
        <v>270.3</v>
      </c>
      <c r="EP13" s="32">
        <f t="shared" si="2"/>
        <v>5182.1997582976664</v>
      </c>
      <c r="EQ13" s="38"/>
      <c r="ER13" s="38"/>
      <c r="ES13" s="32">
        <v>33.6</v>
      </c>
      <c r="ET13" s="32">
        <v>255.28583534829602</v>
      </c>
      <c r="EU13" s="32">
        <v>255.28583534829602</v>
      </c>
      <c r="EV13" s="32">
        <v>190.729153305419</v>
      </c>
      <c r="EW13" s="32">
        <f t="shared" si="3"/>
        <v>59.236033305418999</v>
      </c>
      <c r="EX13" s="32"/>
      <c r="EY13" s="32"/>
      <c r="EZ13" s="32">
        <f t="shared" si="4"/>
        <v>25.678274142561008</v>
      </c>
      <c r="FA13" s="32">
        <f t="shared" si="5"/>
        <v>25.678274142561008</v>
      </c>
      <c r="FB13" s="32">
        <f t="shared" si="6"/>
        <v>77.677938796845098</v>
      </c>
      <c r="FC13" s="32">
        <f t="shared" si="7"/>
        <v>-176</v>
      </c>
      <c r="FD13" s="32">
        <f t="shared" si="8"/>
        <v>-176</v>
      </c>
      <c r="FE13" s="32">
        <f t="shared" si="9"/>
        <v>-72.999933380544917</v>
      </c>
      <c r="FF13" s="87">
        <v>409.82</v>
      </c>
      <c r="FG13" s="88">
        <v>211.14</v>
      </c>
      <c r="FH13" s="88"/>
      <c r="FI13" s="90">
        <v>410.3</v>
      </c>
      <c r="FJ13" s="123">
        <v>1</v>
      </c>
      <c r="FK13" s="123">
        <v>57</v>
      </c>
      <c r="FL13" s="123"/>
      <c r="FM13" s="31">
        <v>176</v>
      </c>
      <c r="FN13" s="32">
        <v>12</v>
      </c>
      <c r="FO13" s="32">
        <v>131.49312</v>
      </c>
      <c r="FP13" s="122">
        <v>9598.9889999999996</v>
      </c>
      <c r="FQ13" s="32">
        <f t="shared" si="10"/>
        <v>72.999933380544917</v>
      </c>
      <c r="FR13" s="32" t="s">
        <v>60</v>
      </c>
      <c r="FS13" s="146">
        <v>43895</v>
      </c>
      <c r="FT13" s="154"/>
      <c r="FU13" s="32"/>
      <c r="FV13" s="32"/>
      <c r="FW13" s="146"/>
      <c r="FX13" s="154"/>
      <c r="FY13" s="32"/>
      <c r="FZ13" s="119">
        <v>101</v>
      </c>
      <c r="GA13" s="119"/>
      <c r="GB13" s="119"/>
    </row>
    <row r="14" spans="1:253" s="12" customFormat="1" x14ac:dyDescent="0.25">
      <c r="A14" s="63"/>
      <c r="B14" s="62" t="s">
        <v>273</v>
      </c>
      <c r="C14" s="30" t="s">
        <v>169</v>
      </c>
      <c r="D14" s="30">
        <v>335</v>
      </c>
      <c r="E14" s="30" t="s">
        <v>5</v>
      </c>
      <c r="F14" s="30" t="s">
        <v>49</v>
      </c>
      <c r="G14" s="30" t="s">
        <v>2</v>
      </c>
      <c r="H14" s="30" t="s">
        <v>130</v>
      </c>
      <c r="I14" s="30"/>
      <c r="J14" s="42">
        <v>159.6</v>
      </c>
      <c r="K14" s="31">
        <v>68.8</v>
      </c>
      <c r="L14" s="43">
        <v>32</v>
      </c>
      <c r="M14" s="42">
        <v>3505.69</v>
      </c>
      <c r="N14" s="42">
        <v>836.99</v>
      </c>
      <c r="O14" s="30" t="s">
        <v>74</v>
      </c>
      <c r="P14" s="30" t="s">
        <v>194</v>
      </c>
      <c r="Q14" s="31">
        <v>60</v>
      </c>
      <c r="R14" s="30">
        <v>2600</v>
      </c>
      <c r="S14" s="44">
        <v>106</v>
      </c>
      <c r="T14" s="31">
        <v>0.7</v>
      </c>
      <c r="U14" s="31">
        <v>3122.2</v>
      </c>
      <c r="V14" s="42">
        <v>24</v>
      </c>
      <c r="W14" s="42">
        <v>23.6</v>
      </c>
      <c r="X14" s="42">
        <v>86.998000000000005</v>
      </c>
      <c r="Y14" s="42">
        <v>86.998000000000005</v>
      </c>
      <c r="Z14" s="42">
        <v>3060</v>
      </c>
      <c r="AA14" s="42">
        <v>22</v>
      </c>
      <c r="AB14" s="43"/>
      <c r="AC14" s="41">
        <v>32.511865084857227</v>
      </c>
      <c r="AD14" s="32">
        <v>32.601600000000005</v>
      </c>
      <c r="AE14" s="31">
        <v>40</v>
      </c>
      <c r="AF14" s="32">
        <v>4</v>
      </c>
      <c r="AG14" s="122">
        <v>1662.702</v>
      </c>
      <c r="AH14" s="32">
        <f t="shared" si="0"/>
        <v>51.000625736160181</v>
      </c>
      <c r="AI14" s="30" t="s">
        <v>152</v>
      </c>
      <c r="AJ14" s="46">
        <v>74</v>
      </c>
      <c r="AK14" s="46">
        <v>51</v>
      </c>
      <c r="AL14" s="31">
        <v>82</v>
      </c>
      <c r="AM14" s="30"/>
      <c r="AN14" s="33">
        <v>0.104866779659222</v>
      </c>
      <c r="AO14" s="34"/>
      <c r="AP14" s="30"/>
      <c r="AQ14" s="45">
        <v>1.69</v>
      </c>
      <c r="AR14" s="45">
        <v>0.5</v>
      </c>
      <c r="AS14" s="35">
        <v>1.68905412968738</v>
      </c>
      <c r="AT14" s="46">
        <v>1.117</v>
      </c>
      <c r="AU14" s="46">
        <v>0.84900000000000009</v>
      </c>
      <c r="AV14" s="46">
        <v>1.014</v>
      </c>
      <c r="AW14" s="31">
        <v>781.94</v>
      </c>
      <c r="AX14" s="32">
        <v>0.31096617938529109</v>
      </c>
      <c r="AY14" s="32">
        <v>243.15689430853502</v>
      </c>
      <c r="AZ14" s="35">
        <v>0.90179519405916475</v>
      </c>
      <c r="BA14" s="32">
        <v>32.511865084857227</v>
      </c>
      <c r="BB14" s="32">
        <v>40.002566257467187</v>
      </c>
      <c r="BC14" s="32">
        <v>40.002566257467187</v>
      </c>
      <c r="BD14" s="32">
        <v>32.603691602486059</v>
      </c>
      <c r="BE14" s="32">
        <v>2.0899999999999998E-3</v>
      </c>
      <c r="BF14" s="35"/>
      <c r="BG14" s="32"/>
      <c r="BH14" s="35"/>
      <c r="BI14" s="32"/>
      <c r="BJ14" s="32"/>
      <c r="BK14" s="32"/>
      <c r="BL14" s="32"/>
      <c r="BM14" s="32"/>
      <c r="BN14" s="32">
        <v>6.4199999999999995E-3</v>
      </c>
      <c r="BO14" s="32">
        <v>32.511865084857227</v>
      </c>
      <c r="BP14" s="32">
        <v>40.002566257467187</v>
      </c>
      <c r="BQ14" s="32">
        <v>40.002566257467187</v>
      </c>
      <c r="BR14" s="32">
        <v>32.603691602486059</v>
      </c>
      <c r="BS14" s="35"/>
      <c r="BT14" s="32"/>
      <c r="BU14" s="35"/>
      <c r="BV14" s="32"/>
      <c r="BW14" s="32"/>
      <c r="BX14" s="32"/>
      <c r="BY14" s="32">
        <v>32.511865084857227</v>
      </c>
      <c r="BZ14" s="32">
        <v>40.002566257467187</v>
      </c>
      <c r="CA14" s="32">
        <v>40.002566257467187</v>
      </c>
      <c r="CB14" s="32">
        <v>32.603691602486059</v>
      </c>
      <c r="CC14" s="35"/>
      <c r="CD14" s="32"/>
      <c r="CE14" s="35"/>
      <c r="CF14" s="32"/>
      <c r="CG14" s="32"/>
      <c r="CH14" s="32"/>
      <c r="CI14" s="32">
        <v>32.511865084857227</v>
      </c>
      <c r="CJ14" s="32">
        <v>40.002566257467187</v>
      </c>
      <c r="CK14" s="32">
        <v>40.002566257467187</v>
      </c>
      <c r="CL14" s="32">
        <v>32.603691602486059</v>
      </c>
      <c r="CM14" s="35"/>
      <c r="CN14" s="32"/>
      <c r="CO14" s="35"/>
      <c r="CP14" s="32"/>
      <c r="CQ14" s="32"/>
      <c r="CR14" s="32"/>
      <c r="CS14" s="36"/>
      <c r="CT14" s="30">
        <v>80</v>
      </c>
      <c r="CU14" s="32">
        <v>2758.0839449115492</v>
      </c>
      <c r="CV14" s="30"/>
      <c r="CW14" s="30" t="s">
        <v>316</v>
      </c>
      <c r="CX14" s="37">
        <v>43811.480555555558</v>
      </c>
      <c r="CY14" s="38">
        <v>0</v>
      </c>
      <c r="CZ14" s="38"/>
      <c r="DA14" s="38">
        <v>0</v>
      </c>
      <c r="DB14" s="38"/>
      <c r="DC14" s="37">
        <v>43811</v>
      </c>
      <c r="DD14" s="37">
        <v>43801</v>
      </c>
      <c r="DE14" s="110">
        <v>145</v>
      </c>
      <c r="DF14" s="31">
        <v>500</v>
      </c>
      <c r="DG14" s="30"/>
      <c r="DH14" s="38">
        <v>1</v>
      </c>
      <c r="DI14" s="30" t="s">
        <v>136</v>
      </c>
      <c r="DJ14" s="38" t="s">
        <v>33</v>
      </c>
      <c r="DK14" s="39" t="s">
        <v>59</v>
      </c>
      <c r="DL14" s="38" t="s">
        <v>59</v>
      </c>
      <c r="DM14" s="38" t="s">
        <v>59</v>
      </c>
      <c r="DN14" s="37">
        <v>43133</v>
      </c>
      <c r="DO14" s="38" t="s">
        <v>157</v>
      </c>
      <c r="DP14" s="43"/>
      <c r="DQ14" s="38" t="s">
        <v>184</v>
      </c>
      <c r="DR14" s="38">
        <v>2.8</v>
      </c>
      <c r="DS14" s="40">
        <f t="shared" si="1"/>
        <v>0.34229362611009112</v>
      </c>
      <c r="DT14" s="31">
        <v>4310</v>
      </c>
      <c r="DU14" s="31" t="s">
        <v>172</v>
      </c>
      <c r="DV14" s="31">
        <v>99.2</v>
      </c>
      <c r="DW14" s="31">
        <v>4300.3999999999996</v>
      </c>
      <c r="DX14" s="38"/>
      <c r="DY14" s="38"/>
      <c r="DZ14" s="38"/>
      <c r="EA14" s="38"/>
      <c r="EB14" s="38"/>
      <c r="EC14" s="38">
        <v>16.100000000000001</v>
      </c>
      <c r="ED14" s="30"/>
      <c r="EE14" s="30"/>
      <c r="EF14" s="31"/>
      <c r="EG14" s="38"/>
      <c r="EH14" s="40">
        <v>127.2</v>
      </c>
      <c r="EI14" s="33">
        <v>1</v>
      </c>
      <c r="EJ14" s="38" t="s">
        <v>13</v>
      </c>
      <c r="EK14" s="38" t="s">
        <v>249</v>
      </c>
      <c r="EL14" s="38" t="s">
        <v>105</v>
      </c>
      <c r="EM14" s="38" t="s">
        <v>109</v>
      </c>
      <c r="EN14" s="41"/>
      <c r="EO14" s="36">
        <v>270.3</v>
      </c>
      <c r="EP14" s="32">
        <f t="shared" si="2"/>
        <v>1513.787517319445</v>
      </c>
      <c r="EQ14" s="38"/>
      <c r="ER14" s="38"/>
      <c r="ES14" s="32">
        <v>32.511865084857227</v>
      </c>
      <c r="ET14" s="32">
        <v>40.002566257467187</v>
      </c>
      <c r="EU14" s="32">
        <v>40.002566257467187</v>
      </c>
      <c r="EV14" s="32">
        <v>32.603691602486059</v>
      </c>
      <c r="EW14" s="32">
        <f t="shared" si="3"/>
        <v>2.0916024860540006E-3</v>
      </c>
      <c r="EX14" s="32"/>
      <c r="EY14" s="32"/>
      <c r="EZ14" s="32">
        <f t="shared" si="4"/>
        <v>2.566257467186972E-3</v>
      </c>
      <c r="FA14" s="32">
        <f t="shared" si="5"/>
        <v>2.566257467186972E-3</v>
      </c>
      <c r="FB14" s="32">
        <f t="shared" si="6"/>
        <v>-18.396934133674122</v>
      </c>
      <c r="FC14" s="32">
        <f t="shared" si="7"/>
        <v>-40</v>
      </c>
      <c r="FD14" s="32">
        <f t="shared" si="8"/>
        <v>-40</v>
      </c>
      <c r="FE14" s="32">
        <f t="shared" si="9"/>
        <v>-51.000625736160181</v>
      </c>
      <c r="FF14" s="87">
        <v>564.38</v>
      </c>
      <c r="FG14" s="88">
        <v>534.22</v>
      </c>
      <c r="FH14" s="88"/>
      <c r="FI14" s="90">
        <v>836.99</v>
      </c>
      <c r="FJ14" s="123">
        <v>1</v>
      </c>
      <c r="FK14" s="123">
        <v>57</v>
      </c>
      <c r="FL14" s="123"/>
      <c r="FM14" s="31">
        <v>40</v>
      </c>
      <c r="FN14" s="32">
        <v>4</v>
      </c>
      <c r="FO14" s="32">
        <v>32.601600000000005</v>
      </c>
      <c r="FP14" s="122">
        <v>1662.702</v>
      </c>
      <c r="FQ14" s="32">
        <f t="shared" si="10"/>
        <v>51.000625736160181</v>
      </c>
      <c r="FR14" s="32" t="s">
        <v>61</v>
      </c>
      <c r="FS14" s="146">
        <v>43816</v>
      </c>
      <c r="FT14" s="154" t="s">
        <v>143</v>
      </c>
      <c r="FU14" s="32"/>
      <c r="FV14" s="32">
        <v>43531</v>
      </c>
      <c r="FW14" s="146">
        <v>2.2000000000000002</v>
      </c>
      <c r="FX14" s="154">
        <v>0.6</v>
      </c>
      <c r="FY14" s="32">
        <v>3.64</v>
      </c>
      <c r="FZ14" s="119">
        <v>101</v>
      </c>
      <c r="GA14" s="119"/>
      <c r="GB14" s="119"/>
    </row>
    <row r="15" spans="1:253" s="12" customFormat="1" x14ac:dyDescent="0.25">
      <c r="A15" s="63"/>
      <c r="B15" s="62" t="s">
        <v>273</v>
      </c>
      <c r="C15" s="30" t="s">
        <v>169</v>
      </c>
      <c r="D15" s="30">
        <v>335</v>
      </c>
      <c r="E15" s="30" t="s">
        <v>6</v>
      </c>
      <c r="F15" s="30" t="s">
        <v>49</v>
      </c>
      <c r="G15" s="30" t="s">
        <v>2</v>
      </c>
      <c r="H15" s="30" t="s">
        <v>130</v>
      </c>
      <c r="I15" s="30"/>
      <c r="J15" s="42">
        <v>159.6</v>
      </c>
      <c r="K15" s="31">
        <v>73</v>
      </c>
      <c r="L15" s="43"/>
      <c r="M15" s="42">
        <v>3298.57</v>
      </c>
      <c r="N15" s="42">
        <v>635.35</v>
      </c>
      <c r="O15" s="30" t="s">
        <v>74</v>
      </c>
      <c r="P15" s="30" t="s">
        <v>238</v>
      </c>
      <c r="Q15" s="31">
        <v>125</v>
      </c>
      <c r="R15" s="30">
        <v>2500</v>
      </c>
      <c r="S15" s="44">
        <v>130</v>
      </c>
      <c r="T15" s="31">
        <v>0.7</v>
      </c>
      <c r="U15" s="31">
        <v>2932</v>
      </c>
      <c r="V15" s="42">
        <v>24</v>
      </c>
      <c r="W15" s="42">
        <v>23.2</v>
      </c>
      <c r="X15" s="42">
        <v>125.46100000000001</v>
      </c>
      <c r="Y15" s="42">
        <v>125.46100000000001</v>
      </c>
      <c r="Z15" s="42">
        <v>1550</v>
      </c>
      <c r="AA15" s="42">
        <v>3</v>
      </c>
      <c r="AB15" s="43">
        <v>35.020000000000003</v>
      </c>
      <c r="AC15" s="41">
        <v>46.821356449586681</v>
      </c>
      <c r="AD15" s="32">
        <v>27.872669999999999</v>
      </c>
      <c r="AE15" s="31">
        <v>67</v>
      </c>
      <c r="AF15" s="32">
        <v>51</v>
      </c>
      <c r="AG15" s="122">
        <v>1421.5230000000001</v>
      </c>
      <c r="AH15" s="32">
        <f t="shared" si="0"/>
        <v>51.00060381728769</v>
      </c>
      <c r="AI15" s="30" t="s">
        <v>152</v>
      </c>
      <c r="AJ15" s="46">
        <v>74</v>
      </c>
      <c r="AK15" s="46">
        <v>51</v>
      </c>
      <c r="AL15" s="31">
        <v>82</v>
      </c>
      <c r="AM15" s="30">
        <v>-4.7</v>
      </c>
      <c r="AN15" s="33">
        <v>0.40731425393509874</v>
      </c>
      <c r="AO15" s="34">
        <v>43864</v>
      </c>
      <c r="AP15" s="30"/>
      <c r="AQ15" s="45">
        <v>1.69</v>
      </c>
      <c r="AR15" s="45">
        <v>0.5</v>
      </c>
      <c r="AS15" s="35">
        <v>1.6780189447345899</v>
      </c>
      <c r="AT15" s="46">
        <v>1.117</v>
      </c>
      <c r="AU15" s="46">
        <v>0.84900000000000009</v>
      </c>
      <c r="AV15" s="46">
        <v>1.014</v>
      </c>
      <c r="AW15" s="31">
        <v>3.65</v>
      </c>
      <c r="AX15" s="32">
        <v>19.774914515893329</v>
      </c>
      <c r="AY15" s="32">
        <v>72.178437983010653</v>
      </c>
      <c r="AZ15" s="35">
        <v>0.88155718973341024</v>
      </c>
      <c r="BA15" s="32">
        <v>46.821356449586681</v>
      </c>
      <c r="BB15" s="32">
        <v>67.002707958574902</v>
      </c>
      <c r="BC15" s="32">
        <v>67.002707958574902</v>
      </c>
      <c r="BD15" s="32">
        <v>27.87379653784674</v>
      </c>
      <c r="BE15" s="32">
        <v>1.1299999999999999E-3</v>
      </c>
      <c r="BF15" s="35"/>
      <c r="BG15" s="32"/>
      <c r="BH15" s="35"/>
      <c r="BI15" s="32"/>
      <c r="BJ15" s="32"/>
      <c r="BK15" s="32"/>
      <c r="BL15" s="32"/>
      <c r="BM15" s="32"/>
      <c r="BN15" s="32">
        <v>12.546429999999999</v>
      </c>
      <c r="BO15" s="32">
        <v>33.200000000000003</v>
      </c>
      <c r="BP15" s="32">
        <v>75.406109635446782</v>
      </c>
      <c r="BQ15" s="32">
        <v>75.406109635446782</v>
      </c>
      <c r="BR15" s="32">
        <v>31.369695669442208</v>
      </c>
      <c r="BS15" s="35"/>
      <c r="BT15" s="32"/>
      <c r="BU15" s="35"/>
      <c r="BV15" s="32"/>
      <c r="BW15" s="32"/>
      <c r="BX15" s="32"/>
      <c r="BY15" s="32">
        <v>33.200000000000003</v>
      </c>
      <c r="BZ15" s="32">
        <v>75.406109635446782</v>
      </c>
      <c r="CA15" s="32">
        <v>75.406109635446782</v>
      </c>
      <c r="CB15" s="32">
        <v>31.369695669442208</v>
      </c>
      <c r="CC15" s="35"/>
      <c r="CD15" s="32"/>
      <c r="CE15" s="35"/>
      <c r="CF15" s="32"/>
      <c r="CG15" s="32"/>
      <c r="CH15" s="32"/>
      <c r="CI15" s="32">
        <v>46.821356449586681</v>
      </c>
      <c r="CJ15" s="32">
        <v>67.002707958574902</v>
      </c>
      <c r="CK15" s="32">
        <v>67.002707958574902</v>
      </c>
      <c r="CL15" s="32">
        <v>27.87379653784674</v>
      </c>
      <c r="CM15" s="35"/>
      <c r="CN15" s="32"/>
      <c r="CO15" s="35"/>
      <c r="CP15" s="32"/>
      <c r="CQ15" s="32"/>
      <c r="CR15" s="32"/>
      <c r="CS15" s="36"/>
      <c r="CT15" s="30">
        <v>62.5</v>
      </c>
      <c r="CU15" s="32">
        <v>12.92648867013256</v>
      </c>
      <c r="CV15" s="30"/>
      <c r="CW15" s="30" t="s">
        <v>263</v>
      </c>
      <c r="CX15" s="37">
        <v>43877.680555555555</v>
      </c>
      <c r="CY15" s="38">
        <v>0</v>
      </c>
      <c r="CZ15" s="38"/>
      <c r="DA15" s="38">
        <v>0</v>
      </c>
      <c r="DB15" s="38"/>
      <c r="DC15" s="37">
        <v>43877</v>
      </c>
      <c r="DD15" s="37">
        <v>43161</v>
      </c>
      <c r="DE15" s="110">
        <v>79</v>
      </c>
      <c r="DF15" s="31">
        <v>250</v>
      </c>
      <c r="DG15" s="30"/>
      <c r="DH15" s="38">
        <v>1</v>
      </c>
      <c r="DI15" s="30" t="s">
        <v>136</v>
      </c>
      <c r="DJ15" s="38" t="s">
        <v>33</v>
      </c>
      <c r="DK15" s="39" t="s">
        <v>59</v>
      </c>
      <c r="DL15" s="38" t="s">
        <v>59</v>
      </c>
      <c r="DM15" s="38" t="s">
        <v>59</v>
      </c>
      <c r="DN15" s="37">
        <v>43161</v>
      </c>
      <c r="DO15" s="38" t="s">
        <v>157</v>
      </c>
      <c r="DP15" s="43"/>
      <c r="DQ15" s="38" t="s">
        <v>184</v>
      </c>
      <c r="DR15" s="38">
        <v>0.749</v>
      </c>
      <c r="DS15" s="40">
        <f t="shared" si="1"/>
        <v>0.49464201230089894</v>
      </c>
      <c r="DT15" s="31">
        <v>3298</v>
      </c>
      <c r="DU15" s="31" t="s">
        <v>172</v>
      </c>
      <c r="DV15" s="31">
        <v>99.2</v>
      </c>
      <c r="DW15" s="31">
        <v>3631</v>
      </c>
      <c r="DX15" s="38"/>
      <c r="DY15" s="38"/>
      <c r="DZ15" s="38"/>
      <c r="EA15" s="38"/>
      <c r="EB15" s="38"/>
      <c r="EC15" s="38">
        <v>14.91</v>
      </c>
      <c r="ED15" s="30"/>
      <c r="EE15" s="30"/>
      <c r="EF15" s="31"/>
      <c r="EG15" s="38"/>
      <c r="EH15" s="40">
        <v>325</v>
      </c>
      <c r="EI15" s="33">
        <v>0.7</v>
      </c>
      <c r="EJ15" s="38" t="s">
        <v>2</v>
      </c>
      <c r="EK15" s="38" t="s">
        <v>249</v>
      </c>
      <c r="EL15" s="38" t="s">
        <v>105</v>
      </c>
      <c r="EM15" s="38" t="s">
        <v>109</v>
      </c>
      <c r="EN15" s="41"/>
      <c r="EO15" s="36">
        <v>270.3</v>
      </c>
      <c r="EP15" s="32">
        <f t="shared" si="2"/>
        <v>449.35110208989863</v>
      </c>
      <c r="EQ15" s="38"/>
      <c r="ER15" s="38"/>
      <c r="ES15" s="32">
        <v>33.200000000000003</v>
      </c>
      <c r="ET15" s="32">
        <v>75.406109635446782</v>
      </c>
      <c r="EU15" s="32">
        <v>75.406109635446782</v>
      </c>
      <c r="EV15" s="32">
        <v>31.369695669442208</v>
      </c>
      <c r="EW15" s="32">
        <f t="shared" si="3"/>
        <v>3.4970256694422091</v>
      </c>
      <c r="EX15" s="32"/>
      <c r="EY15" s="32"/>
      <c r="EZ15" s="32">
        <f t="shared" si="4"/>
        <v>2.7079585749021362E-3</v>
      </c>
      <c r="FA15" s="32">
        <f t="shared" si="5"/>
        <v>2.7079585749021362E-3</v>
      </c>
      <c r="FB15" s="32">
        <f t="shared" si="6"/>
        <v>-23.12680727944095</v>
      </c>
      <c r="FC15" s="32">
        <f t="shared" si="7"/>
        <v>-67</v>
      </c>
      <c r="FD15" s="32">
        <f t="shared" si="8"/>
        <v>-67</v>
      </c>
      <c r="FE15" s="32">
        <f t="shared" si="9"/>
        <v>-51.00060381728769</v>
      </c>
      <c r="FF15" s="87">
        <v>405.11</v>
      </c>
      <c r="FG15" s="88">
        <v>104.46</v>
      </c>
      <c r="FH15" s="88"/>
      <c r="FI15" s="90">
        <v>635.35</v>
      </c>
      <c r="FJ15" s="123">
        <v>1</v>
      </c>
      <c r="FK15" s="123">
        <v>57</v>
      </c>
      <c r="FL15" s="123"/>
      <c r="FM15" s="31">
        <v>67</v>
      </c>
      <c r="FN15" s="32">
        <v>51</v>
      </c>
      <c r="FO15" s="32">
        <v>27.872669999999999</v>
      </c>
      <c r="FP15" s="122">
        <v>1421.5230000000001</v>
      </c>
      <c r="FQ15" s="32">
        <f t="shared" si="10"/>
        <v>51.00060381728769</v>
      </c>
      <c r="FR15" s="32" t="s">
        <v>61</v>
      </c>
      <c r="FS15" s="146">
        <v>43936</v>
      </c>
      <c r="FT15" s="154" t="s">
        <v>289</v>
      </c>
      <c r="FU15" s="32"/>
      <c r="FV15" s="32"/>
      <c r="FW15" s="146"/>
      <c r="FX15" s="154"/>
      <c r="FY15" s="32"/>
      <c r="FZ15" s="119">
        <v>100</v>
      </c>
      <c r="GA15" s="119"/>
      <c r="GB15" s="119"/>
    </row>
    <row r="16" spans="1:253" s="12" customFormat="1" x14ac:dyDescent="0.25">
      <c r="A16" s="63"/>
      <c r="B16" s="62" t="s">
        <v>273</v>
      </c>
      <c r="C16" s="30" t="s">
        <v>169</v>
      </c>
      <c r="D16" s="30">
        <v>335</v>
      </c>
      <c r="E16" s="30" t="s">
        <v>7</v>
      </c>
      <c r="F16" s="30" t="s">
        <v>49</v>
      </c>
      <c r="G16" s="30" t="s">
        <v>2</v>
      </c>
      <c r="H16" s="30" t="s">
        <v>130</v>
      </c>
      <c r="I16" s="30"/>
      <c r="J16" s="42">
        <v>159.6</v>
      </c>
      <c r="K16" s="31">
        <v>64.900000000000006</v>
      </c>
      <c r="L16" s="43">
        <v>32</v>
      </c>
      <c r="M16" s="42">
        <v>3273.2</v>
      </c>
      <c r="N16" s="42">
        <v>603.47</v>
      </c>
      <c r="O16" s="30" t="s">
        <v>74</v>
      </c>
      <c r="P16" s="30" t="s">
        <v>228</v>
      </c>
      <c r="Q16" s="31">
        <v>159</v>
      </c>
      <c r="R16" s="30">
        <v>2400</v>
      </c>
      <c r="S16" s="44">
        <v>49.5</v>
      </c>
      <c r="T16" s="31">
        <v>0.7</v>
      </c>
      <c r="U16" s="31">
        <v>2927.85</v>
      </c>
      <c r="V16" s="42">
        <v>24</v>
      </c>
      <c r="W16" s="42">
        <v>23.2</v>
      </c>
      <c r="X16" s="42">
        <v>123.998</v>
      </c>
      <c r="Y16" s="42">
        <v>123.998</v>
      </c>
      <c r="Z16" s="42">
        <v>2080</v>
      </c>
      <c r="AA16" s="42">
        <v>27</v>
      </c>
      <c r="AB16" s="43"/>
      <c r="AC16" s="41">
        <v>85.837367646079826</v>
      </c>
      <c r="AD16" s="32">
        <v>39.746783999999998</v>
      </c>
      <c r="AE16" s="31">
        <v>56</v>
      </c>
      <c r="AF16" s="32">
        <v>16.399999999999999</v>
      </c>
      <c r="AG16" s="122">
        <v>2027.0970000000002</v>
      </c>
      <c r="AH16" s="32">
        <f t="shared" si="0"/>
        <v>51.000277154498846</v>
      </c>
      <c r="AI16" s="30" t="s">
        <v>152</v>
      </c>
      <c r="AJ16" s="46">
        <v>74</v>
      </c>
      <c r="AK16" s="46">
        <v>51</v>
      </c>
      <c r="AL16" s="31">
        <v>82</v>
      </c>
      <c r="AM16" s="30"/>
      <c r="AN16" s="33">
        <v>0.14143864440878251</v>
      </c>
      <c r="AO16" s="34"/>
      <c r="AP16" s="30"/>
      <c r="AQ16" s="45">
        <v>1.69</v>
      </c>
      <c r="AR16" s="45">
        <v>0.5</v>
      </c>
      <c r="AS16" s="35">
        <v>1.68612864862276</v>
      </c>
      <c r="AT16" s="46">
        <v>1.117</v>
      </c>
      <c r="AU16" s="46">
        <v>0.84900000000000009</v>
      </c>
      <c r="AV16" s="46">
        <v>1.014</v>
      </c>
      <c r="AW16" s="31">
        <v>682.5</v>
      </c>
      <c r="AX16" s="32">
        <v>0.52710773874651351</v>
      </c>
      <c r="AY16" s="32">
        <v>359.751031694495</v>
      </c>
      <c r="AZ16" s="35">
        <v>1.4674809232883999</v>
      </c>
      <c r="BA16" s="32">
        <v>57</v>
      </c>
      <c r="BB16" s="32">
        <v>96.114415852244051</v>
      </c>
      <c r="BC16" s="32">
        <v>96.114415852244051</v>
      </c>
      <c r="BD16" s="32">
        <v>68.218552252952151</v>
      </c>
      <c r="BE16" s="32">
        <v>28.471769999999999</v>
      </c>
      <c r="BF16" s="35"/>
      <c r="BG16" s="32"/>
      <c r="BH16" s="35"/>
      <c r="BI16" s="32"/>
      <c r="BJ16" s="32"/>
      <c r="BK16" s="32"/>
      <c r="BL16" s="32"/>
      <c r="BM16" s="32"/>
      <c r="BN16" s="32">
        <v>114.07371000000001</v>
      </c>
      <c r="BO16" s="32">
        <v>33.200000000000003</v>
      </c>
      <c r="BP16" s="32">
        <v>119.88127963519801</v>
      </c>
      <c r="BQ16" s="32">
        <v>119.88127963519801</v>
      </c>
      <c r="BR16" s="32">
        <v>85.087416558996949</v>
      </c>
      <c r="BS16" s="35"/>
      <c r="BT16" s="32"/>
      <c r="BU16" s="35"/>
      <c r="BV16" s="32"/>
      <c r="BW16" s="32"/>
      <c r="BX16" s="32"/>
      <c r="BY16" s="32">
        <v>33.200000000000003</v>
      </c>
      <c r="BZ16" s="32">
        <v>119.88127963519801</v>
      </c>
      <c r="CA16" s="32">
        <v>119.88127963519801</v>
      </c>
      <c r="CB16" s="32">
        <v>85.087416558996949</v>
      </c>
      <c r="CC16" s="35"/>
      <c r="CD16" s="32"/>
      <c r="CE16" s="35"/>
      <c r="CF16" s="32"/>
      <c r="CG16" s="32"/>
      <c r="CH16" s="32"/>
      <c r="CI16" s="32">
        <v>57</v>
      </c>
      <c r="CJ16" s="32">
        <v>96.114415852244051</v>
      </c>
      <c r="CK16" s="32">
        <v>96.114415852244051</v>
      </c>
      <c r="CL16" s="32">
        <v>68.218552252952151</v>
      </c>
      <c r="CM16" s="35"/>
      <c r="CN16" s="32"/>
      <c r="CO16" s="35"/>
      <c r="CP16" s="32"/>
      <c r="CQ16" s="32"/>
      <c r="CR16" s="32"/>
      <c r="CS16" s="36"/>
      <c r="CT16" s="30">
        <v>86</v>
      </c>
      <c r="CU16" s="32">
        <v>406.07700191199103</v>
      </c>
      <c r="CV16" s="30"/>
      <c r="CW16" s="30" t="s">
        <v>316</v>
      </c>
      <c r="CX16" s="37">
        <v>43226.451388888891</v>
      </c>
      <c r="CY16" s="38">
        <v>0</v>
      </c>
      <c r="CZ16" s="38"/>
      <c r="DA16" s="38">
        <v>0</v>
      </c>
      <c r="DB16" s="38"/>
      <c r="DC16" s="37">
        <v>43226</v>
      </c>
      <c r="DD16" s="37">
        <v>43222</v>
      </c>
      <c r="DE16" s="110">
        <v>725</v>
      </c>
      <c r="DF16" s="31">
        <v>250</v>
      </c>
      <c r="DG16" s="30"/>
      <c r="DH16" s="38">
        <v>1</v>
      </c>
      <c r="DI16" s="30" t="s">
        <v>136</v>
      </c>
      <c r="DJ16" s="38" t="s">
        <v>33</v>
      </c>
      <c r="DK16" s="39" t="s">
        <v>59</v>
      </c>
      <c r="DL16" s="38" t="s">
        <v>59</v>
      </c>
      <c r="DM16" s="38" t="s">
        <v>59</v>
      </c>
      <c r="DN16" s="37">
        <v>43191</v>
      </c>
      <c r="DO16" s="38" t="s">
        <v>157</v>
      </c>
      <c r="DP16" s="43"/>
      <c r="DQ16" s="38" t="s">
        <v>184</v>
      </c>
      <c r="DR16" s="38">
        <v>2.8</v>
      </c>
      <c r="DS16" s="40">
        <f t="shared" si="1"/>
        <v>0.48768190041689619</v>
      </c>
      <c r="DT16" s="31">
        <v>3968.25</v>
      </c>
      <c r="DU16" s="31"/>
      <c r="DV16" s="31"/>
      <c r="DW16" s="31"/>
      <c r="DX16" s="38"/>
      <c r="DY16" s="38"/>
      <c r="DZ16" s="38"/>
      <c r="EA16" s="38"/>
      <c r="EB16" s="38"/>
      <c r="EC16" s="38">
        <v>28.4</v>
      </c>
      <c r="ED16" s="30"/>
      <c r="EE16" s="30"/>
      <c r="EF16" s="31"/>
      <c r="EG16" s="38"/>
      <c r="EH16" s="40">
        <v>157.41</v>
      </c>
      <c r="EI16" s="33">
        <v>10.6</v>
      </c>
      <c r="EJ16" s="38" t="s">
        <v>2</v>
      </c>
      <c r="EK16" s="38" t="s">
        <v>249</v>
      </c>
      <c r="EL16" s="38" t="s">
        <v>105</v>
      </c>
      <c r="EM16" s="38" t="s">
        <v>109</v>
      </c>
      <c r="EN16" s="41"/>
      <c r="EO16" s="36">
        <v>270.3</v>
      </c>
      <c r="EP16" s="32">
        <f t="shared" si="2"/>
        <v>2239.6511629684978</v>
      </c>
      <c r="EQ16" s="38"/>
      <c r="ER16" s="38"/>
      <c r="ES16" s="32">
        <v>33.200000000000003</v>
      </c>
      <c r="ET16" s="32">
        <v>119.88127963519801</v>
      </c>
      <c r="EU16" s="32">
        <v>119.88127963519801</v>
      </c>
      <c r="EV16" s="32">
        <v>85.087416558996949</v>
      </c>
      <c r="EW16" s="32">
        <f t="shared" si="3"/>
        <v>45.340632558996951</v>
      </c>
      <c r="EX16" s="32"/>
      <c r="EY16" s="32"/>
      <c r="EZ16" s="32">
        <f t="shared" si="4"/>
        <v>40.114415852244051</v>
      </c>
      <c r="FA16" s="32">
        <f t="shared" si="5"/>
        <v>40.114415852244051</v>
      </c>
      <c r="FB16" s="32">
        <f t="shared" si="6"/>
        <v>17.218275098453304</v>
      </c>
      <c r="FC16" s="32">
        <f t="shared" si="7"/>
        <v>-56</v>
      </c>
      <c r="FD16" s="32">
        <f t="shared" si="8"/>
        <v>-56</v>
      </c>
      <c r="FE16" s="32">
        <f t="shared" si="9"/>
        <v>-51.000277154498846</v>
      </c>
      <c r="FF16" s="87">
        <v>359.28</v>
      </c>
      <c r="FG16" s="88">
        <v>171.14</v>
      </c>
      <c r="FH16" s="88"/>
      <c r="FI16" s="90">
        <v>603.47</v>
      </c>
      <c r="FJ16" s="123">
        <v>1</v>
      </c>
      <c r="FK16" s="123">
        <v>57</v>
      </c>
      <c r="FL16" s="123"/>
      <c r="FM16" s="31">
        <v>56</v>
      </c>
      <c r="FN16" s="32">
        <v>16.399999999999999</v>
      </c>
      <c r="FO16" s="32">
        <v>39.746783999999998</v>
      </c>
      <c r="FP16" s="122">
        <v>2027.0970000000002</v>
      </c>
      <c r="FQ16" s="32">
        <f t="shared" si="10"/>
        <v>51.000277154498846</v>
      </c>
      <c r="FR16" s="32" t="s">
        <v>40</v>
      </c>
      <c r="FS16" s="146">
        <v>43808</v>
      </c>
      <c r="FT16" s="154" t="s">
        <v>182</v>
      </c>
      <c r="FU16" s="32"/>
      <c r="FV16" s="32"/>
      <c r="FW16" s="146"/>
      <c r="FX16" s="154"/>
      <c r="FY16" s="32"/>
      <c r="FZ16" s="119">
        <v>101</v>
      </c>
      <c r="GA16" s="119"/>
      <c r="GB16" s="119"/>
    </row>
    <row r="17" spans="1:184" s="12" customFormat="1" x14ac:dyDescent="0.25">
      <c r="A17" s="63"/>
      <c r="B17" s="62" t="s">
        <v>273</v>
      </c>
      <c r="C17" s="30" t="s">
        <v>169</v>
      </c>
      <c r="D17" s="30">
        <v>335</v>
      </c>
      <c r="E17" s="30" t="s">
        <v>14</v>
      </c>
      <c r="F17" s="30" t="s">
        <v>49</v>
      </c>
      <c r="G17" s="30" t="s">
        <v>2</v>
      </c>
      <c r="H17" s="30" t="s">
        <v>130</v>
      </c>
      <c r="I17" s="30"/>
      <c r="J17" s="42">
        <v>159.6</v>
      </c>
      <c r="K17" s="31">
        <v>73</v>
      </c>
      <c r="L17" s="43">
        <v>32</v>
      </c>
      <c r="M17" s="42">
        <v>3392.9</v>
      </c>
      <c r="N17" s="42">
        <v>716.7</v>
      </c>
      <c r="O17" s="30" t="s">
        <v>74</v>
      </c>
      <c r="P17" s="30" t="s">
        <v>218</v>
      </c>
      <c r="Q17" s="31">
        <v>160</v>
      </c>
      <c r="R17" s="30">
        <v>2250</v>
      </c>
      <c r="S17" s="44">
        <v>56</v>
      </c>
      <c r="T17" s="31">
        <v>0.7</v>
      </c>
      <c r="U17" s="31">
        <v>3021</v>
      </c>
      <c r="V17" s="42">
        <v>24</v>
      </c>
      <c r="W17" s="42">
        <v>23.6</v>
      </c>
      <c r="X17" s="42">
        <v>144.99800000000002</v>
      </c>
      <c r="Y17" s="42">
        <v>144.99800000000002</v>
      </c>
      <c r="Z17" s="42">
        <v>2100</v>
      </c>
      <c r="AA17" s="42">
        <v>24</v>
      </c>
      <c r="AB17" s="43"/>
      <c r="AC17" s="41">
        <v>84.567885577727537</v>
      </c>
      <c r="AD17" s="32">
        <v>23.839919999999999</v>
      </c>
      <c r="AE17" s="31">
        <v>30</v>
      </c>
      <c r="AF17" s="32">
        <v>6.4</v>
      </c>
      <c r="AG17" s="122">
        <v>1215.8399999999999</v>
      </c>
      <c r="AH17" s="32">
        <f t="shared" si="0"/>
        <v>51.000171141513896</v>
      </c>
      <c r="AI17" s="30" t="s">
        <v>152</v>
      </c>
      <c r="AJ17" s="46">
        <v>74</v>
      </c>
      <c r="AK17" s="46">
        <v>51</v>
      </c>
      <c r="AL17" s="31">
        <v>82</v>
      </c>
      <c r="AM17" s="30"/>
      <c r="AN17" s="33">
        <v>0.14143864440878251</v>
      </c>
      <c r="AO17" s="34"/>
      <c r="AP17" s="30"/>
      <c r="AQ17" s="45">
        <v>1.69</v>
      </c>
      <c r="AR17" s="45">
        <v>0.5</v>
      </c>
      <c r="AS17" s="35">
        <v>1.6884871155444698</v>
      </c>
      <c r="AT17" s="46">
        <v>1.117</v>
      </c>
      <c r="AU17" s="46">
        <v>0.84900000000000009</v>
      </c>
      <c r="AV17" s="46">
        <v>1.014</v>
      </c>
      <c r="AW17" s="31">
        <v>651</v>
      </c>
      <c r="AX17" s="32">
        <v>0.1872076005380538</v>
      </c>
      <c r="AY17" s="32">
        <v>121.872147950273</v>
      </c>
      <c r="AZ17" s="35">
        <v>0.49644122449225458</v>
      </c>
      <c r="BA17" s="32">
        <v>57</v>
      </c>
      <c r="BB17" s="32">
        <v>42.86857613676974</v>
      </c>
      <c r="BC17" s="32">
        <v>42.86857613676974</v>
      </c>
      <c r="BD17" s="32">
        <v>34.066114187149985</v>
      </c>
      <c r="BE17" s="32">
        <v>10.226189999999999</v>
      </c>
      <c r="BF17" s="35"/>
      <c r="BG17" s="32"/>
      <c r="BH17" s="35"/>
      <c r="BI17" s="32"/>
      <c r="BJ17" s="32"/>
      <c r="BK17" s="32"/>
      <c r="BL17" s="32"/>
      <c r="BM17" s="32"/>
      <c r="BN17" s="32">
        <v>68.66767999999999</v>
      </c>
      <c r="BO17" s="32">
        <v>33.6</v>
      </c>
      <c r="BP17" s="32">
        <v>50.600305248623279</v>
      </c>
      <c r="BQ17" s="32">
        <v>50.600305248623279</v>
      </c>
      <c r="BR17" s="32">
        <v>40.210240970091967</v>
      </c>
      <c r="BS17" s="35"/>
      <c r="BT17" s="32"/>
      <c r="BU17" s="35"/>
      <c r="BV17" s="32"/>
      <c r="BW17" s="32"/>
      <c r="BX17" s="32"/>
      <c r="BY17" s="32">
        <v>56.1923828125</v>
      </c>
      <c r="BZ17" s="32">
        <v>43.189446902062528</v>
      </c>
      <c r="CA17" s="32">
        <v>43.189446902062528</v>
      </c>
      <c r="CB17" s="32">
        <v>34.321098632980622</v>
      </c>
      <c r="CC17" s="35"/>
      <c r="CD17" s="32"/>
      <c r="CE17" s="35"/>
      <c r="CF17" s="32"/>
      <c r="CG17" s="32"/>
      <c r="CH17" s="32"/>
      <c r="CI17" s="32">
        <v>57</v>
      </c>
      <c r="CJ17" s="32">
        <v>42.86857613676974</v>
      </c>
      <c r="CK17" s="32">
        <v>42.86857613676974</v>
      </c>
      <c r="CL17" s="32">
        <v>34.066114187149985</v>
      </c>
      <c r="CM17" s="35"/>
      <c r="CN17" s="32"/>
      <c r="CO17" s="35"/>
      <c r="CP17" s="32"/>
      <c r="CQ17" s="32"/>
      <c r="CR17" s="32"/>
      <c r="CS17" s="36">
        <v>3022</v>
      </c>
      <c r="CT17" s="30">
        <v>88</v>
      </c>
      <c r="CU17" s="32">
        <v>1144.962737739889</v>
      </c>
      <c r="CV17" s="30"/>
      <c r="CW17" s="30" t="s">
        <v>316</v>
      </c>
      <c r="CX17" s="37">
        <v>43229.569444444445</v>
      </c>
      <c r="CY17" s="38">
        <v>0</v>
      </c>
      <c r="CZ17" s="38"/>
      <c r="DA17" s="38">
        <v>0</v>
      </c>
      <c r="DB17" s="38"/>
      <c r="DC17" s="37">
        <v>43262.770833333336</v>
      </c>
      <c r="DD17" s="37">
        <v>43262.749305555553</v>
      </c>
      <c r="DE17" s="110">
        <v>722</v>
      </c>
      <c r="DF17" s="31">
        <v>250</v>
      </c>
      <c r="DG17" s="30"/>
      <c r="DH17" s="38">
        <v>1</v>
      </c>
      <c r="DI17" s="30" t="s">
        <v>136</v>
      </c>
      <c r="DJ17" s="38" t="s">
        <v>33</v>
      </c>
      <c r="DK17" s="39" t="s">
        <v>59</v>
      </c>
      <c r="DL17" s="38" t="s">
        <v>59</v>
      </c>
      <c r="DM17" s="38" t="s">
        <v>59</v>
      </c>
      <c r="DN17" s="37">
        <v>43227</v>
      </c>
      <c r="DO17" s="38" t="s">
        <v>157</v>
      </c>
      <c r="DP17" s="43"/>
      <c r="DQ17" s="38" t="s">
        <v>184</v>
      </c>
      <c r="DR17" s="38">
        <v>3.3</v>
      </c>
      <c r="DS17" s="40">
        <f t="shared" si="1"/>
        <v>0.56889582243479575</v>
      </c>
      <c r="DT17" s="31">
        <v>4023.11</v>
      </c>
      <c r="DU17" s="31" t="s">
        <v>172</v>
      </c>
      <c r="DV17" s="31">
        <v>99.2</v>
      </c>
      <c r="DW17" s="31">
        <v>4035.2</v>
      </c>
      <c r="DX17" s="38"/>
      <c r="DY17" s="38"/>
      <c r="DZ17" s="38"/>
      <c r="EA17" s="38"/>
      <c r="EB17" s="38"/>
      <c r="EC17" s="38">
        <v>17.64</v>
      </c>
      <c r="ED17" s="30"/>
      <c r="EE17" s="30"/>
      <c r="EF17" s="31"/>
      <c r="EG17" s="38"/>
      <c r="EH17" s="40">
        <v>179.2</v>
      </c>
      <c r="EI17" s="33">
        <v>0.3</v>
      </c>
      <c r="EJ17" s="38"/>
      <c r="EK17" s="38" t="s">
        <v>249</v>
      </c>
      <c r="EL17" s="38" t="s">
        <v>105</v>
      </c>
      <c r="EM17" s="38" t="s">
        <v>109</v>
      </c>
      <c r="EN17" s="41"/>
      <c r="EO17" s="36">
        <v>270.3</v>
      </c>
      <c r="EP17" s="32">
        <f t="shared" si="2"/>
        <v>758.72221020366999</v>
      </c>
      <c r="EQ17" s="38"/>
      <c r="ER17" s="38"/>
      <c r="ES17" s="32">
        <v>33.6</v>
      </c>
      <c r="ET17" s="32">
        <v>50.600305248623279</v>
      </c>
      <c r="EU17" s="32">
        <v>50.600305248623279</v>
      </c>
      <c r="EV17" s="32">
        <v>40.210240970091967</v>
      </c>
      <c r="EW17" s="32">
        <f t="shared" si="3"/>
        <v>16.370320970091967</v>
      </c>
      <c r="EX17" s="32"/>
      <c r="EY17" s="32"/>
      <c r="EZ17" s="32">
        <f t="shared" si="4"/>
        <v>12.86857613676974</v>
      </c>
      <c r="FA17" s="32">
        <f t="shared" si="5"/>
        <v>12.86857613676974</v>
      </c>
      <c r="FB17" s="32">
        <f t="shared" si="6"/>
        <v>-16.934056954363911</v>
      </c>
      <c r="FC17" s="32">
        <f t="shared" si="7"/>
        <v>-30</v>
      </c>
      <c r="FD17" s="32">
        <f t="shared" si="8"/>
        <v>-30</v>
      </c>
      <c r="FE17" s="32">
        <f t="shared" si="9"/>
        <v>-51.000171141513896</v>
      </c>
      <c r="FF17" s="87">
        <v>450</v>
      </c>
      <c r="FG17" s="88">
        <v>208.26</v>
      </c>
      <c r="FH17" s="88"/>
      <c r="FI17" s="90">
        <v>450.48</v>
      </c>
      <c r="FJ17" s="123">
        <v>1</v>
      </c>
      <c r="FK17" s="123">
        <v>57</v>
      </c>
      <c r="FL17" s="123"/>
      <c r="FM17" s="31">
        <v>30</v>
      </c>
      <c r="FN17" s="32">
        <v>6.4</v>
      </c>
      <c r="FO17" s="32">
        <v>23.839919999999999</v>
      </c>
      <c r="FP17" s="122">
        <v>1215.8399999999999</v>
      </c>
      <c r="FQ17" s="32">
        <f t="shared" si="10"/>
        <v>51.000171141513896</v>
      </c>
      <c r="FR17" s="32" t="s">
        <v>61</v>
      </c>
      <c r="FS17" s="146">
        <v>43872</v>
      </c>
      <c r="FT17" s="154" t="s">
        <v>143</v>
      </c>
      <c r="FU17" s="32" t="s">
        <v>252</v>
      </c>
      <c r="FV17" s="32"/>
      <c r="FW17" s="146"/>
      <c r="FX17" s="154"/>
      <c r="FY17" s="32"/>
      <c r="FZ17" s="119">
        <v>101</v>
      </c>
      <c r="GA17" s="119"/>
      <c r="GB17" s="119"/>
    </row>
    <row r="18" spans="1:184" s="12" customFormat="1" x14ac:dyDescent="0.25">
      <c r="A18" s="63"/>
      <c r="B18" s="62" t="s">
        <v>273</v>
      </c>
      <c r="C18" s="30" t="s">
        <v>169</v>
      </c>
      <c r="D18" s="30">
        <v>335</v>
      </c>
      <c r="E18" s="30" t="s">
        <v>15</v>
      </c>
      <c r="F18" s="30" t="s">
        <v>49</v>
      </c>
      <c r="G18" s="30" t="s">
        <v>3</v>
      </c>
      <c r="H18" s="30" t="s">
        <v>130</v>
      </c>
      <c r="I18" s="30"/>
      <c r="J18" s="42">
        <v>159.6</v>
      </c>
      <c r="K18" s="31">
        <v>73</v>
      </c>
      <c r="L18" s="43">
        <v>32</v>
      </c>
      <c r="M18" s="42">
        <v>3334</v>
      </c>
      <c r="N18" s="42">
        <v>656.28</v>
      </c>
      <c r="O18" s="30" t="s">
        <v>74</v>
      </c>
      <c r="P18" s="30" t="s">
        <v>211</v>
      </c>
      <c r="Q18" s="31">
        <v>250</v>
      </c>
      <c r="R18" s="30">
        <v>2550</v>
      </c>
      <c r="S18" s="44">
        <v>50</v>
      </c>
      <c r="T18" s="31">
        <v>0.7</v>
      </c>
      <c r="U18" s="31">
        <v>3039.59</v>
      </c>
      <c r="V18" s="42">
        <v>25</v>
      </c>
      <c r="W18" s="42">
        <v>23.8</v>
      </c>
      <c r="X18" s="42">
        <v>97.999000000000009</v>
      </c>
      <c r="Y18" s="42">
        <v>97.999000000000009</v>
      </c>
      <c r="Z18" s="42">
        <v>2538</v>
      </c>
      <c r="AA18" s="42">
        <v>24</v>
      </c>
      <c r="AB18" s="43"/>
      <c r="AC18" s="41">
        <v>51.843719212158788</v>
      </c>
      <c r="AD18" s="32">
        <v>191.51911799999999</v>
      </c>
      <c r="AE18" s="31">
        <v>287</v>
      </c>
      <c r="AF18" s="32">
        <v>21.4</v>
      </c>
      <c r="AG18" s="122">
        <v>15455.583000000001</v>
      </c>
      <c r="AH18" s="32">
        <f t="shared" si="0"/>
        <v>80.699948712169828</v>
      </c>
      <c r="AI18" s="30" t="s">
        <v>152</v>
      </c>
      <c r="AJ18" s="46">
        <v>74</v>
      </c>
      <c r="AK18" s="46">
        <v>80.699998433575772</v>
      </c>
      <c r="AL18" s="31">
        <v>82</v>
      </c>
      <c r="AM18" s="30"/>
      <c r="AN18" s="33">
        <v>0.13391215272889459</v>
      </c>
      <c r="AO18" s="34"/>
      <c r="AP18" s="30"/>
      <c r="AQ18" s="45">
        <v>1.69</v>
      </c>
      <c r="AR18" s="45">
        <v>0.5</v>
      </c>
      <c r="AS18" s="35">
        <v>1.6849518841550699</v>
      </c>
      <c r="AT18" s="46">
        <v>1.117</v>
      </c>
      <c r="AU18" s="46">
        <v>0.84900000000000009</v>
      </c>
      <c r="AV18" s="46">
        <v>1.014</v>
      </c>
      <c r="AW18" s="31">
        <v>680.2</v>
      </c>
      <c r="AX18" s="32">
        <v>2.36536597477054</v>
      </c>
      <c r="AY18" s="32">
        <v>1608.9219360389231</v>
      </c>
      <c r="AZ18" s="35">
        <v>6.5676287143241998</v>
      </c>
      <c r="BA18" s="32">
        <v>51.843719212158788</v>
      </c>
      <c r="BB18" s="32">
        <v>286.97695741829</v>
      </c>
      <c r="BC18" s="32">
        <v>287</v>
      </c>
      <c r="BD18" s="32">
        <v>191.51911799999999</v>
      </c>
      <c r="BE18" s="32">
        <v>0</v>
      </c>
      <c r="BF18" s="35"/>
      <c r="BG18" s="32"/>
      <c r="BH18" s="35"/>
      <c r="BI18" s="32"/>
      <c r="BJ18" s="32"/>
      <c r="BK18" s="32"/>
      <c r="BL18" s="32"/>
      <c r="BM18" s="32"/>
      <c r="BN18" s="32">
        <v>27.3765</v>
      </c>
      <c r="BO18" s="32">
        <v>33.799999999999997</v>
      </c>
      <c r="BP18" s="32">
        <v>365.57056046825602</v>
      </c>
      <c r="BQ18" s="32">
        <v>365.57056046825602</v>
      </c>
      <c r="BR18" s="32">
        <v>243.95035298831402</v>
      </c>
      <c r="BS18" s="35"/>
      <c r="BT18" s="32"/>
      <c r="BU18" s="35"/>
      <c r="BV18" s="32"/>
      <c r="BW18" s="32"/>
      <c r="BX18" s="32"/>
      <c r="BY18" s="32">
        <v>33.799999999999997</v>
      </c>
      <c r="BZ18" s="32">
        <v>365.57056046825602</v>
      </c>
      <c r="CA18" s="32">
        <v>365.57056046825602</v>
      </c>
      <c r="CB18" s="32">
        <v>243.95035298831402</v>
      </c>
      <c r="CC18" s="35"/>
      <c r="CD18" s="32"/>
      <c r="CE18" s="35"/>
      <c r="CF18" s="32"/>
      <c r="CG18" s="32"/>
      <c r="CH18" s="32"/>
      <c r="CI18" s="32">
        <v>51.843719212158788</v>
      </c>
      <c r="CJ18" s="32">
        <v>286.97695741829</v>
      </c>
      <c r="CK18" s="32">
        <v>287</v>
      </c>
      <c r="CL18" s="32">
        <v>191.51911799999999</v>
      </c>
      <c r="CM18" s="35"/>
      <c r="CN18" s="32"/>
      <c r="CO18" s="35"/>
      <c r="CP18" s="32"/>
      <c r="CQ18" s="32"/>
      <c r="CR18" s="32"/>
      <c r="CS18" s="36"/>
      <c r="CT18" s="30">
        <v>66</v>
      </c>
      <c r="CU18" s="32">
        <v>90.428689531420687</v>
      </c>
      <c r="CV18" s="30"/>
      <c r="CW18" s="30" t="s">
        <v>316</v>
      </c>
      <c r="CX18" s="37">
        <v>43767.646145833336</v>
      </c>
      <c r="CY18" s="38">
        <v>0</v>
      </c>
      <c r="CZ18" s="38"/>
      <c r="DA18" s="38">
        <v>0</v>
      </c>
      <c r="DB18" s="38"/>
      <c r="DC18" s="37">
        <v>43767</v>
      </c>
      <c r="DD18" s="37">
        <v>43766</v>
      </c>
      <c r="DE18" s="110">
        <v>184</v>
      </c>
      <c r="DF18" s="31">
        <v>250</v>
      </c>
      <c r="DG18" s="30"/>
      <c r="DH18" s="38">
        <v>1</v>
      </c>
      <c r="DI18" s="30" t="s">
        <v>136</v>
      </c>
      <c r="DJ18" s="38" t="s">
        <v>33</v>
      </c>
      <c r="DK18" s="39" t="s">
        <v>59</v>
      </c>
      <c r="DL18" s="38" t="s">
        <v>59</v>
      </c>
      <c r="DM18" s="38" t="s">
        <v>59</v>
      </c>
      <c r="DN18" s="37">
        <v>43006</v>
      </c>
      <c r="DO18" s="38" t="s">
        <v>157</v>
      </c>
      <c r="DP18" s="43"/>
      <c r="DQ18" s="38" t="s">
        <v>184</v>
      </c>
      <c r="DR18" s="38">
        <v>5</v>
      </c>
      <c r="DS18" s="40">
        <f t="shared" si="1"/>
        <v>0.38427822923980104</v>
      </c>
      <c r="DT18" s="31">
        <v>4027</v>
      </c>
      <c r="DU18" s="31" t="s">
        <v>172</v>
      </c>
      <c r="DV18" s="31">
        <v>99.2</v>
      </c>
      <c r="DW18" s="31">
        <v>4027</v>
      </c>
      <c r="DX18" s="38"/>
      <c r="DY18" s="38"/>
      <c r="DZ18" s="38"/>
      <c r="EA18" s="38"/>
      <c r="EB18" s="38"/>
      <c r="EC18" s="38">
        <v>42.91</v>
      </c>
      <c r="ED18" s="30"/>
      <c r="EE18" s="30"/>
      <c r="EF18" s="31"/>
      <c r="EG18" s="38"/>
      <c r="EH18" s="40">
        <v>250</v>
      </c>
      <c r="EI18" s="33">
        <v>1.1480000000000001</v>
      </c>
      <c r="EJ18" s="38" t="s">
        <v>2</v>
      </c>
      <c r="EK18" s="38" t="s">
        <v>249</v>
      </c>
      <c r="EL18" s="38" t="s">
        <v>105</v>
      </c>
      <c r="EM18" s="38" t="s">
        <v>109</v>
      </c>
      <c r="EN18" s="41"/>
      <c r="EO18" s="36">
        <v>270.3</v>
      </c>
      <c r="EP18" s="32">
        <f t="shared" si="2"/>
        <v>10016.437946549582</v>
      </c>
      <c r="EQ18" s="38"/>
      <c r="ER18" s="38"/>
      <c r="ES18" s="32">
        <v>33.799999999999997</v>
      </c>
      <c r="ET18" s="32">
        <v>365.57056046825602</v>
      </c>
      <c r="EU18" s="32">
        <v>365.57056046825602</v>
      </c>
      <c r="EV18" s="32">
        <v>243.95035298831402</v>
      </c>
      <c r="EW18" s="32">
        <f t="shared" si="3"/>
        <v>52.431234988314031</v>
      </c>
      <c r="EX18" s="32"/>
      <c r="EY18" s="32"/>
      <c r="EZ18" s="32">
        <f t="shared" si="4"/>
        <v>-2.3042581710001286E-2</v>
      </c>
      <c r="FA18" s="32">
        <f t="shared" si="5"/>
        <v>0</v>
      </c>
      <c r="FB18" s="32">
        <f t="shared" si="6"/>
        <v>110.81916928783016</v>
      </c>
      <c r="FC18" s="32">
        <f t="shared" si="7"/>
        <v>-287</v>
      </c>
      <c r="FD18" s="32">
        <f t="shared" si="8"/>
        <v>-287</v>
      </c>
      <c r="FE18" s="32">
        <f t="shared" si="9"/>
        <v>-80.699948712169828</v>
      </c>
      <c r="FF18" s="87">
        <v>463.81</v>
      </c>
      <c r="FG18" s="88">
        <v>306.92</v>
      </c>
      <c r="FH18" s="88"/>
      <c r="FI18" s="90">
        <v>656.28</v>
      </c>
      <c r="FJ18" s="123">
        <v>1</v>
      </c>
      <c r="FK18" s="123">
        <v>57</v>
      </c>
      <c r="FL18" s="123"/>
      <c r="FM18" s="31">
        <v>287</v>
      </c>
      <c r="FN18" s="32">
        <v>21.4</v>
      </c>
      <c r="FO18" s="32">
        <v>191.51911799999999</v>
      </c>
      <c r="FP18" s="122">
        <v>15455.583000000001</v>
      </c>
      <c r="FQ18" s="32">
        <f t="shared" si="10"/>
        <v>80.699948712169828</v>
      </c>
      <c r="FR18" s="32" t="s">
        <v>60</v>
      </c>
      <c r="FS18" s="146">
        <v>43766</v>
      </c>
      <c r="FT18" s="154" t="s">
        <v>147</v>
      </c>
      <c r="FU18" s="32" t="s">
        <v>147</v>
      </c>
      <c r="FV18" s="32"/>
      <c r="FW18" s="146"/>
      <c r="FX18" s="154"/>
      <c r="FY18" s="32"/>
      <c r="FZ18" s="119">
        <v>101</v>
      </c>
      <c r="GA18" s="119"/>
      <c r="GB18" s="119"/>
    </row>
    <row r="19" spans="1:184" s="12" customFormat="1" x14ac:dyDescent="0.25">
      <c r="A19" s="63"/>
      <c r="B19" s="62" t="s">
        <v>273</v>
      </c>
      <c r="C19" s="30" t="s">
        <v>169</v>
      </c>
      <c r="D19" s="30">
        <v>335</v>
      </c>
      <c r="E19" s="30" t="s">
        <v>16</v>
      </c>
      <c r="F19" s="30" t="s">
        <v>49</v>
      </c>
      <c r="G19" s="30" t="s">
        <v>3</v>
      </c>
      <c r="H19" s="30" t="s">
        <v>130</v>
      </c>
      <c r="I19" s="30"/>
      <c r="J19" s="42">
        <v>159.6</v>
      </c>
      <c r="K19" s="31">
        <v>73</v>
      </c>
      <c r="L19" s="43">
        <v>32</v>
      </c>
      <c r="M19" s="42">
        <v>3062.14</v>
      </c>
      <c r="N19" s="42">
        <v>391.54</v>
      </c>
      <c r="O19" s="30" t="s">
        <v>74</v>
      </c>
      <c r="P19" s="30" t="s">
        <v>278</v>
      </c>
      <c r="Q19" s="31">
        <v>400</v>
      </c>
      <c r="R19" s="30">
        <v>2600</v>
      </c>
      <c r="S19" s="44">
        <v>48</v>
      </c>
      <c r="T19" s="31">
        <v>0.7</v>
      </c>
      <c r="U19" s="31">
        <v>2820</v>
      </c>
      <c r="V19" s="42">
        <v>25</v>
      </c>
      <c r="W19" s="42">
        <v>24.8</v>
      </c>
      <c r="X19" s="42">
        <v>117.998</v>
      </c>
      <c r="Y19" s="42">
        <v>117.998</v>
      </c>
      <c r="Z19" s="42">
        <v>0.1</v>
      </c>
      <c r="AA19" s="42">
        <v>26</v>
      </c>
      <c r="AB19" s="43">
        <v>45</v>
      </c>
      <c r="AC19" s="41">
        <v>50.418130395537361</v>
      </c>
      <c r="AD19" s="32">
        <v>267.37132500000001</v>
      </c>
      <c r="AE19" s="31">
        <v>425</v>
      </c>
      <c r="AF19" s="32">
        <v>25.9</v>
      </c>
      <c r="AG19" s="122">
        <v>13635.921</v>
      </c>
      <c r="AH19" s="32">
        <f t="shared" si="0"/>
        <v>50.999938007563074</v>
      </c>
      <c r="AI19" s="30" t="s">
        <v>152</v>
      </c>
      <c r="AJ19" s="46">
        <v>74</v>
      </c>
      <c r="AK19" s="46">
        <v>51</v>
      </c>
      <c r="AL19" s="31">
        <v>82</v>
      </c>
      <c r="AM19" s="30"/>
      <c r="AN19" s="33">
        <v>0.13582777209010899</v>
      </c>
      <c r="AO19" s="34"/>
      <c r="AP19" s="30"/>
      <c r="AQ19" s="45">
        <v>1.69</v>
      </c>
      <c r="AR19" s="45">
        <v>0.5</v>
      </c>
      <c r="AS19" s="35">
        <v>1.6838941996321299</v>
      </c>
      <c r="AT19" s="46">
        <v>1.117</v>
      </c>
      <c r="AU19" s="46">
        <v>0.84900000000000009</v>
      </c>
      <c r="AV19" s="46">
        <v>1.014</v>
      </c>
      <c r="AW19" s="31">
        <v>757.05</v>
      </c>
      <c r="AX19" s="32">
        <v>2.1177768769323499</v>
      </c>
      <c r="AY19" s="32">
        <v>1603.2629846816351</v>
      </c>
      <c r="AZ19" s="35">
        <v>6.5486395793234795</v>
      </c>
      <c r="BA19" s="32">
        <v>50.418130395537361</v>
      </c>
      <c r="BB19" s="32">
        <v>425.03817266207602</v>
      </c>
      <c r="BC19" s="32">
        <v>425.03817266207602</v>
      </c>
      <c r="BD19" s="32">
        <v>267.39533976526599</v>
      </c>
      <c r="BE19" s="32">
        <v>2.401E-2</v>
      </c>
      <c r="BF19" s="35"/>
      <c r="BG19" s="32"/>
      <c r="BH19" s="35"/>
      <c r="BI19" s="32"/>
      <c r="BJ19" s="32"/>
      <c r="BK19" s="32"/>
      <c r="BL19" s="32"/>
      <c r="BM19" s="32"/>
      <c r="BN19" s="32">
        <v>16.136600000000001</v>
      </c>
      <c r="BO19" s="32">
        <v>34.800000000000004</v>
      </c>
      <c r="BP19" s="32">
        <v>493.580563732992</v>
      </c>
      <c r="BQ19" s="32">
        <v>493.580563732992</v>
      </c>
      <c r="BR19" s="32">
        <v>310.51597486949902</v>
      </c>
      <c r="BS19" s="35"/>
      <c r="BT19" s="32"/>
      <c r="BU19" s="35"/>
      <c r="BV19" s="32"/>
      <c r="BW19" s="32"/>
      <c r="BX19" s="32"/>
      <c r="BY19" s="32">
        <v>34.800000000000004</v>
      </c>
      <c r="BZ19" s="32">
        <v>493.580563732992</v>
      </c>
      <c r="CA19" s="32">
        <v>493.580563732992</v>
      </c>
      <c r="CB19" s="32">
        <v>310.51597486949902</v>
      </c>
      <c r="CC19" s="35"/>
      <c r="CD19" s="32"/>
      <c r="CE19" s="35"/>
      <c r="CF19" s="32"/>
      <c r="CG19" s="32"/>
      <c r="CH19" s="32"/>
      <c r="CI19" s="32">
        <v>50.418130395537361</v>
      </c>
      <c r="CJ19" s="32">
        <v>425.03817266207602</v>
      </c>
      <c r="CK19" s="32">
        <v>425.03817266207602</v>
      </c>
      <c r="CL19" s="32">
        <v>267.39533976526599</v>
      </c>
      <c r="CM19" s="35"/>
      <c r="CN19" s="32"/>
      <c r="CO19" s="35"/>
      <c r="CP19" s="32"/>
      <c r="CQ19" s="32"/>
      <c r="CR19" s="32"/>
      <c r="CS19" s="36"/>
      <c r="CT19" s="30">
        <v>64.8</v>
      </c>
      <c r="CU19" s="32">
        <v>100.93729866922401</v>
      </c>
      <c r="CV19" s="30"/>
      <c r="CW19" s="30" t="s">
        <v>316</v>
      </c>
      <c r="CX19" s="37">
        <v>43888.479166666664</v>
      </c>
      <c r="CY19" s="38">
        <v>0</v>
      </c>
      <c r="CZ19" s="38"/>
      <c r="DA19" s="38">
        <v>0</v>
      </c>
      <c r="DB19" s="38"/>
      <c r="DC19" s="37">
        <v>43888</v>
      </c>
      <c r="DD19" s="37">
        <v>43883</v>
      </c>
      <c r="DE19" s="110">
        <v>64</v>
      </c>
      <c r="DF19" s="31">
        <v>250</v>
      </c>
      <c r="DG19" s="30"/>
      <c r="DH19" s="38">
        <v>1</v>
      </c>
      <c r="DI19" s="30" t="s">
        <v>136</v>
      </c>
      <c r="DJ19" s="38" t="s">
        <v>33</v>
      </c>
      <c r="DK19" s="39" t="s">
        <v>59</v>
      </c>
      <c r="DL19" s="38" t="s">
        <v>59</v>
      </c>
      <c r="DM19" s="38" t="s">
        <v>59</v>
      </c>
      <c r="DN19" s="37">
        <v>43094</v>
      </c>
      <c r="DO19" s="38" t="s">
        <v>157</v>
      </c>
      <c r="DP19" s="43"/>
      <c r="DQ19" s="38" t="s">
        <v>184</v>
      </c>
      <c r="DR19" s="38">
        <v>6.3</v>
      </c>
      <c r="DS19" s="40">
        <f t="shared" si="1"/>
        <v>0.46393282408447545</v>
      </c>
      <c r="DT19" s="31">
        <v>3832</v>
      </c>
      <c r="DU19" s="31" t="s">
        <v>172</v>
      </c>
      <c r="DV19" s="31">
        <v>99.2</v>
      </c>
      <c r="DW19" s="31">
        <v>3832</v>
      </c>
      <c r="DX19" s="38"/>
      <c r="DY19" s="38"/>
      <c r="DZ19" s="38"/>
      <c r="EA19" s="38"/>
      <c r="EB19" s="38"/>
      <c r="EC19" s="38">
        <v>56.75</v>
      </c>
      <c r="ED19" s="30"/>
      <c r="EE19" s="30"/>
      <c r="EF19" s="31"/>
      <c r="EG19" s="38"/>
      <c r="EH19" s="40">
        <v>384</v>
      </c>
      <c r="EI19" s="33">
        <v>1.0625</v>
      </c>
      <c r="EJ19" s="38" t="s">
        <v>31</v>
      </c>
      <c r="EK19" s="38" t="s">
        <v>249</v>
      </c>
      <c r="EL19" s="38" t="s">
        <v>105</v>
      </c>
      <c r="EM19" s="38" t="s">
        <v>109</v>
      </c>
      <c r="EN19" s="41"/>
      <c r="EO19" s="36">
        <v>270.3</v>
      </c>
      <c r="EP19" s="32">
        <f t="shared" si="2"/>
        <v>9981.2078127294371</v>
      </c>
      <c r="EQ19" s="38"/>
      <c r="ER19" s="38"/>
      <c r="ES19" s="32">
        <v>34.800000000000004</v>
      </c>
      <c r="ET19" s="32">
        <v>493.580563732992</v>
      </c>
      <c r="EU19" s="32">
        <v>493.580563732992</v>
      </c>
      <c r="EV19" s="32">
        <v>310.51597486949902</v>
      </c>
      <c r="EW19" s="32">
        <f t="shared" si="3"/>
        <v>43.144649869499005</v>
      </c>
      <c r="EX19" s="32"/>
      <c r="EY19" s="32"/>
      <c r="EZ19" s="32">
        <f t="shared" si="4"/>
        <v>3.8172662076021879E-2</v>
      </c>
      <c r="FA19" s="32">
        <f t="shared" si="5"/>
        <v>3.8172662076021879E-2</v>
      </c>
      <c r="FB19" s="32">
        <f t="shared" si="6"/>
        <v>216.39540175770293</v>
      </c>
      <c r="FC19" s="32">
        <f t="shared" si="7"/>
        <v>-425</v>
      </c>
      <c r="FD19" s="32">
        <f t="shared" si="8"/>
        <v>-425</v>
      </c>
      <c r="FE19" s="32">
        <f t="shared" si="9"/>
        <v>-50.999938007563074</v>
      </c>
      <c r="FF19" s="87">
        <v>220.68</v>
      </c>
      <c r="FG19" s="88">
        <v>0</v>
      </c>
      <c r="FH19" s="88"/>
      <c r="FI19" s="90">
        <v>391.54</v>
      </c>
      <c r="FJ19" s="123">
        <v>1</v>
      </c>
      <c r="FK19" s="123">
        <v>57</v>
      </c>
      <c r="FL19" s="123"/>
      <c r="FM19" s="31">
        <v>425</v>
      </c>
      <c r="FN19" s="32">
        <v>25.9</v>
      </c>
      <c r="FO19" s="32">
        <v>267.37132500000001</v>
      </c>
      <c r="FP19" s="122">
        <v>13635.921</v>
      </c>
      <c r="FQ19" s="32">
        <f t="shared" si="10"/>
        <v>50.999938007563074</v>
      </c>
      <c r="FR19" s="32" t="s">
        <v>60</v>
      </c>
      <c r="FS19" s="146">
        <v>43235</v>
      </c>
      <c r="FT19" s="154"/>
      <c r="FU19" s="32"/>
      <c r="FV19" s="32"/>
      <c r="FW19" s="146"/>
      <c r="FX19" s="154"/>
      <c r="FY19" s="32"/>
      <c r="FZ19" s="119">
        <v>101</v>
      </c>
      <c r="GA19" s="119"/>
      <c r="GB19" s="119"/>
    </row>
    <row r="20" spans="1:184" s="12" customFormat="1" x14ac:dyDescent="0.25">
      <c r="A20" s="63"/>
      <c r="B20" s="62" t="s">
        <v>273</v>
      </c>
      <c r="C20" s="30" t="s">
        <v>169</v>
      </c>
      <c r="D20" s="30">
        <v>335</v>
      </c>
      <c r="E20" s="30" t="s">
        <v>17</v>
      </c>
      <c r="F20" s="30" t="s">
        <v>49</v>
      </c>
      <c r="G20" s="30" t="s">
        <v>3</v>
      </c>
      <c r="H20" s="30" t="s">
        <v>130</v>
      </c>
      <c r="I20" s="30"/>
      <c r="J20" s="42">
        <v>159.6</v>
      </c>
      <c r="K20" s="31">
        <v>73</v>
      </c>
      <c r="L20" s="43">
        <v>32</v>
      </c>
      <c r="M20" s="42">
        <v>3352.55</v>
      </c>
      <c r="N20" s="42">
        <v>697.26</v>
      </c>
      <c r="O20" s="30" t="s">
        <v>74</v>
      </c>
      <c r="P20" s="30" t="s">
        <v>212</v>
      </c>
      <c r="Q20" s="31">
        <v>400</v>
      </c>
      <c r="R20" s="30">
        <v>2600</v>
      </c>
      <c r="S20" s="44">
        <v>45</v>
      </c>
      <c r="T20" s="31">
        <v>0.7</v>
      </c>
      <c r="U20" s="31">
        <v>3190</v>
      </c>
      <c r="V20" s="42">
        <v>24</v>
      </c>
      <c r="W20" s="42">
        <v>23.8</v>
      </c>
      <c r="X20" s="42">
        <v>117.99900000000001</v>
      </c>
      <c r="Y20" s="42">
        <v>117.99900000000001</v>
      </c>
      <c r="Z20" s="42">
        <v>1820</v>
      </c>
      <c r="AA20" s="42">
        <v>24</v>
      </c>
      <c r="AB20" s="43"/>
      <c r="AC20" s="41">
        <v>105.88230722950901</v>
      </c>
      <c r="AD20" s="32">
        <v>247.91224499999998</v>
      </c>
      <c r="AE20" s="31">
        <v>350</v>
      </c>
      <c r="AF20" s="32">
        <v>16.57</v>
      </c>
      <c r="AG20" s="122">
        <v>5701.9760000000006</v>
      </c>
      <c r="AH20" s="32">
        <f t="shared" si="0"/>
        <v>22.999977270182846</v>
      </c>
      <c r="AI20" s="30" t="s">
        <v>152</v>
      </c>
      <c r="AJ20" s="46">
        <v>74</v>
      </c>
      <c r="AK20" s="46">
        <v>23</v>
      </c>
      <c r="AL20" s="31">
        <v>82</v>
      </c>
      <c r="AM20" s="30"/>
      <c r="AN20" s="33">
        <v>0.14143864440878251</v>
      </c>
      <c r="AO20" s="34"/>
      <c r="AP20" s="30"/>
      <c r="AQ20" s="45">
        <v>1.69</v>
      </c>
      <c r="AR20" s="45">
        <v>0.5</v>
      </c>
      <c r="AS20" s="35">
        <v>1.6860886116387199</v>
      </c>
      <c r="AT20" s="46">
        <v>1.117</v>
      </c>
      <c r="AU20" s="46">
        <v>0.84900000000000009</v>
      </c>
      <c r="AV20" s="46">
        <v>1.014</v>
      </c>
      <c r="AW20" s="31">
        <v>695.07</v>
      </c>
      <c r="AX20" s="32">
        <v>10.187665461810829</v>
      </c>
      <c r="AY20" s="32">
        <v>7081.1406325408561</v>
      </c>
      <c r="AZ20" s="35">
        <v>28.885769956336798</v>
      </c>
      <c r="BA20" s="32">
        <v>57</v>
      </c>
      <c r="BB20" s="32">
        <v>1718.6946495683251</v>
      </c>
      <c r="BC20" s="32">
        <v>1600</v>
      </c>
      <c r="BD20" s="32">
        <v>1133.31312</v>
      </c>
      <c r="BE20" s="32">
        <v>885.40088000000003</v>
      </c>
      <c r="BF20" s="35"/>
      <c r="BG20" s="32"/>
      <c r="BH20" s="35"/>
      <c r="BI20" s="32"/>
      <c r="BJ20" s="32"/>
      <c r="BK20" s="32"/>
      <c r="BL20" s="32"/>
      <c r="BM20" s="32"/>
      <c r="BN20" s="32">
        <v>357.14285999999998</v>
      </c>
      <c r="BO20" s="32">
        <v>33.799999999999997</v>
      </c>
      <c r="BP20" s="32">
        <v>2177.4192968254083</v>
      </c>
      <c r="BQ20" s="32">
        <v>1600</v>
      </c>
      <c r="BR20" s="32">
        <v>1133.31312</v>
      </c>
      <c r="BS20" s="35"/>
      <c r="BT20" s="32"/>
      <c r="BU20" s="35"/>
      <c r="BV20" s="32"/>
      <c r="BW20" s="32"/>
      <c r="BX20" s="32"/>
      <c r="BY20" s="32">
        <v>43.498181152343747</v>
      </c>
      <c r="BZ20" s="32">
        <v>2008.4981941568492</v>
      </c>
      <c r="CA20" s="32">
        <v>1600</v>
      </c>
      <c r="CB20" s="32">
        <v>1133.31312</v>
      </c>
      <c r="CC20" s="35"/>
      <c r="CD20" s="32"/>
      <c r="CE20" s="35"/>
      <c r="CF20" s="32"/>
      <c r="CG20" s="32"/>
      <c r="CH20" s="32"/>
      <c r="CI20" s="32">
        <v>57</v>
      </c>
      <c r="CJ20" s="32">
        <v>1718.6946495683251</v>
      </c>
      <c r="CK20" s="32">
        <v>1600</v>
      </c>
      <c r="CL20" s="32">
        <v>1133.31312</v>
      </c>
      <c r="CM20" s="35"/>
      <c r="CN20" s="32"/>
      <c r="CO20" s="35"/>
      <c r="CP20" s="32"/>
      <c r="CQ20" s="32"/>
      <c r="CR20" s="32"/>
      <c r="CS20" s="36">
        <v>3191</v>
      </c>
      <c r="CT20" s="30">
        <v>86</v>
      </c>
      <c r="CU20" s="32">
        <v>21.009842591013019</v>
      </c>
      <c r="CV20" s="30"/>
      <c r="CW20" s="30" t="s">
        <v>316</v>
      </c>
      <c r="CX20" s="37">
        <v>43805.652777777781</v>
      </c>
      <c r="CY20" s="38">
        <v>0</v>
      </c>
      <c r="CZ20" s="38"/>
      <c r="DA20" s="38">
        <v>0</v>
      </c>
      <c r="DB20" s="38"/>
      <c r="DC20" s="37">
        <v>43805</v>
      </c>
      <c r="DD20" s="37">
        <v>43801</v>
      </c>
      <c r="DE20" s="110">
        <v>147</v>
      </c>
      <c r="DF20" s="31">
        <v>250</v>
      </c>
      <c r="DG20" s="30"/>
      <c r="DH20" s="38">
        <v>1</v>
      </c>
      <c r="DI20" s="30" t="s">
        <v>136</v>
      </c>
      <c r="DJ20" s="38" t="s">
        <v>33</v>
      </c>
      <c r="DK20" s="39" t="s">
        <v>59</v>
      </c>
      <c r="DL20" s="38" t="s">
        <v>59</v>
      </c>
      <c r="DM20" s="38" t="s">
        <v>59</v>
      </c>
      <c r="DN20" s="37">
        <v>43141</v>
      </c>
      <c r="DO20" s="38" t="s">
        <v>157</v>
      </c>
      <c r="DP20" s="43"/>
      <c r="DQ20" s="38" t="s">
        <v>184</v>
      </c>
      <c r="DR20" s="38">
        <v>10</v>
      </c>
      <c r="DS20" s="40">
        <f t="shared" si="1"/>
        <v>0.46661174485649409</v>
      </c>
      <c r="DT20" s="31">
        <v>4163</v>
      </c>
      <c r="DU20" s="31"/>
      <c r="DV20" s="31"/>
      <c r="DW20" s="31"/>
      <c r="DX20" s="38"/>
      <c r="DY20" s="38"/>
      <c r="DZ20" s="38"/>
      <c r="EA20" s="38"/>
      <c r="EB20" s="38"/>
      <c r="EC20" s="38">
        <v>46.52</v>
      </c>
      <c r="ED20" s="30"/>
      <c r="EE20" s="30"/>
      <c r="EF20" s="31"/>
      <c r="EG20" s="38"/>
      <c r="EH20" s="40">
        <v>360</v>
      </c>
      <c r="EI20" s="33">
        <v>0.875</v>
      </c>
      <c r="EJ20" s="38" t="s">
        <v>13</v>
      </c>
      <c r="EK20" s="38" t="s">
        <v>249</v>
      </c>
      <c r="EL20" s="38" t="s">
        <v>105</v>
      </c>
      <c r="EM20" s="38" t="s">
        <v>109</v>
      </c>
      <c r="EN20" s="41"/>
      <c r="EO20" s="36">
        <v>270.3</v>
      </c>
      <c r="EP20" s="32">
        <f t="shared" si="2"/>
        <v>44084.056626921672</v>
      </c>
      <c r="EQ20" s="38"/>
      <c r="ER20" s="38"/>
      <c r="ES20" s="32">
        <v>33.799999999999997</v>
      </c>
      <c r="ET20" s="32">
        <v>2177.4192968254083</v>
      </c>
      <c r="EU20" s="32">
        <v>1600</v>
      </c>
      <c r="EV20" s="32">
        <v>1133.31312</v>
      </c>
      <c r="EW20" s="32">
        <f t="shared" si="3"/>
        <v>885.40087500000004</v>
      </c>
      <c r="EX20" s="32"/>
      <c r="EY20" s="32"/>
      <c r="EZ20" s="32">
        <f t="shared" si="4"/>
        <v>1368.6946495683251</v>
      </c>
      <c r="FA20" s="32">
        <f t="shared" si="5"/>
        <v>1250</v>
      </c>
      <c r="FB20" s="32">
        <f t="shared" si="6"/>
        <v>1110.3131427298172</v>
      </c>
      <c r="FC20" s="32">
        <f t="shared" si="7"/>
        <v>-350</v>
      </c>
      <c r="FD20" s="32">
        <f t="shared" si="8"/>
        <v>-350</v>
      </c>
      <c r="FE20" s="32">
        <f t="shared" si="9"/>
        <v>-22.999977270182846</v>
      </c>
      <c r="FF20" s="87">
        <v>598.48</v>
      </c>
      <c r="FG20" s="88">
        <v>233.9</v>
      </c>
      <c r="FH20" s="88"/>
      <c r="FI20" s="90">
        <v>598.97</v>
      </c>
      <c r="FJ20" s="123">
        <v>1</v>
      </c>
      <c r="FK20" s="123">
        <v>57</v>
      </c>
      <c r="FL20" s="123"/>
      <c r="FM20" s="31">
        <v>350</v>
      </c>
      <c r="FN20" s="32">
        <v>16.57</v>
      </c>
      <c r="FO20" s="32">
        <v>247.91224499999998</v>
      </c>
      <c r="FP20" s="122">
        <v>5701.9760000000006</v>
      </c>
      <c r="FQ20" s="32">
        <f t="shared" si="10"/>
        <v>22.999977270182846</v>
      </c>
      <c r="FR20" s="32" t="s">
        <v>60</v>
      </c>
      <c r="FS20" s="146">
        <v>43804</v>
      </c>
      <c r="FT20" s="154"/>
      <c r="FU20" s="32"/>
      <c r="FV20" s="32"/>
      <c r="FW20" s="146"/>
      <c r="FX20" s="154"/>
      <c r="FY20" s="32"/>
      <c r="FZ20" s="119">
        <v>101</v>
      </c>
      <c r="GA20" s="119"/>
      <c r="GB20" s="119"/>
    </row>
    <row r="21" spans="1:184" s="12" customFormat="1" x14ac:dyDescent="0.25">
      <c r="A21" s="63"/>
      <c r="B21" s="62" t="s">
        <v>273</v>
      </c>
      <c r="C21" s="30" t="s">
        <v>169</v>
      </c>
      <c r="D21" s="30">
        <v>335</v>
      </c>
      <c r="E21" s="30" t="s">
        <v>18</v>
      </c>
      <c r="F21" s="30" t="s">
        <v>49</v>
      </c>
      <c r="G21" s="30" t="s">
        <v>3</v>
      </c>
      <c r="H21" s="30" t="s">
        <v>130</v>
      </c>
      <c r="I21" s="30"/>
      <c r="J21" s="42">
        <v>159.6</v>
      </c>
      <c r="K21" s="31">
        <v>73</v>
      </c>
      <c r="L21" s="43">
        <v>32</v>
      </c>
      <c r="M21" s="42">
        <v>3208</v>
      </c>
      <c r="N21" s="42">
        <v>528.48</v>
      </c>
      <c r="O21" s="30" t="s">
        <v>74</v>
      </c>
      <c r="P21" s="30" t="s">
        <v>229</v>
      </c>
      <c r="Q21" s="31">
        <v>240</v>
      </c>
      <c r="R21" s="30">
        <v>2650</v>
      </c>
      <c r="S21" s="44">
        <v>51.5</v>
      </c>
      <c r="T21" s="31">
        <v>0.7</v>
      </c>
      <c r="U21" s="31">
        <v>2899.51</v>
      </c>
      <c r="V21" s="42">
        <v>25</v>
      </c>
      <c r="W21" s="42">
        <v>24.8</v>
      </c>
      <c r="X21" s="42">
        <v>95.999000000000009</v>
      </c>
      <c r="Y21" s="42">
        <v>95.999000000000009</v>
      </c>
      <c r="Z21" s="42">
        <v>2300</v>
      </c>
      <c r="AA21" s="42">
        <v>23</v>
      </c>
      <c r="AB21" s="43"/>
      <c r="AC21" s="41">
        <v>60.593104757084447</v>
      </c>
      <c r="AD21" s="32">
        <v>155.35341600000001</v>
      </c>
      <c r="AE21" s="31">
        <v>257</v>
      </c>
      <c r="AF21" s="32">
        <v>28.8</v>
      </c>
      <c r="AG21" s="122">
        <v>7923.0030000000006</v>
      </c>
      <c r="AH21" s="32">
        <f t="shared" si="0"/>
        <v>50.999863433965302</v>
      </c>
      <c r="AI21" s="30" t="s">
        <v>152</v>
      </c>
      <c r="AJ21" s="46">
        <v>74</v>
      </c>
      <c r="AK21" s="46">
        <v>51</v>
      </c>
      <c r="AL21" s="31">
        <v>82</v>
      </c>
      <c r="AM21" s="30"/>
      <c r="AN21" s="33">
        <v>0.13823311160510221</v>
      </c>
      <c r="AO21" s="34"/>
      <c r="AP21" s="30"/>
      <c r="AQ21" s="45">
        <v>1.69</v>
      </c>
      <c r="AR21" s="45">
        <v>0.5</v>
      </c>
      <c r="AS21" s="35">
        <v>1.6832132840387599</v>
      </c>
      <c r="AT21" s="46">
        <v>1.117</v>
      </c>
      <c r="AU21" s="46">
        <v>0.84900000000000009</v>
      </c>
      <c r="AV21" s="46">
        <v>1.014</v>
      </c>
      <c r="AW21" s="31">
        <v>546.15</v>
      </c>
      <c r="AX21" s="32">
        <v>3.3279717636873101</v>
      </c>
      <c r="AY21" s="32">
        <v>1817.5717787378242</v>
      </c>
      <c r="AZ21" s="35">
        <v>7.4270020625397892</v>
      </c>
      <c r="BA21" s="32">
        <v>57</v>
      </c>
      <c r="BB21" s="32">
        <v>279.88396918749504</v>
      </c>
      <c r="BC21" s="32">
        <v>279.88396918749504</v>
      </c>
      <c r="BD21" s="32">
        <v>169.18650076621</v>
      </c>
      <c r="BE21" s="32">
        <v>13.833079999999999</v>
      </c>
      <c r="BF21" s="35"/>
      <c r="BG21" s="32"/>
      <c r="BH21" s="35"/>
      <c r="BI21" s="32"/>
      <c r="BJ21" s="32"/>
      <c r="BK21" s="32"/>
      <c r="BL21" s="32"/>
      <c r="BM21" s="32"/>
      <c r="BN21" s="32">
        <v>54.752209999999998</v>
      </c>
      <c r="BO21" s="32">
        <v>34.800000000000004</v>
      </c>
      <c r="BP21" s="32">
        <v>397.71317850851</v>
      </c>
      <c r="BQ21" s="32">
        <v>397.71317850851</v>
      </c>
      <c r="BR21" s="32">
        <v>240.41284385025202</v>
      </c>
      <c r="BS21" s="35"/>
      <c r="BT21" s="32"/>
      <c r="BU21" s="35"/>
      <c r="BV21" s="32"/>
      <c r="BW21" s="32"/>
      <c r="BX21" s="32"/>
      <c r="BY21" s="32">
        <v>34.800000000000004</v>
      </c>
      <c r="BZ21" s="32">
        <v>397.71317850851</v>
      </c>
      <c r="CA21" s="32">
        <v>397.71317850851</v>
      </c>
      <c r="CB21" s="32">
        <v>240.41284385025202</v>
      </c>
      <c r="CC21" s="35"/>
      <c r="CD21" s="32"/>
      <c r="CE21" s="35"/>
      <c r="CF21" s="32"/>
      <c r="CG21" s="32"/>
      <c r="CH21" s="32"/>
      <c r="CI21" s="32">
        <v>57</v>
      </c>
      <c r="CJ21" s="32">
        <v>279.88396918749504</v>
      </c>
      <c r="CK21" s="32">
        <v>279.88396918749504</v>
      </c>
      <c r="CL21" s="32">
        <v>169.18650076621</v>
      </c>
      <c r="CM21" s="35"/>
      <c r="CN21" s="32"/>
      <c r="CO21" s="35"/>
      <c r="CP21" s="32"/>
      <c r="CQ21" s="32"/>
      <c r="CR21" s="32"/>
      <c r="CS21" s="36"/>
      <c r="CT21" s="30">
        <v>96</v>
      </c>
      <c r="CU21" s="32">
        <v>64.206145120828353</v>
      </c>
      <c r="CV21" s="30"/>
      <c r="CW21" s="30" t="s">
        <v>316</v>
      </c>
      <c r="CX21" s="37">
        <v>43725.65625</v>
      </c>
      <c r="CY21" s="38">
        <v>0</v>
      </c>
      <c r="CZ21" s="38"/>
      <c r="DA21" s="38">
        <v>0</v>
      </c>
      <c r="DB21" s="38"/>
      <c r="DC21" s="37">
        <v>43725</v>
      </c>
      <c r="DD21" s="37">
        <v>43716</v>
      </c>
      <c r="DE21" s="110">
        <v>230</v>
      </c>
      <c r="DF21" s="31">
        <v>250</v>
      </c>
      <c r="DG21" s="30"/>
      <c r="DH21" s="38">
        <v>1</v>
      </c>
      <c r="DI21" s="30" t="s">
        <v>136</v>
      </c>
      <c r="DJ21" s="38" t="s">
        <v>33</v>
      </c>
      <c r="DK21" s="39" t="s">
        <v>59</v>
      </c>
      <c r="DL21" s="38" t="s">
        <v>59</v>
      </c>
      <c r="DM21" s="38" t="s">
        <v>59</v>
      </c>
      <c r="DN21" s="37">
        <v>43160</v>
      </c>
      <c r="DO21" s="38" t="s">
        <v>157</v>
      </c>
      <c r="DP21" s="43"/>
      <c r="DQ21" s="38" t="s">
        <v>184</v>
      </c>
      <c r="DR21" s="38">
        <v>6.6</v>
      </c>
      <c r="DS21" s="40">
        <f t="shared" si="1"/>
        <v>0.37618286110945248</v>
      </c>
      <c r="DT21" s="31">
        <v>3767</v>
      </c>
      <c r="DU21" s="31" t="s">
        <v>172</v>
      </c>
      <c r="DV21" s="31">
        <v>99.2</v>
      </c>
      <c r="DW21" s="31">
        <v>3767</v>
      </c>
      <c r="DX21" s="38"/>
      <c r="DY21" s="38"/>
      <c r="DZ21" s="38"/>
      <c r="EA21" s="38"/>
      <c r="EB21" s="38"/>
      <c r="EC21" s="38">
        <v>52.16</v>
      </c>
      <c r="ED21" s="30"/>
      <c r="EE21" s="30"/>
      <c r="EF21" s="31"/>
      <c r="EG21" s="38"/>
      <c r="EH21" s="40">
        <v>247.2</v>
      </c>
      <c r="EI21" s="33">
        <v>1.07083333333333</v>
      </c>
      <c r="EJ21" s="38" t="s">
        <v>32</v>
      </c>
      <c r="EK21" s="38" t="s">
        <v>249</v>
      </c>
      <c r="EL21" s="38" t="s">
        <v>105</v>
      </c>
      <c r="EM21" s="38" t="s">
        <v>109</v>
      </c>
      <c r="EN21" s="41"/>
      <c r="EO21" s="36">
        <v>270.3</v>
      </c>
      <c r="EP21" s="32">
        <f t="shared" si="2"/>
        <v>11315.399788723331</v>
      </c>
      <c r="EQ21" s="38"/>
      <c r="ER21" s="38"/>
      <c r="ES21" s="32">
        <v>34.800000000000004</v>
      </c>
      <c r="ET21" s="32">
        <v>397.71317850851</v>
      </c>
      <c r="EU21" s="32">
        <v>397.71317850851</v>
      </c>
      <c r="EV21" s="32">
        <v>240.41284385025202</v>
      </c>
      <c r="EW21" s="32">
        <f t="shared" si="3"/>
        <v>85.059427850252007</v>
      </c>
      <c r="EX21" s="32"/>
      <c r="EY21" s="32"/>
      <c r="EZ21" s="32">
        <f t="shared" si="4"/>
        <v>22.88396918749504</v>
      </c>
      <c r="FA21" s="32">
        <f t="shared" si="5"/>
        <v>22.88396918749504</v>
      </c>
      <c r="FB21" s="32">
        <f t="shared" si="6"/>
        <v>118.1866373322447</v>
      </c>
      <c r="FC21" s="32">
        <f t="shared" si="7"/>
        <v>-257</v>
      </c>
      <c r="FD21" s="32">
        <f t="shared" si="8"/>
        <v>-257</v>
      </c>
      <c r="FE21" s="32">
        <f t="shared" si="9"/>
        <v>-50.999863433965302</v>
      </c>
      <c r="FF21" s="87">
        <v>320.24</v>
      </c>
      <c r="FG21" s="88">
        <v>157.13</v>
      </c>
      <c r="FH21" s="88"/>
      <c r="FI21" s="90">
        <v>598.31000000000006</v>
      </c>
      <c r="FJ21" s="123">
        <v>1</v>
      </c>
      <c r="FK21" s="123">
        <v>57</v>
      </c>
      <c r="FL21" s="123"/>
      <c r="FM21" s="31">
        <v>257</v>
      </c>
      <c r="FN21" s="32">
        <v>28.8</v>
      </c>
      <c r="FO21" s="32">
        <v>155.35341600000001</v>
      </c>
      <c r="FP21" s="122">
        <v>7923.0030000000006</v>
      </c>
      <c r="FQ21" s="32">
        <f t="shared" si="10"/>
        <v>50.999863433965302</v>
      </c>
      <c r="FR21" s="32" t="s">
        <v>60</v>
      </c>
      <c r="FS21" s="146">
        <v>43722</v>
      </c>
      <c r="FT21" s="154" t="s">
        <v>307</v>
      </c>
      <c r="FU21" s="32" t="s">
        <v>307</v>
      </c>
      <c r="FV21" s="32"/>
      <c r="FW21" s="146"/>
      <c r="FX21" s="154"/>
      <c r="FY21" s="32"/>
      <c r="FZ21" s="119">
        <v>101</v>
      </c>
      <c r="GA21" s="119"/>
      <c r="GB21" s="119"/>
    </row>
    <row r="22" spans="1:184" s="12" customFormat="1" x14ac:dyDescent="0.25">
      <c r="A22" s="63"/>
      <c r="B22" s="62" t="s">
        <v>273</v>
      </c>
      <c r="C22" s="30" t="s">
        <v>169</v>
      </c>
      <c r="D22" s="30">
        <v>335</v>
      </c>
      <c r="E22" s="30" t="s">
        <v>19</v>
      </c>
      <c r="F22" s="30" t="s">
        <v>49</v>
      </c>
      <c r="G22" s="30" t="s">
        <v>3</v>
      </c>
      <c r="H22" s="30" t="s">
        <v>130</v>
      </c>
      <c r="I22" s="30"/>
      <c r="J22" s="42">
        <v>159.6</v>
      </c>
      <c r="K22" s="31">
        <v>76.2</v>
      </c>
      <c r="L22" s="43">
        <v>32</v>
      </c>
      <c r="M22" s="42">
        <v>3119.1</v>
      </c>
      <c r="N22" s="42">
        <v>431.57</v>
      </c>
      <c r="O22" s="30" t="s">
        <v>74</v>
      </c>
      <c r="P22" s="30" t="s">
        <v>210</v>
      </c>
      <c r="Q22" s="31">
        <v>200</v>
      </c>
      <c r="R22" s="30">
        <v>2600</v>
      </c>
      <c r="S22" s="44">
        <v>47.5</v>
      </c>
      <c r="T22" s="31">
        <v>0.7</v>
      </c>
      <c r="U22" s="31">
        <v>2800</v>
      </c>
      <c r="V22" s="42">
        <v>25</v>
      </c>
      <c r="W22" s="42">
        <v>24.8</v>
      </c>
      <c r="X22" s="42">
        <v>108</v>
      </c>
      <c r="Y22" s="42">
        <v>108</v>
      </c>
      <c r="Z22" s="42">
        <v>2130</v>
      </c>
      <c r="AA22" s="42">
        <v>24</v>
      </c>
      <c r="AB22" s="43">
        <v>29.64</v>
      </c>
      <c r="AC22" s="41">
        <v>37.524001390464846</v>
      </c>
      <c r="AD22" s="32">
        <v>18.873269999999998</v>
      </c>
      <c r="AE22" s="31">
        <v>171</v>
      </c>
      <c r="AF22" s="32">
        <v>87</v>
      </c>
      <c r="AG22" s="122">
        <v>962.52300000000002</v>
      </c>
      <c r="AH22" s="32">
        <f t="shared" si="0"/>
        <v>50.999270396703913</v>
      </c>
      <c r="AI22" s="30" t="s">
        <v>152</v>
      </c>
      <c r="AJ22" s="46">
        <v>74</v>
      </c>
      <c r="AK22" s="46">
        <v>51</v>
      </c>
      <c r="AL22" s="31">
        <v>82</v>
      </c>
      <c r="AM22" s="30"/>
      <c r="AN22" s="33">
        <v>0.13765663326252212</v>
      </c>
      <c r="AO22" s="34"/>
      <c r="AP22" s="30"/>
      <c r="AQ22" s="45">
        <v>1.69</v>
      </c>
      <c r="AR22" s="45">
        <v>0.5</v>
      </c>
      <c r="AS22" s="35">
        <v>1.6696634985872099</v>
      </c>
      <c r="AT22" s="46">
        <v>1.117</v>
      </c>
      <c r="AU22" s="46">
        <v>0.84900000000000009</v>
      </c>
      <c r="AV22" s="46">
        <v>1.014</v>
      </c>
      <c r="AW22" s="31">
        <v>634.9</v>
      </c>
      <c r="AX22" s="32">
        <v>0.95320939888991607</v>
      </c>
      <c r="AY22" s="32">
        <v>605.19264735520801</v>
      </c>
      <c r="AZ22" s="35">
        <v>2.4930202936643897</v>
      </c>
      <c r="BA22" s="32">
        <v>37.524001390464846</v>
      </c>
      <c r="BB22" s="32">
        <v>171.016025844099</v>
      </c>
      <c r="BC22" s="32">
        <v>171.016025844099</v>
      </c>
      <c r="BD22" s="32">
        <v>18.87503877241317</v>
      </c>
      <c r="BE22" s="32">
        <v>1.7699999999999999E-3</v>
      </c>
      <c r="BF22" s="35"/>
      <c r="BG22" s="32"/>
      <c r="BH22" s="35"/>
      <c r="BI22" s="32"/>
      <c r="BJ22" s="32"/>
      <c r="BK22" s="32"/>
      <c r="BL22" s="32"/>
      <c r="BM22" s="32"/>
      <c r="BN22" s="32">
        <v>3.2735300000000001</v>
      </c>
      <c r="BO22" s="32">
        <v>34.800000000000004</v>
      </c>
      <c r="BP22" s="32">
        <v>176.59773949847602</v>
      </c>
      <c r="BQ22" s="32">
        <v>176.59773949847602</v>
      </c>
      <c r="BR22" s="32">
        <v>19.491092508446798</v>
      </c>
      <c r="BS22" s="35"/>
      <c r="BT22" s="32"/>
      <c r="BU22" s="35"/>
      <c r="BV22" s="32"/>
      <c r="BW22" s="32"/>
      <c r="BX22" s="32"/>
      <c r="BY22" s="32">
        <v>34.800000000000004</v>
      </c>
      <c r="BZ22" s="32">
        <v>176.59773949847602</v>
      </c>
      <c r="CA22" s="32">
        <v>176.59773949847602</v>
      </c>
      <c r="CB22" s="32">
        <v>19.491092508446798</v>
      </c>
      <c r="CC22" s="35"/>
      <c r="CD22" s="32"/>
      <c r="CE22" s="35"/>
      <c r="CF22" s="32"/>
      <c r="CG22" s="32"/>
      <c r="CH22" s="32"/>
      <c r="CI22" s="32">
        <v>37.524001390464846</v>
      </c>
      <c r="CJ22" s="32">
        <v>171.016025844099</v>
      </c>
      <c r="CK22" s="32">
        <v>171.016025844099</v>
      </c>
      <c r="CL22" s="32">
        <v>18.87503877241317</v>
      </c>
      <c r="CM22" s="35"/>
      <c r="CN22" s="32"/>
      <c r="CO22" s="35"/>
      <c r="CP22" s="32"/>
      <c r="CQ22" s="32"/>
      <c r="CR22" s="32"/>
      <c r="CS22" s="36"/>
      <c r="CT22" s="30">
        <v>46</v>
      </c>
      <c r="CU22" s="32">
        <v>222.36053787580101</v>
      </c>
      <c r="CV22" s="30"/>
      <c r="CW22" s="30"/>
      <c r="CX22" s="37">
        <v>43809.472222222219</v>
      </c>
      <c r="CY22" s="38">
        <v>0</v>
      </c>
      <c r="CZ22" s="38"/>
      <c r="DA22" s="38">
        <v>0</v>
      </c>
      <c r="DB22" s="38"/>
      <c r="DC22" s="37">
        <v>43809</v>
      </c>
      <c r="DD22" s="37">
        <v>43801</v>
      </c>
      <c r="DE22" s="110">
        <v>146</v>
      </c>
      <c r="DF22" s="31">
        <v>250</v>
      </c>
      <c r="DG22" s="30"/>
      <c r="DH22" s="38">
        <v>1</v>
      </c>
      <c r="DI22" s="30" t="s">
        <v>136</v>
      </c>
      <c r="DJ22" s="38" t="s">
        <v>33</v>
      </c>
      <c r="DK22" s="39" t="s">
        <v>59</v>
      </c>
      <c r="DL22" s="38" t="s">
        <v>59</v>
      </c>
      <c r="DM22" s="38" t="s">
        <v>59</v>
      </c>
      <c r="DN22" s="37">
        <v>43247</v>
      </c>
      <c r="DO22" s="38" t="s">
        <v>157</v>
      </c>
      <c r="DP22" s="43"/>
      <c r="DQ22" s="38" t="s">
        <v>184</v>
      </c>
      <c r="DR22" s="38">
        <v>3</v>
      </c>
      <c r="DS22" s="40">
        <f t="shared" si="1"/>
        <v>0.42194877824619637</v>
      </c>
      <c r="DT22" s="31">
        <v>3834.4</v>
      </c>
      <c r="DU22" s="31"/>
      <c r="DV22" s="31"/>
      <c r="DW22" s="31"/>
      <c r="DX22" s="38"/>
      <c r="DY22" s="38"/>
      <c r="DZ22" s="38"/>
      <c r="EA22" s="38"/>
      <c r="EB22" s="38"/>
      <c r="EC22" s="38">
        <v>43.87</v>
      </c>
      <c r="ED22" s="30"/>
      <c r="EE22" s="30"/>
      <c r="EF22" s="31"/>
      <c r="EG22" s="38"/>
      <c r="EH22" s="40">
        <v>190</v>
      </c>
      <c r="EI22" s="33">
        <v>0.85500000000000009</v>
      </c>
      <c r="EJ22" s="38" t="s">
        <v>2</v>
      </c>
      <c r="EK22" s="38" t="s">
        <v>249</v>
      </c>
      <c r="EL22" s="38" t="s">
        <v>105</v>
      </c>
      <c r="EM22" s="38" t="s">
        <v>109</v>
      </c>
      <c r="EN22" s="41"/>
      <c r="EO22" s="36">
        <v>270.3</v>
      </c>
      <c r="EP22" s="32">
        <f t="shared" si="2"/>
        <v>3767.6623471649004</v>
      </c>
      <c r="EQ22" s="38"/>
      <c r="ER22" s="38"/>
      <c r="ES22" s="32">
        <v>34.800000000000004</v>
      </c>
      <c r="ET22" s="32">
        <v>176.59773949847602</v>
      </c>
      <c r="EU22" s="32">
        <v>176.59773949847602</v>
      </c>
      <c r="EV22" s="32">
        <v>19.491092508446798</v>
      </c>
      <c r="EW22" s="32">
        <f t="shared" si="3"/>
        <v>0.61782250844679965</v>
      </c>
      <c r="EX22" s="32"/>
      <c r="EY22" s="32"/>
      <c r="EZ22" s="32">
        <f t="shared" si="4"/>
        <v>1.6025844099004871E-2</v>
      </c>
      <c r="FA22" s="32">
        <f t="shared" si="5"/>
        <v>1.6025844099004871E-2</v>
      </c>
      <c r="FB22" s="32">
        <f t="shared" si="6"/>
        <v>-32.124231624290744</v>
      </c>
      <c r="FC22" s="32">
        <f t="shared" si="7"/>
        <v>-171</v>
      </c>
      <c r="FD22" s="32">
        <f t="shared" si="8"/>
        <v>-171</v>
      </c>
      <c r="FE22" s="32">
        <f t="shared" si="9"/>
        <v>-50.999270396703913</v>
      </c>
      <c r="FF22" s="87">
        <v>197.59</v>
      </c>
      <c r="FG22" s="88">
        <v>36.26</v>
      </c>
      <c r="FH22" s="88"/>
      <c r="FI22" s="90">
        <v>491.04</v>
      </c>
      <c r="FJ22" s="123">
        <v>1</v>
      </c>
      <c r="FK22" s="123">
        <v>57</v>
      </c>
      <c r="FL22" s="123"/>
      <c r="FM22" s="31">
        <v>171</v>
      </c>
      <c r="FN22" s="32">
        <v>87</v>
      </c>
      <c r="FO22" s="32">
        <v>18.873269999999998</v>
      </c>
      <c r="FP22" s="122">
        <v>962.52300000000002</v>
      </c>
      <c r="FQ22" s="32">
        <f t="shared" si="10"/>
        <v>50.999270396703913</v>
      </c>
      <c r="FR22" s="32" t="s">
        <v>60</v>
      </c>
      <c r="FS22" s="146">
        <v>43804</v>
      </c>
      <c r="FT22" s="154"/>
      <c r="FU22" s="32"/>
      <c r="FV22" s="32"/>
      <c r="FW22" s="146"/>
      <c r="FX22" s="154"/>
      <c r="FY22" s="32"/>
      <c r="FZ22" s="119">
        <v>101</v>
      </c>
      <c r="GA22" s="119"/>
      <c r="GB22" s="119"/>
    </row>
    <row r="23" spans="1:184" s="12" customFormat="1" x14ac:dyDescent="0.25">
      <c r="A23" s="63"/>
      <c r="B23" s="62" t="s">
        <v>273</v>
      </c>
      <c r="C23" s="30" t="s">
        <v>169</v>
      </c>
      <c r="D23" s="30">
        <v>335</v>
      </c>
      <c r="E23" s="30" t="s">
        <v>20</v>
      </c>
      <c r="F23" s="30" t="s">
        <v>49</v>
      </c>
      <c r="G23" s="30" t="s">
        <v>3</v>
      </c>
      <c r="H23" s="30" t="s">
        <v>130</v>
      </c>
      <c r="I23" s="30"/>
      <c r="J23" s="42">
        <v>159.6</v>
      </c>
      <c r="K23" s="31">
        <v>77.3</v>
      </c>
      <c r="L23" s="43">
        <v>32</v>
      </c>
      <c r="M23" s="42">
        <v>3419.92</v>
      </c>
      <c r="N23" s="42">
        <v>736.56</v>
      </c>
      <c r="O23" s="30" t="s">
        <v>74</v>
      </c>
      <c r="P23" s="30" t="s">
        <v>214</v>
      </c>
      <c r="Q23" s="31">
        <v>250</v>
      </c>
      <c r="R23" s="30">
        <v>2350</v>
      </c>
      <c r="S23" s="44">
        <v>48.5</v>
      </c>
      <c r="T23" s="31">
        <v>0.7</v>
      </c>
      <c r="U23" s="31">
        <v>3000</v>
      </c>
      <c r="V23" s="42">
        <v>25</v>
      </c>
      <c r="W23" s="42">
        <v>24.8</v>
      </c>
      <c r="X23" s="42">
        <v>137.999</v>
      </c>
      <c r="Y23" s="42">
        <v>137.999</v>
      </c>
      <c r="Z23" s="42">
        <v>1920</v>
      </c>
      <c r="AA23" s="42">
        <v>23</v>
      </c>
      <c r="AB23" s="43">
        <v>51</v>
      </c>
      <c r="AC23" s="41">
        <v>64.266424253960622</v>
      </c>
      <c r="AD23" s="32">
        <v>34.520339999999997</v>
      </c>
      <c r="AE23" s="31">
        <v>190</v>
      </c>
      <c r="AF23" s="32">
        <v>78.600000000000009</v>
      </c>
      <c r="AG23" s="122">
        <v>1760.52</v>
      </c>
      <c r="AH23" s="32">
        <f t="shared" si="0"/>
        <v>50.999497687450358</v>
      </c>
      <c r="AI23" s="30" t="s">
        <v>152</v>
      </c>
      <c r="AJ23" s="46">
        <v>74</v>
      </c>
      <c r="AK23" s="46">
        <v>51</v>
      </c>
      <c r="AL23" s="31">
        <v>82</v>
      </c>
      <c r="AM23" s="30"/>
      <c r="AN23" s="33">
        <v>0.14117058958134909</v>
      </c>
      <c r="AO23" s="34"/>
      <c r="AP23" s="30"/>
      <c r="AQ23" s="45">
        <v>1.69</v>
      </c>
      <c r="AR23" s="45">
        <v>0.5</v>
      </c>
      <c r="AS23" s="35">
        <v>1.67160565141186</v>
      </c>
      <c r="AT23" s="46">
        <v>1.117</v>
      </c>
      <c r="AU23" s="46">
        <v>0.84900000000000009</v>
      </c>
      <c r="AV23" s="46">
        <v>1.014</v>
      </c>
      <c r="AW23" s="31">
        <v>583.73</v>
      </c>
      <c r="AX23" s="32">
        <v>1.0749264398920699</v>
      </c>
      <c r="AY23" s="32">
        <v>627.46681075819708</v>
      </c>
      <c r="AZ23" s="35">
        <v>2.5817729846617898</v>
      </c>
      <c r="BA23" s="32">
        <v>64.266424253960622</v>
      </c>
      <c r="BB23" s="32">
        <v>190.01368025189402</v>
      </c>
      <c r="BC23" s="32">
        <v>190.01368025189402</v>
      </c>
      <c r="BD23" s="32">
        <v>34.522825510245539</v>
      </c>
      <c r="BE23" s="32">
        <v>2.49E-3</v>
      </c>
      <c r="BF23" s="35"/>
      <c r="BG23" s="32"/>
      <c r="BH23" s="35"/>
      <c r="BI23" s="32"/>
      <c r="BJ23" s="32"/>
      <c r="BK23" s="32"/>
      <c r="BL23" s="32"/>
      <c r="BM23" s="32"/>
      <c r="BN23" s="32">
        <v>35.519729999999996</v>
      </c>
      <c r="BO23" s="32">
        <v>34.800000000000004</v>
      </c>
      <c r="BP23" s="32">
        <v>257.48748000596299</v>
      </c>
      <c r="BQ23" s="32">
        <v>257.48748000596299</v>
      </c>
      <c r="BR23" s="32">
        <v>46.781870292363358</v>
      </c>
      <c r="BS23" s="35"/>
      <c r="BT23" s="32"/>
      <c r="BU23" s="35"/>
      <c r="BV23" s="32"/>
      <c r="BW23" s="32"/>
      <c r="BX23" s="32"/>
      <c r="BY23" s="32">
        <v>64.266424253960622</v>
      </c>
      <c r="BZ23" s="32">
        <v>190.01368025189402</v>
      </c>
      <c r="CA23" s="32">
        <v>190.01368025189402</v>
      </c>
      <c r="CB23" s="32">
        <v>34.522825510245539</v>
      </c>
      <c r="CC23" s="35"/>
      <c r="CD23" s="32"/>
      <c r="CE23" s="35"/>
      <c r="CF23" s="32"/>
      <c r="CG23" s="32"/>
      <c r="CH23" s="32"/>
      <c r="CI23" s="32">
        <v>64.266424253960622</v>
      </c>
      <c r="CJ23" s="32">
        <v>190.01368025189402</v>
      </c>
      <c r="CK23" s="32">
        <v>190.01368025189402</v>
      </c>
      <c r="CL23" s="32">
        <v>34.522825510245539</v>
      </c>
      <c r="CM23" s="35"/>
      <c r="CN23" s="32"/>
      <c r="CO23" s="35"/>
      <c r="CP23" s="32"/>
      <c r="CQ23" s="32"/>
      <c r="CR23" s="32"/>
      <c r="CS23" s="36">
        <v>3000</v>
      </c>
      <c r="CT23" s="30">
        <v>42</v>
      </c>
      <c r="CU23" s="32">
        <v>197.41137086243901</v>
      </c>
      <c r="CV23" s="30"/>
      <c r="CW23" s="30" t="s">
        <v>316</v>
      </c>
      <c r="CX23" s="37">
        <v>43268.104166666664</v>
      </c>
      <c r="CY23" s="38">
        <v>0</v>
      </c>
      <c r="CZ23" s="38"/>
      <c r="DA23" s="38">
        <v>0</v>
      </c>
      <c r="DB23" s="38"/>
      <c r="DC23" s="37">
        <v>43268</v>
      </c>
      <c r="DD23" s="37">
        <v>43263</v>
      </c>
      <c r="DE23" s="110">
        <v>685</v>
      </c>
      <c r="DF23" s="31">
        <v>250</v>
      </c>
      <c r="DG23" s="30"/>
      <c r="DH23" s="38">
        <v>1</v>
      </c>
      <c r="DI23" s="30" t="s">
        <v>136</v>
      </c>
      <c r="DJ23" s="38" t="s">
        <v>33</v>
      </c>
      <c r="DK23" s="39" t="s">
        <v>59</v>
      </c>
      <c r="DL23" s="38" t="s">
        <v>59</v>
      </c>
      <c r="DM23" s="38" t="s">
        <v>59</v>
      </c>
      <c r="DN23" s="37">
        <v>43263</v>
      </c>
      <c r="DO23" s="38" t="s">
        <v>157</v>
      </c>
      <c r="DP23" s="43"/>
      <c r="DQ23" s="38" t="s">
        <v>184</v>
      </c>
      <c r="DR23" s="38">
        <v>10</v>
      </c>
      <c r="DS23" s="40">
        <f t="shared" si="1"/>
        <v>0.53999072058911213</v>
      </c>
      <c r="DT23" s="31">
        <v>4004</v>
      </c>
      <c r="DU23" s="31" t="s">
        <v>172</v>
      </c>
      <c r="DV23" s="31">
        <v>99.2</v>
      </c>
      <c r="DW23" s="31">
        <v>4004</v>
      </c>
      <c r="DX23" s="38"/>
      <c r="DY23" s="38"/>
      <c r="DZ23" s="38"/>
      <c r="EA23" s="38"/>
      <c r="EB23" s="38"/>
      <c r="EC23" s="38">
        <v>39</v>
      </c>
      <c r="ED23" s="30"/>
      <c r="EE23" s="30"/>
      <c r="EF23" s="31"/>
      <c r="EG23" s="38"/>
      <c r="EH23" s="40">
        <v>242.5</v>
      </c>
      <c r="EI23" s="33">
        <v>0.76</v>
      </c>
      <c r="EJ23" s="38" t="s">
        <v>2</v>
      </c>
      <c r="EK23" s="38" t="s">
        <v>249</v>
      </c>
      <c r="EL23" s="38" t="s">
        <v>105</v>
      </c>
      <c r="EM23" s="38" t="s">
        <v>109</v>
      </c>
      <c r="EN23" s="41"/>
      <c r="EO23" s="36">
        <v>270.3</v>
      </c>
      <c r="EP23" s="32">
        <f t="shared" si="2"/>
        <v>3906.3314587854584</v>
      </c>
      <c r="EQ23" s="38"/>
      <c r="ER23" s="38"/>
      <c r="ES23" s="32">
        <v>34.800000000000004</v>
      </c>
      <c r="ET23" s="32">
        <v>257.48748000596299</v>
      </c>
      <c r="EU23" s="32">
        <v>257.48748000596299</v>
      </c>
      <c r="EV23" s="32">
        <v>46.781870292363358</v>
      </c>
      <c r="EW23" s="32">
        <f t="shared" si="3"/>
        <v>12.261530292363361</v>
      </c>
      <c r="EX23" s="32"/>
      <c r="EY23" s="32"/>
      <c r="EZ23" s="32">
        <f t="shared" si="4"/>
        <v>1.3680251894015782E-2</v>
      </c>
      <c r="FA23" s="32">
        <f t="shared" si="5"/>
        <v>1.3680251894015782E-2</v>
      </c>
      <c r="FB23" s="32">
        <f t="shared" si="6"/>
        <v>-16.476672177204819</v>
      </c>
      <c r="FC23" s="32">
        <f t="shared" si="7"/>
        <v>-190</v>
      </c>
      <c r="FD23" s="32">
        <f t="shared" si="8"/>
        <v>-190</v>
      </c>
      <c r="FE23" s="32">
        <f t="shared" si="9"/>
        <v>-50.999497687450358</v>
      </c>
      <c r="FF23" s="87">
        <v>462.46</v>
      </c>
      <c r="FG23" s="88">
        <v>225.74</v>
      </c>
      <c r="FH23" s="88"/>
      <c r="FI23" s="90">
        <v>462.46</v>
      </c>
      <c r="FJ23" s="123">
        <v>1</v>
      </c>
      <c r="FK23" s="123">
        <v>57</v>
      </c>
      <c r="FL23" s="123"/>
      <c r="FM23" s="31">
        <v>190</v>
      </c>
      <c r="FN23" s="32">
        <v>78.600000000000009</v>
      </c>
      <c r="FO23" s="32">
        <v>34.520339999999997</v>
      </c>
      <c r="FP23" s="122">
        <v>1760.52</v>
      </c>
      <c r="FQ23" s="32">
        <f t="shared" si="10"/>
        <v>50.999497687450358</v>
      </c>
      <c r="FR23" s="32" t="s">
        <v>60</v>
      </c>
      <c r="FS23" s="146"/>
      <c r="FT23" s="154"/>
      <c r="FU23" s="32"/>
      <c r="FV23" s="32"/>
      <c r="FW23" s="146"/>
      <c r="FX23" s="154"/>
      <c r="FY23" s="32"/>
      <c r="FZ23" s="119">
        <v>101</v>
      </c>
      <c r="GA23" s="119"/>
      <c r="GB23" s="119"/>
    </row>
    <row r="24" spans="1:184" s="12" customFormat="1" x14ac:dyDescent="0.25">
      <c r="A24" s="63"/>
      <c r="B24" s="62" t="s">
        <v>273</v>
      </c>
      <c r="C24" s="30" t="s">
        <v>169</v>
      </c>
      <c r="D24" s="30">
        <v>335</v>
      </c>
      <c r="E24" s="30" t="s">
        <v>21</v>
      </c>
      <c r="F24" s="30" t="s">
        <v>49</v>
      </c>
      <c r="G24" s="30" t="s">
        <v>3</v>
      </c>
      <c r="H24" s="30" t="s">
        <v>130</v>
      </c>
      <c r="I24" s="30"/>
      <c r="J24" s="42">
        <v>159.6</v>
      </c>
      <c r="K24" s="31">
        <v>73</v>
      </c>
      <c r="L24" s="43">
        <v>32</v>
      </c>
      <c r="M24" s="42">
        <v>3222.3</v>
      </c>
      <c r="N24" s="42">
        <v>533.37</v>
      </c>
      <c r="O24" s="30" t="s">
        <v>74</v>
      </c>
      <c r="P24" s="30" t="s">
        <v>129</v>
      </c>
      <c r="Q24" s="31">
        <v>250</v>
      </c>
      <c r="R24" s="30">
        <v>2500</v>
      </c>
      <c r="S24" s="44">
        <v>45.8</v>
      </c>
      <c r="T24" s="31">
        <v>0.7</v>
      </c>
      <c r="U24" s="31">
        <v>2745</v>
      </c>
      <c r="V24" s="42">
        <v>25</v>
      </c>
      <c r="W24" s="42">
        <v>24.8</v>
      </c>
      <c r="X24" s="42">
        <v>124</v>
      </c>
      <c r="Y24" s="42">
        <v>124</v>
      </c>
      <c r="Z24" s="42">
        <v>2085</v>
      </c>
      <c r="AA24" s="42">
        <v>23</v>
      </c>
      <c r="AB24" s="43"/>
      <c r="AC24" s="41">
        <v>75.372973426683387</v>
      </c>
      <c r="AD24" s="32">
        <v>86.217647999999997</v>
      </c>
      <c r="AE24" s="31">
        <v>176</v>
      </c>
      <c r="AF24" s="32">
        <v>42.3</v>
      </c>
      <c r="AG24" s="122">
        <v>1983.0140000000001</v>
      </c>
      <c r="AH24" s="32">
        <f t="shared" si="0"/>
        <v>23.00009390188886</v>
      </c>
      <c r="AI24" s="30" t="s">
        <v>152</v>
      </c>
      <c r="AJ24" s="46">
        <v>74</v>
      </c>
      <c r="AK24" s="46">
        <v>23</v>
      </c>
      <c r="AL24" s="31">
        <v>82</v>
      </c>
      <c r="AM24" s="30"/>
      <c r="AN24" s="33">
        <v>0.14143864440878251</v>
      </c>
      <c r="AO24" s="34"/>
      <c r="AP24" s="30"/>
      <c r="AQ24" s="45">
        <v>1.69</v>
      </c>
      <c r="AR24" s="45">
        <v>0.5</v>
      </c>
      <c r="AS24" s="35">
        <v>1.6800507395205599</v>
      </c>
      <c r="AT24" s="46">
        <v>1.117</v>
      </c>
      <c r="AU24" s="46">
        <v>0.84900000000000009</v>
      </c>
      <c r="AV24" s="46">
        <v>1.014</v>
      </c>
      <c r="AW24" s="31">
        <v>569.88</v>
      </c>
      <c r="AX24" s="32">
        <v>1.5513607961261699</v>
      </c>
      <c r="AY24" s="32">
        <v>884.08949049637999</v>
      </c>
      <c r="AZ24" s="35">
        <v>3.6193864277232497</v>
      </c>
      <c r="BA24" s="32">
        <v>66.156091308593744</v>
      </c>
      <c r="BB24" s="32">
        <v>208.555354072526</v>
      </c>
      <c r="BC24" s="32">
        <v>208.555354072526</v>
      </c>
      <c r="BD24" s="32">
        <v>102.16563696557</v>
      </c>
      <c r="BE24" s="32">
        <v>15.947989999999999</v>
      </c>
      <c r="BF24" s="35"/>
      <c r="BG24" s="32"/>
      <c r="BH24" s="35"/>
      <c r="BI24" s="32"/>
      <c r="BJ24" s="32"/>
      <c r="BK24" s="32"/>
      <c r="BL24" s="32"/>
      <c r="BM24" s="32"/>
      <c r="BN24" s="32">
        <v>69.544020000000003</v>
      </c>
      <c r="BO24" s="32">
        <v>34.800000000000004</v>
      </c>
      <c r="BP24" s="32">
        <v>298.39747872572099</v>
      </c>
      <c r="BQ24" s="32">
        <v>298.39747872572099</v>
      </c>
      <c r="BR24" s="32">
        <v>146.17686809580502</v>
      </c>
      <c r="BS24" s="35"/>
      <c r="BT24" s="32"/>
      <c r="BU24" s="35"/>
      <c r="BV24" s="32"/>
      <c r="BW24" s="32"/>
      <c r="BX24" s="32"/>
      <c r="BY24" s="32">
        <v>66.156091308593744</v>
      </c>
      <c r="BZ24" s="32">
        <v>208.555354072526</v>
      </c>
      <c r="CA24" s="32">
        <v>208.555354072526</v>
      </c>
      <c r="CB24" s="32">
        <v>102.16563696557</v>
      </c>
      <c r="CC24" s="35"/>
      <c r="CD24" s="32"/>
      <c r="CE24" s="35"/>
      <c r="CF24" s="32"/>
      <c r="CG24" s="32"/>
      <c r="CH24" s="32"/>
      <c r="CI24" s="32">
        <v>66.156091308593744</v>
      </c>
      <c r="CJ24" s="32">
        <v>208.555354072526</v>
      </c>
      <c r="CK24" s="32">
        <v>208.555354072526</v>
      </c>
      <c r="CL24" s="32">
        <v>102.16563696557</v>
      </c>
      <c r="CM24" s="35"/>
      <c r="CN24" s="32"/>
      <c r="CO24" s="35"/>
      <c r="CP24" s="32"/>
      <c r="CQ24" s="32"/>
      <c r="CR24" s="32"/>
      <c r="CS24" s="36">
        <v>2779</v>
      </c>
      <c r="CT24" s="30">
        <v>74</v>
      </c>
      <c r="CU24" s="32">
        <v>137.475929499323</v>
      </c>
      <c r="CV24" s="30"/>
      <c r="CW24" s="30" t="s">
        <v>316</v>
      </c>
      <c r="CX24" s="37">
        <v>43283.479166666664</v>
      </c>
      <c r="CY24" s="38">
        <v>0</v>
      </c>
      <c r="CZ24" s="38"/>
      <c r="DA24" s="38">
        <v>0</v>
      </c>
      <c r="DB24" s="38"/>
      <c r="DC24" s="37">
        <v>43283</v>
      </c>
      <c r="DD24" s="37">
        <v>43277</v>
      </c>
      <c r="DE24" s="110">
        <v>671</v>
      </c>
      <c r="DF24" s="31">
        <v>250</v>
      </c>
      <c r="DG24" s="30"/>
      <c r="DH24" s="38">
        <v>0</v>
      </c>
      <c r="DI24" s="30" t="s">
        <v>136</v>
      </c>
      <c r="DJ24" s="38" t="s">
        <v>33</v>
      </c>
      <c r="DK24" s="39" t="s">
        <v>59</v>
      </c>
      <c r="DL24" s="38" t="s">
        <v>59</v>
      </c>
      <c r="DM24" s="38" t="s">
        <v>59</v>
      </c>
      <c r="DN24" s="37">
        <v>43277</v>
      </c>
      <c r="DO24" s="38" t="s">
        <v>157</v>
      </c>
      <c r="DP24" s="43"/>
      <c r="DQ24" s="38" t="s">
        <v>184</v>
      </c>
      <c r="DR24" s="38">
        <v>10</v>
      </c>
      <c r="DS24" s="40">
        <f t="shared" si="1"/>
        <v>0.48420747286095217</v>
      </c>
      <c r="DT24" s="31">
        <v>3805</v>
      </c>
      <c r="DU24" s="31" t="s">
        <v>172</v>
      </c>
      <c r="DV24" s="31">
        <v>99.2</v>
      </c>
      <c r="DW24" s="31">
        <v>3805</v>
      </c>
      <c r="DX24" s="38"/>
      <c r="DY24" s="38"/>
      <c r="DZ24" s="38"/>
      <c r="EA24" s="38"/>
      <c r="EB24" s="38"/>
      <c r="EC24" s="38">
        <v>35.300000000000004</v>
      </c>
      <c r="ED24" s="30"/>
      <c r="EE24" s="30"/>
      <c r="EF24" s="31"/>
      <c r="EG24" s="38"/>
      <c r="EH24" s="40">
        <v>229</v>
      </c>
      <c r="EI24" s="33">
        <v>0.70400000000000007</v>
      </c>
      <c r="EJ24" s="38"/>
      <c r="EK24" s="38" t="s">
        <v>249</v>
      </c>
      <c r="EL24" s="38" t="s">
        <v>105</v>
      </c>
      <c r="EM24" s="38" t="s">
        <v>109</v>
      </c>
      <c r="EN24" s="41"/>
      <c r="EO24" s="36">
        <v>270.3</v>
      </c>
      <c r="EP24" s="32">
        <f t="shared" si="2"/>
        <v>5503.9510136552672</v>
      </c>
      <c r="EQ24" s="38"/>
      <c r="ER24" s="38"/>
      <c r="ES24" s="32">
        <v>34.800000000000004</v>
      </c>
      <c r="ET24" s="32">
        <v>298.39747872572099</v>
      </c>
      <c r="EU24" s="32">
        <v>298.39747872572099</v>
      </c>
      <c r="EV24" s="32">
        <v>146.17686809580502</v>
      </c>
      <c r="EW24" s="32">
        <f t="shared" si="3"/>
        <v>59.959220095805023</v>
      </c>
      <c r="EX24" s="32"/>
      <c r="EY24" s="32"/>
      <c r="EZ24" s="32">
        <f t="shared" si="4"/>
        <v>32.555354072526001</v>
      </c>
      <c r="FA24" s="32">
        <f t="shared" si="5"/>
        <v>32.555354072526001</v>
      </c>
      <c r="FB24" s="32">
        <f t="shared" si="6"/>
        <v>79.165543063681142</v>
      </c>
      <c r="FC24" s="32">
        <f t="shared" si="7"/>
        <v>-176</v>
      </c>
      <c r="FD24" s="32">
        <f t="shared" si="8"/>
        <v>-176</v>
      </c>
      <c r="FE24" s="32">
        <f t="shared" si="9"/>
        <v>-23.00009390188886</v>
      </c>
      <c r="FF24" s="87">
        <v>182.61</v>
      </c>
      <c r="FG24" s="88">
        <v>63.5</v>
      </c>
      <c r="FH24" s="88"/>
      <c r="FI24" s="90">
        <v>198.33</v>
      </c>
      <c r="FJ24" s="123">
        <v>1</v>
      </c>
      <c r="FK24" s="123">
        <v>57</v>
      </c>
      <c r="FL24" s="123"/>
      <c r="FM24" s="31">
        <v>176</v>
      </c>
      <c r="FN24" s="32">
        <v>42.3</v>
      </c>
      <c r="FO24" s="32">
        <v>86.217647999999997</v>
      </c>
      <c r="FP24" s="122">
        <v>1983.0140000000001</v>
      </c>
      <c r="FQ24" s="32">
        <f t="shared" si="10"/>
        <v>23.00009390188886</v>
      </c>
      <c r="FR24" s="32" t="s">
        <v>60</v>
      </c>
      <c r="FS24" s="146">
        <v>43763</v>
      </c>
      <c r="FT24" s="154" t="s">
        <v>178</v>
      </c>
      <c r="FU24" s="32"/>
      <c r="FV24" s="32"/>
      <c r="FW24" s="146"/>
      <c r="FX24" s="154"/>
      <c r="FY24" s="32"/>
      <c r="FZ24" s="119">
        <v>101</v>
      </c>
      <c r="GA24" s="119"/>
      <c r="GB24" s="119"/>
    </row>
    <row r="25" spans="1:184" s="12" customFormat="1" x14ac:dyDescent="0.25">
      <c r="A25" s="63"/>
      <c r="B25" s="62" t="s">
        <v>273</v>
      </c>
      <c r="C25" s="30" t="s">
        <v>169</v>
      </c>
      <c r="D25" s="30">
        <v>335</v>
      </c>
      <c r="E25" s="30" t="s">
        <v>22</v>
      </c>
      <c r="F25" s="30" t="s">
        <v>49</v>
      </c>
      <c r="G25" s="30" t="s">
        <v>3</v>
      </c>
      <c r="H25" s="30" t="s">
        <v>130</v>
      </c>
      <c r="I25" s="30"/>
      <c r="J25" s="42">
        <v>159.6</v>
      </c>
      <c r="K25" s="31">
        <v>89</v>
      </c>
      <c r="L25" s="43">
        <v>32</v>
      </c>
      <c r="M25" s="42">
        <v>3473.16</v>
      </c>
      <c r="N25" s="42">
        <v>799.64</v>
      </c>
      <c r="O25" s="30" t="s">
        <v>74</v>
      </c>
      <c r="P25" s="30" t="s">
        <v>277</v>
      </c>
      <c r="Q25" s="31">
        <v>250</v>
      </c>
      <c r="R25" s="30">
        <v>2850</v>
      </c>
      <c r="S25" s="44">
        <v>53</v>
      </c>
      <c r="T25" s="31">
        <v>0.7</v>
      </c>
      <c r="U25" s="31">
        <v>2988</v>
      </c>
      <c r="V25" s="42">
        <v>25</v>
      </c>
      <c r="W25" s="42">
        <v>23.8</v>
      </c>
      <c r="X25" s="42">
        <v>152.999</v>
      </c>
      <c r="Y25" s="42">
        <v>152.999</v>
      </c>
      <c r="Z25" s="42">
        <v>1180</v>
      </c>
      <c r="AA25" s="42">
        <v>27</v>
      </c>
      <c r="AB25" s="43">
        <v>76.73</v>
      </c>
      <c r="AC25" s="41">
        <v>90.308276368295125</v>
      </c>
      <c r="AD25" s="32">
        <v>262.44288</v>
      </c>
      <c r="AE25" s="31">
        <v>322</v>
      </c>
      <c r="AF25" s="32">
        <v>4</v>
      </c>
      <c r="AG25" s="122">
        <v>13384.593000000001</v>
      </c>
      <c r="AH25" s="32">
        <f t="shared" si="0"/>
        <v>51.000023319360011</v>
      </c>
      <c r="AI25" s="30" t="s">
        <v>152</v>
      </c>
      <c r="AJ25" s="46">
        <v>74</v>
      </c>
      <c r="AK25" s="46">
        <v>51</v>
      </c>
      <c r="AL25" s="31">
        <v>82</v>
      </c>
      <c r="AM25" s="30"/>
      <c r="AN25" s="33">
        <v>0.14143864440878251</v>
      </c>
      <c r="AO25" s="34"/>
      <c r="AP25" s="30"/>
      <c r="AQ25" s="45">
        <v>1.69</v>
      </c>
      <c r="AR25" s="45">
        <v>0.5</v>
      </c>
      <c r="AS25" s="35">
        <v>1.68905412968738</v>
      </c>
      <c r="AT25" s="46">
        <v>1.117</v>
      </c>
      <c r="AU25" s="46">
        <v>0.84900000000000009</v>
      </c>
      <c r="AV25" s="46">
        <v>1.014</v>
      </c>
      <c r="AW25" s="31">
        <v>539.70000000000005</v>
      </c>
      <c r="AX25" s="32">
        <v>2.33712862615022</v>
      </c>
      <c r="AY25" s="32">
        <v>1261.3483195332751</v>
      </c>
      <c r="AZ25" s="35">
        <v>5.1363260997222495</v>
      </c>
      <c r="BA25" s="32">
        <v>57</v>
      </c>
      <c r="BB25" s="32">
        <v>484.45284578810805</v>
      </c>
      <c r="BC25" s="32">
        <v>484.45284578810805</v>
      </c>
      <c r="BD25" s="32">
        <v>394.84844743114002</v>
      </c>
      <c r="BE25" s="32">
        <v>132.40557000000001</v>
      </c>
      <c r="BF25" s="35"/>
      <c r="BG25" s="32"/>
      <c r="BH25" s="35"/>
      <c r="BI25" s="32"/>
      <c r="BJ25" s="32"/>
      <c r="BK25" s="32"/>
      <c r="BL25" s="32"/>
      <c r="BM25" s="32"/>
      <c r="BN25" s="32">
        <v>74.980989999999991</v>
      </c>
      <c r="BO25" s="32">
        <v>33.799999999999997</v>
      </c>
      <c r="BP25" s="32">
        <v>563.43879924475402</v>
      </c>
      <c r="BQ25" s="32">
        <v>563.43879924475402</v>
      </c>
      <c r="BR25" s="32">
        <v>459.22515893644504</v>
      </c>
      <c r="BS25" s="35"/>
      <c r="BT25" s="32"/>
      <c r="BU25" s="35"/>
      <c r="BV25" s="32"/>
      <c r="BW25" s="32"/>
      <c r="BX25" s="32"/>
      <c r="BY25" s="32">
        <v>33.799999999999997</v>
      </c>
      <c r="BZ25" s="32">
        <v>563.43879924475402</v>
      </c>
      <c r="CA25" s="32">
        <v>563.43879924475402</v>
      </c>
      <c r="CB25" s="32">
        <v>459.22515893644504</v>
      </c>
      <c r="CC25" s="35"/>
      <c r="CD25" s="32"/>
      <c r="CE25" s="35"/>
      <c r="CF25" s="32"/>
      <c r="CG25" s="32"/>
      <c r="CH25" s="32"/>
      <c r="CI25" s="32">
        <v>57</v>
      </c>
      <c r="CJ25" s="32">
        <v>484.45284578810805</v>
      </c>
      <c r="CK25" s="32">
        <v>484.45284578810805</v>
      </c>
      <c r="CL25" s="32">
        <v>394.84844743114002</v>
      </c>
      <c r="CM25" s="35"/>
      <c r="CN25" s="32"/>
      <c r="CO25" s="35"/>
      <c r="CP25" s="32"/>
      <c r="CQ25" s="32"/>
      <c r="CR25" s="32"/>
      <c r="CS25" s="36"/>
      <c r="CT25" s="30">
        <v>66</v>
      </c>
      <c r="CU25" s="32">
        <v>91.744076168566835</v>
      </c>
      <c r="CV25" s="30"/>
      <c r="CW25" s="30" t="s">
        <v>324</v>
      </c>
      <c r="CX25" s="37">
        <v>43922.0625</v>
      </c>
      <c r="CY25" s="38">
        <v>0</v>
      </c>
      <c r="CZ25" s="38"/>
      <c r="DA25" s="38">
        <v>0</v>
      </c>
      <c r="DB25" s="38"/>
      <c r="DC25" s="37">
        <v>43921</v>
      </c>
      <c r="DD25" s="37">
        <v>43918</v>
      </c>
      <c r="DE25" s="110">
        <v>29</v>
      </c>
      <c r="DF25" s="31">
        <v>250</v>
      </c>
      <c r="DG25" s="30"/>
      <c r="DH25" s="38">
        <v>1</v>
      </c>
      <c r="DI25" s="30" t="s">
        <v>136</v>
      </c>
      <c r="DJ25" s="38" t="s">
        <v>33</v>
      </c>
      <c r="DK25" s="39" t="s">
        <v>59</v>
      </c>
      <c r="DL25" s="38" t="s">
        <v>59</v>
      </c>
      <c r="DM25" s="38" t="s">
        <v>59</v>
      </c>
      <c r="DN25" s="37">
        <v>43304</v>
      </c>
      <c r="DO25" s="38" t="s">
        <v>157</v>
      </c>
      <c r="DP25" s="43"/>
      <c r="DQ25" s="38" t="s">
        <v>184</v>
      </c>
      <c r="DR25" s="38">
        <v>10</v>
      </c>
      <c r="DS25" s="40">
        <f t="shared" si="1"/>
        <v>0.60088927705796114</v>
      </c>
      <c r="DT25" s="31">
        <v>4013</v>
      </c>
      <c r="DU25" s="31" t="s">
        <v>172</v>
      </c>
      <c r="DV25" s="31">
        <v>99.2</v>
      </c>
      <c r="DW25" s="31">
        <v>4445</v>
      </c>
      <c r="DX25" s="38"/>
      <c r="DY25" s="38"/>
      <c r="DZ25" s="38"/>
      <c r="EA25" s="38"/>
      <c r="EB25" s="38"/>
      <c r="EC25" s="38">
        <v>39.5</v>
      </c>
      <c r="ED25" s="30"/>
      <c r="EE25" s="30"/>
      <c r="EF25" s="31"/>
      <c r="EG25" s="38"/>
      <c r="EH25" s="40">
        <v>265</v>
      </c>
      <c r="EI25" s="33">
        <v>1.288</v>
      </c>
      <c r="EJ25" s="38" t="s">
        <v>29</v>
      </c>
      <c r="EK25" s="38" t="s">
        <v>249</v>
      </c>
      <c r="EL25" s="38" t="s">
        <v>105</v>
      </c>
      <c r="EM25" s="38" t="s">
        <v>109</v>
      </c>
      <c r="EN25" s="41"/>
      <c r="EO25" s="36">
        <v>270.3</v>
      </c>
      <c r="EP25" s="32">
        <f t="shared" si="2"/>
        <v>7852.5979965779998</v>
      </c>
      <c r="EQ25" s="38"/>
      <c r="ER25" s="38"/>
      <c r="ES25" s="32">
        <v>33.799999999999997</v>
      </c>
      <c r="ET25" s="32">
        <v>563.43879924475402</v>
      </c>
      <c r="EU25" s="32">
        <v>563.43879924475402</v>
      </c>
      <c r="EV25" s="32">
        <v>459.22515893644504</v>
      </c>
      <c r="EW25" s="32">
        <f t="shared" si="3"/>
        <v>196.78227893644504</v>
      </c>
      <c r="EX25" s="32"/>
      <c r="EY25" s="32"/>
      <c r="EZ25" s="32">
        <f t="shared" si="4"/>
        <v>162.45284578810805</v>
      </c>
      <c r="FA25" s="32">
        <f t="shared" si="5"/>
        <v>162.45284578810805</v>
      </c>
      <c r="FB25" s="32">
        <f t="shared" si="6"/>
        <v>343.84842411177999</v>
      </c>
      <c r="FC25" s="32">
        <f t="shared" si="7"/>
        <v>-322</v>
      </c>
      <c r="FD25" s="32">
        <f t="shared" si="8"/>
        <v>-322</v>
      </c>
      <c r="FE25" s="32">
        <f t="shared" si="9"/>
        <v>-51.000023319360011</v>
      </c>
      <c r="FF25" s="87">
        <v>490.53</v>
      </c>
      <c r="FG25" s="88">
        <v>79.14</v>
      </c>
      <c r="FH25" s="88"/>
      <c r="FI25" s="90">
        <v>868.04</v>
      </c>
      <c r="FJ25" s="123">
        <v>1</v>
      </c>
      <c r="FK25" s="123">
        <v>57</v>
      </c>
      <c r="FL25" s="123"/>
      <c r="FM25" s="31">
        <v>322</v>
      </c>
      <c r="FN25" s="32">
        <v>4</v>
      </c>
      <c r="FO25" s="32">
        <v>262.44288</v>
      </c>
      <c r="FP25" s="122">
        <v>13384.593000000001</v>
      </c>
      <c r="FQ25" s="32">
        <f t="shared" si="10"/>
        <v>51.000023319360011</v>
      </c>
      <c r="FR25" s="32" t="s">
        <v>60</v>
      </c>
      <c r="FS25" s="146"/>
      <c r="FT25" s="154"/>
      <c r="FU25" s="32"/>
      <c r="FV25" s="32"/>
      <c r="FW25" s="146"/>
      <c r="FX25" s="154"/>
      <c r="FY25" s="32"/>
      <c r="FZ25" s="119">
        <v>101</v>
      </c>
      <c r="GA25" s="119"/>
      <c r="GB25" s="119"/>
    </row>
    <row r="26" spans="1:184" s="12" customFormat="1" x14ac:dyDescent="0.25">
      <c r="A26" s="63"/>
      <c r="B26" s="62" t="s">
        <v>273</v>
      </c>
      <c r="C26" s="30" t="s">
        <v>169</v>
      </c>
      <c r="D26" s="30">
        <v>335</v>
      </c>
      <c r="E26" s="30" t="s">
        <v>23</v>
      </c>
      <c r="F26" s="30" t="s">
        <v>49</v>
      </c>
      <c r="G26" s="30" t="s">
        <v>2</v>
      </c>
      <c r="H26" s="30" t="s">
        <v>130</v>
      </c>
      <c r="I26" s="30"/>
      <c r="J26" s="42">
        <v>159.6</v>
      </c>
      <c r="K26" s="31">
        <v>69.7</v>
      </c>
      <c r="L26" s="43"/>
      <c r="M26" s="42">
        <v>3571.81</v>
      </c>
      <c r="N26" s="42">
        <v>893.76</v>
      </c>
      <c r="O26" s="30" t="s">
        <v>74</v>
      </c>
      <c r="P26" s="30" t="s">
        <v>192</v>
      </c>
      <c r="Q26" s="31">
        <v>50</v>
      </c>
      <c r="R26" s="30">
        <v>2500</v>
      </c>
      <c r="S26" s="44">
        <v>54</v>
      </c>
      <c r="T26" s="31">
        <v>0.7</v>
      </c>
      <c r="U26" s="31">
        <v>3143</v>
      </c>
      <c r="V26" s="42">
        <v>24</v>
      </c>
      <c r="W26" s="42">
        <v>23.6</v>
      </c>
      <c r="X26" s="42">
        <v>84.01</v>
      </c>
      <c r="Y26" s="42">
        <v>84.01</v>
      </c>
      <c r="Z26" s="42">
        <v>2720</v>
      </c>
      <c r="AA26" s="42">
        <v>23</v>
      </c>
      <c r="AB26" s="43"/>
      <c r="AC26" s="41">
        <v>54.20509906416757</v>
      </c>
      <c r="AD26" s="32">
        <v>33.416640000000001</v>
      </c>
      <c r="AE26" s="31">
        <v>41</v>
      </c>
      <c r="AF26" s="32">
        <v>4</v>
      </c>
      <c r="AG26" s="122">
        <v>1704.2670000000001</v>
      </c>
      <c r="AH26" s="32">
        <f t="shared" si="0"/>
        <v>51.000549426872361</v>
      </c>
      <c r="AI26" s="30" t="s">
        <v>152</v>
      </c>
      <c r="AJ26" s="46">
        <v>74</v>
      </c>
      <c r="AK26" s="46">
        <v>51</v>
      </c>
      <c r="AL26" s="31">
        <v>82</v>
      </c>
      <c r="AM26" s="30"/>
      <c r="AN26" s="33">
        <v>0.1305898987840233</v>
      </c>
      <c r="AO26" s="34"/>
      <c r="AP26" s="30"/>
      <c r="AQ26" s="45">
        <v>1.69</v>
      </c>
      <c r="AR26" s="45">
        <v>0.5</v>
      </c>
      <c r="AS26" s="35">
        <v>1.68905412968738</v>
      </c>
      <c r="AT26" s="46">
        <v>1.117</v>
      </c>
      <c r="AU26" s="46">
        <v>0.84900000000000009</v>
      </c>
      <c r="AV26" s="46">
        <v>1.014</v>
      </c>
      <c r="AW26" s="31">
        <v>721.06</v>
      </c>
      <c r="AX26" s="32">
        <v>0.50741781860151325</v>
      </c>
      <c r="AY26" s="32">
        <v>365.878692280807</v>
      </c>
      <c r="AZ26" s="35">
        <v>1.48989160836201</v>
      </c>
      <c r="BA26" s="32">
        <v>54.20509906416757</v>
      </c>
      <c r="BB26" s="32">
        <v>41.007638754400787</v>
      </c>
      <c r="BC26" s="32">
        <v>41.007638754400787</v>
      </c>
      <c r="BD26" s="32">
        <v>33.422865890386817</v>
      </c>
      <c r="BE26" s="32">
        <v>6.2299999999999994E-3</v>
      </c>
      <c r="BF26" s="35"/>
      <c r="BG26" s="32"/>
      <c r="BH26" s="35"/>
      <c r="BI26" s="32"/>
      <c r="BJ26" s="32"/>
      <c r="BK26" s="32"/>
      <c r="BL26" s="32"/>
      <c r="BM26" s="32"/>
      <c r="BN26" s="32">
        <v>48.306419999999996</v>
      </c>
      <c r="BO26" s="32">
        <v>33.6</v>
      </c>
      <c r="BP26" s="32">
        <v>60.805630905951325</v>
      </c>
      <c r="BQ26" s="32">
        <v>60.805630905951325</v>
      </c>
      <c r="BR26" s="32">
        <v>49.559021413586571</v>
      </c>
      <c r="BS26" s="35"/>
      <c r="BT26" s="32"/>
      <c r="BU26" s="35"/>
      <c r="BV26" s="32"/>
      <c r="BW26" s="32"/>
      <c r="BX26" s="32"/>
      <c r="BY26" s="32">
        <v>33.6</v>
      </c>
      <c r="BZ26" s="32">
        <v>60.805630905951325</v>
      </c>
      <c r="CA26" s="32">
        <v>60.805630905951325</v>
      </c>
      <c r="CB26" s="32">
        <v>49.559021413586571</v>
      </c>
      <c r="CC26" s="35"/>
      <c r="CD26" s="32"/>
      <c r="CE26" s="35"/>
      <c r="CF26" s="32"/>
      <c r="CG26" s="32"/>
      <c r="CH26" s="32"/>
      <c r="CI26" s="32">
        <v>54.20509906416757</v>
      </c>
      <c r="CJ26" s="32">
        <v>41.007638754400787</v>
      </c>
      <c r="CK26" s="32">
        <v>41.007638754400787</v>
      </c>
      <c r="CL26" s="32">
        <v>33.422865890386817</v>
      </c>
      <c r="CM26" s="35"/>
      <c r="CN26" s="32"/>
      <c r="CO26" s="35"/>
      <c r="CP26" s="32"/>
      <c r="CQ26" s="32"/>
      <c r="CR26" s="32"/>
      <c r="CS26" s="36"/>
      <c r="CT26" s="30">
        <v>72.900000000000006</v>
      </c>
      <c r="CU26" s="32">
        <v>422.566371997376</v>
      </c>
      <c r="CV26" s="30"/>
      <c r="CW26" s="30" t="s">
        <v>320</v>
      </c>
      <c r="CX26" s="37">
        <v>43738.513888888891</v>
      </c>
      <c r="CY26" s="38">
        <v>0</v>
      </c>
      <c r="CZ26" s="38"/>
      <c r="DA26" s="38">
        <v>0</v>
      </c>
      <c r="DB26" s="38"/>
      <c r="DC26" s="37">
        <v>43738</v>
      </c>
      <c r="DD26" s="37">
        <v>43731</v>
      </c>
      <c r="DE26" s="110">
        <v>215</v>
      </c>
      <c r="DF26" s="31">
        <v>250</v>
      </c>
      <c r="DG26" s="30"/>
      <c r="DH26" s="38">
        <v>0</v>
      </c>
      <c r="DI26" s="30" t="s">
        <v>136</v>
      </c>
      <c r="DJ26" s="38" t="s">
        <v>33</v>
      </c>
      <c r="DK26" s="39" t="s">
        <v>59</v>
      </c>
      <c r="DL26" s="38" t="s">
        <v>59</v>
      </c>
      <c r="DM26" s="38" t="s">
        <v>59</v>
      </c>
      <c r="DN26" s="37">
        <v>43519</v>
      </c>
      <c r="DO26" s="38" t="s">
        <v>157</v>
      </c>
      <c r="DP26" s="43"/>
      <c r="DQ26" s="38" t="s">
        <v>184</v>
      </c>
      <c r="DR26" s="38">
        <v>5</v>
      </c>
      <c r="DS26" s="40">
        <f t="shared" si="1"/>
        <v>0.32938331995295089</v>
      </c>
      <c r="DT26" s="31">
        <v>4034.6</v>
      </c>
      <c r="DU26" s="31"/>
      <c r="DV26" s="31"/>
      <c r="DW26" s="31"/>
      <c r="DX26" s="38"/>
      <c r="DY26" s="38"/>
      <c r="DZ26" s="38"/>
      <c r="EA26" s="38"/>
      <c r="EB26" s="38"/>
      <c r="EC26" s="38">
        <v>21.3</v>
      </c>
      <c r="ED26" s="30"/>
      <c r="EE26" s="30"/>
      <c r="EF26" s="31"/>
      <c r="EG26" s="38"/>
      <c r="EH26" s="40">
        <v>54</v>
      </c>
      <c r="EI26" s="33">
        <v>2.7</v>
      </c>
      <c r="EJ26" s="38"/>
      <c r="EK26" s="38" t="s">
        <v>249</v>
      </c>
      <c r="EL26" s="38" t="s">
        <v>105</v>
      </c>
      <c r="EM26" s="38" t="s">
        <v>109</v>
      </c>
      <c r="EN26" s="41"/>
      <c r="EO26" s="36">
        <v>270.3</v>
      </c>
      <c r="EP26" s="32">
        <f t="shared" si="2"/>
        <v>2277.7992736042561</v>
      </c>
      <c r="EQ26" s="38"/>
      <c r="ER26" s="38"/>
      <c r="ES26" s="32">
        <v>33.6</v>
      </c>
      <c r="ET26" s="32">
        <v>60.805630905951325</v>
      </c>
      <c r="EU26" s="32">
        <v>60.805630905951325</v>
      </c>
      <c r="EV26" s="32">
        <v>49.559021413586571</v>
      </c>
      <c r="EW26" s="32">
        <f t="shared" si="3"/>
        <v>16.14238141358657</v>
      </c>
      <c r="EX26" s="32"/>
      <c r="EY26" s="32"/>
      <c r="EZ26" s="32">
        <f t="shared" si="4"/>
        <v>7.6387544007872066E-3</v>
      </c>
      <c r="FA26" s="32">
        <f t="shared" si="5"/>
        <v>7.6387544007872066E-3</v>
      </c>
      <c r="FB26" s="32">
        <f t="shared" si="6"/>
        <v>-17.577683536485544</v>
      </c>
      <c r="FC26" s="32">
        <f t="shared" si="7"/>
        <v>-41</v>
      </c>
      <c r="FD26" s="32">
        <f t="shared" si="8"/>
        <v>-41</v>
      </c>
      <c r="FE26" s="32">
        <f t="shared" si="9"/>
        <v>-51.000549426872361</v>
      </c>
      <c r="FF26" s="87">
        <v>598.76</v>
      </c>
      <c r="FG26" s="88">
        <v>454.78</v>
      </c>
      <c r="FH26" s="88"/>
      <c r="FI26" s="90">
        <v>893.76</v>
      </c>
      <c r="FJ26" s="123">
        <v>1</v>
      </c>
      <c r="FK26" s="123">
        <v>57</v>
      </c>
      <c r="FL26" s="123"/>
      <c r="FM26" s="31">
        <v>41</v>
      </c>
      <c r="FN26" s="32">
        <v>4</v>
      </c>
      <c r="FO26" s="32">
        <v>33.416640000000001</v>
      </c>
      <c r="FP26" s="122">
        <v>1704.2670000000001</v>
      </c>
      <c r="FQ26" s="32">
        <f t="shared" si="10"/>
        <v>51.000549426872361</v>
      </c>
      <c r="FR26" s="32" t="s">
        <v>40</v>
      </c>
      <c r="FS26" s="146">
        <v>43928</v>
      </c>
      <c r="FT26" s="154" t="s">
        <v>173</v>
      </c>
      <c r="FU26" s="32" t="s">
        <v>135</v>
      </c>
      <c r="FV26" s="32">
        <v>43529</v>
      </c>
      <c r="FW26" s="146"/>
      <c r="FX26" s="154"/>
      <c r="FY26" s="32"/>
      <c r="FZ26" s="119">
        <v>101</v>
      </c>
      <c r="GA26" s="119"/>
      <c r="GB26" s="119"/>
    </row>
    <row r="27" spans="1:184" s="12" customFormat="1" x14ac:dyDescent="0.25">
      <c r="A27" s="63"/>
      <c r="B27" s="62" t="s">
        <v>273</v>
      </c>
      <c r="C27" s="30" t="s">
        <v>169</v>
      </c>
      <c r="D27" s="30">
        <v>335</v>
      </c>
      <c r="E27" s="30" t="s">
        <v>24</v>
      </c>
      <c r="F27" s="30" t="s">
        <v>49</v>
      </c>
      <c r="G27" s="30" t="s">
        <v>2</v>
      </c>
      <c r="H27" s="30" t="s">
        <v>130</v>
      </c>
      <c r="I27" s="30"/>
      <c r="J27" s="42">
        <v>159.6</v>
      </c>
      <c r="K27" s="31">
        <v>69.3</v>
      </c>
      <c r="L27" s="43"/>
      <c r="M27" s="42">
        <v>3442.56</v>
      </c>
      <c r="N27" s="42">
        <v>767.46</v>
      </c>
      <c r="O27" s="30" t="s">
        <v>74</v>
      </c>
      <c r="P27" s="30" t="s">
        <v>271</v>
      </c>
      <c r="Q27" s="31">
        <v>125</v>
      </c>
      <c r="R27" s="30">
        <v>2400</v>
      </c>
      <c r="S27" s="44">
        <v>46.8</v>
      </c>
      <c r="T27" s="31">
        <v>0.7</v>
      </c>
      <c r="U27" s="31">
        <v>3174.8</v>
      </c>
      <c r="V27" s="42">
        <v>24</v>
      </c>
      <c r="W27" s="42">
        <v>23.6</v>
      </c>
      <c r="X27" s="42">
        <v>128.00900000000001</v>
      </c>
      <c r="Y27" s="42">
        <v>128.00900000000001</v>
      </c>
      <c r="Z27" s="42">
        <v>2570</v>
      </c>
      <c r="AA27" s="42">
        <v>24</v>
      </c>
      <c r="AB27" s="43">
        <v>32.01</v>
      </c>
      <c r="AC27" s="41">
        <v>40.382929726345488</v>
      </c>
      <c r="AD27" s="32">
        <v>48.797972999999999</v>
      </c>
      <c r="AE27" s="31">
        <v>69</v>
      </c>
      <c r="AF27" s="32">
        <v>16.7</v>
      </c>
      <c r="AG27" s="122">
        <v>2488.6980000000003</v>
      </c>
      <c r="AH27" s="32">
        <f t="shared" si="0"/>
        <v>51.000028218385225</v>
      </c>
      <c r="AI27" s="30" t="s">
        <v>152</v>
      </c>
      <c r="AJ27" s="46">
        <v>74</v>
      </c>
      <c r="AK27" s="46">
        <v>51</v>
      </c>
      <c r="AL27" s="31">
        <v>82</v>
      </c>
      <c r="AM27" s="30"/>
      <c r="AN27" s="33">
        <v>0.131641640975041</v>
      </c>
      <c r="AO27" s="34"/>
      <c r="AP27" s="30"/>
      <c r="AQ27" s="45">
        <v>1.69</v>
      </c>
      <c r="AR27" s="45">
        <v>0.5</v>
      </c>
      <c r="AS27" s="35">
        <v>1.68605799640441</v>
      </c>
      <c r="AT27" s="46">
        <v>1.117</v>
      </c>
      <c r="AU27" s="46">
        <v>0.84900000000000009</v>
      </c>
      <c r="AV27" s="46">
        <v>1.014</v>
      </c>
      <c r="AW27" s="31">
        <v>913.43</v>
      </c>
      <c r="AX27" s="32">
        <v>0.22705269838511141</v>
      </c>
      <c r="AY27" s="32">
        <v>207.396746285912</v>
      </c>
      <c r="AZ27" s="35">
        <v>0.84603933098792139</v>
      </c>
      <c r="BA27" s="32">
        <v>40.382929726345488</v>
      </c>
      <c r="BB27" s="32">
        <v>68.999027849882722</v>
      </c>
      <c r="BC27" s="32">
        <v>69</v>
      </c>
      <c r="BD27" s="32">
        <v>48.797972999999999</v>
      </c>
      <c r="BE27" s="32">
        <v>0</v>
      </c>
      <c r="BF27" s="35"/>
      <c r="BG27" s="32"/>
      <c r="BH27" s="35"/>
      <c r="BI27" s="32"/>
      <c r="BJ27" s="32"/>
      <c r="BK27" s="32"/>
      <c r="BL27" s="32"/>
      <c r="BM27" s="32"/>
      <c r="BN27" s="32">
        <v>4.8424499999999995</v>
      </c>
      <c r="BO27" s="32">
        <v>33.6</v>
      </c>
      <c r="BP27" s="32">
        <v>72.341288851596218</v>
      </c>
      <c r="BQ27" s="32">
        <v>72.341288851596218</v>
      </c>
      <c r="BR27" s="32">
        <v>51.16098927775932</v>
      </c>
      <c r="BS27" s="35"/>
      <c r="BT27" s="32"/>
      <c r="BU27" s="35"/>
      <c r="BV27" s="32"/>
      <c r="BW27" s="32"/>
      <c r="BX27" s="32"/>
      <c r="BY27" s="32">
        <v>40.382929726345488</v>
      </c>
      <c r="BZ27" s="32">
        <v>68.999027849882722</v>
      </c>
      <c r="CA27" s="32">
        <v>69</v>
      </c>
      <c r="CB27" s="32">
        <v>48.797972999999999</v>
      </c>
      <c r="CC27" s="35"/>
      <c r="CD27" s="32"/>
      <c r="CE27" s="35"/>
      <c r="CF27" s="32"/>
      <c r="CG27" s="32"/>
      <c r="CH27" s="32"/>
      <c r="CI27" s="32">
        <v>40.382929726345488</v>
      </c>
      <c r="CJ27" s="32">
        <v>68.999027849882722</v>
      </c>
      <c r="CK27" s="32">
        <v>69</v>
      </c>
      <c r="CL27" s="32">
        <v>48.797972999999999</v>
      </c>
      <c r="CM27" s="35"/>
      <c r="CN27" s="32"/>
      <c r="CO27" s="35"/>
      <c r="CP27" s="32"/>
      <c r="CQ27" s="32"/>
      <c r="CR27" s="32"/>
      <c r="CS27" s="36">
        <v>3175.8</v>
      </c>
      <c r="CT27" s="30">
        <v>72</v>
      </c>
      <c r="CU27" s="32">
        <v>942.67702071241001</v>
      </c>
      <c r="CV27" s="30"/>
      <c r="CW27" s="30"/>
      <c r="CX27" s="37">
        <v>43570.597222222219</v>
      </c>
      <c r="CY27" s="38">
        <v>0</v>
      </c>
      <c r="CZ27" s="38"/>
      <c r="DA27" s="38">
        <v>0</v>
      </c>
      <c r="DB27" s="38"/>
      <c r="DC27" s="37">
        <v>43570</v>
      </c>
      <c r="DD27" s="37">
        <v>43566</v>
      </c>
      <c r="DE27" s="110">
        <v>383</v>
      </c>
      <c r="DF27" s="31">
        <v>250</v>
      </c>
      <c r="DG27" s="30"/>
      <c r="DH27" s="38">
        <v>0</v>
      </c>
      <c r="DI27" s="30" t="s">
        <v>136</v>
      </c>
      <c r="DJ27" s="38" t="s">
        <v>33</v>
      </c>
      <c r="DK27" s="39" t="s">
        <v>59</v>
      </c>
      <c r="DL27" s="38" t="s">
        <v>59</v>
      </c>
      <c r="DM27" s="38" t="s">
        <v>59</v>
      </c>
      <c r="DN27" s="37">
        <v>43566</v>
      </c>
      <c r="DO27" s="38" t="s">
        <v>157</v>
      </c>
      <c r="DP27" s="43"/>
      <c r="DQ27" s="38" t="s">
        <v>184</v>
      </c>
      <c r="DR27" s="38">
        <v>3</v>
      </c>
      <c r="DS27" s="40">
        <f t="shared" si="1"/>
        <v>0.50244645059997761</v>
      </c>
      <c r="DT27" s="31">
        <v>4367</v>
      </c>
      <c r="DU27" s="31"/>
      <c r="DV27" s="31"/>
      <c r="DW27" s="31"/>
      <c r="DX27" s="38"/>
      <c r="DY27" s="38" t="s">
        <v>279</v>
      </c>
      <c r="DZ27" s="38"/>
      <c r="EA27" s="38"/>
      <c r="EB27" s="38"/>
      <c r="EC27" s="38">
        <v>24.85</v>
      </c>
      <c r="ED27" s="30"/>
      <c r="EE27" s="30"/>
      <c r="EF27" s="31"/>
      <c r="EG27" s="38"/>
      <c r="EH27" s="40">
        <v>117</v>
      </c>
      <c r="EI27" s="33">
        <v>0.9</v>
      </c>
      <c r="EJ27" s="38"/>
      <c r="EK27" s="38" t="s">
        <v>249</v>
      </c>
      <c r="EL27" s="38" t="s">
        <v>105</v>
      </c>
      <c r="EM27" s="38" t="s">
        <v>109</v>
      </c>
      <c r="EN27" s="41"/>
      <c r="EO27" s="36">
        <v>270.3</v>
      </c>
      <c r="EP27" s="32">
        <f t="shared" si="2"/>
        <v>1291.1606169056975</v>
      </c>
      <c r="EQ27" s="38"/>
      <c r="ER27" s="38"/>
      <c r="ES27" s="32">
        <v>33.6</v>
      </c>
      <c r="ET27" s="32">
        <v>72.341288851596218</v>
      </c>
      <c r="EU27" s="32">
        <v>72.341288851596218</v>
      </c>
      <c r="EV27" s="32">
        <v>51.16098927775932</v>
      </c>
      <c r="EW27" s="32">
        <f t="shared" si="3"/>
        <v>2.3630162777593213</v>
      </c>
      <c r="EX27" s="32"/>
      <c r="EY27" s="32"/>
      <c r="EZ27" s="32">
        <f t="shared" si="4"/>
        <v>-9.7215011727769252E-4</v>
      </c>
      <c r="FA27" s="32">
        <f t="shared" si="5"/>
        <v>0</v>
      </c>
      <c r="FB27" s="32">
        <f t="shared" si="6"/>
        <v>-2.202055218385226</v>
      </c>
      <c r="FC27" s="32">
        <f t="shared" si="7"/>
        <v>-69</v>
      </c>
      <c r="FD27" s="32">
        <f t="shared" si="8"/>
        <v>-69</v>
      </c>
      <c r="FE27" s="32">
        <f t="shared" si="9"/>
        <v>-51.000028218385225</v>
      </c>
      <c r="FF27" s="87">
        <v>603.04</v>
      </c>
      <c r="FG27" s="88">
        <v>417.67</v>
      </c>
      <c r="FH27" s="88"/>
      <c r="FI27" s="90">
        <v>603.5</v>
      </c>
      <c r="FJ27" s="123">
        <v>1</v>
      </c>
      <c r="FK27" s="123">
        <v>57</v>
      </c>
      <c r="FL27" s="123"/>
      <c r="FM27" s="31">
        <v>69</v>
      </c>
      <c r="FN27" s="32">
        <v>16.7</v>
      </c>
      <c r="FO27" s="32">
        <v>48.797972999999999</v>
      </c>
      <c r="FP27" s="122">
        <v>2488.6980000000003</v>
      </c>
      <c r="FQ27" s="32">
        <f t="shared" si="10"/>
        <v>51.000028218385225</v>
      </c>
      <c r="FR27" s="32" t="s">
        <v>61</v>
      </c>
      <c r="FS27" s="146">
        <v>43894</v>
      </c>
      <c r="FT27" s="154" t="s">
        <v>298</v>
      </c>
      <c r="FU27" s="32"/>
      <c r="FV27" s="32"/>
      <c r="FW27" s="146"/>
      <c r="FX27" s="154"/>
      <c r="FY27" s="32"/>
      <c r="FZ27" s="119">
        <v>101</v>
      </c>
      <c r="GA27" s="119"/>
      <c r="GB27" s="119"/>
    </row>
    <row r="28" spans="1:184" s="12" customFormat="1" x14ac:dyDescent="0.25">
      <c r="A28" s="63"/>
      <c r="B28" s="62" t="s">
        <v>273</v>
      </c>
      <c r="C28" s="30" t="s">
        <v>169</v>
      </c>
      <c r="D28" s="30">
        <v>335</v>
      </c>
      <c r="E28" s="30" t="s">
        <v>25</v>
      </c>
      <c r="F28" s="30" t="s">
        <v>49</v>
      </c>
      <c r="G28" s="30" t="s">
        <v>2</v>
      </c>
      <c r="H28" s="30" t="s">
        <v>130</v>
      </c>
      <c r="I28" s="30"/>
      <c r="J28" s="42">
        <v>159.6</v>
      </c>
      <c r="K28" s="31">
        <v>67.5</v>
      </c>
      <c r="L28" s="43"/>
      <c r="M28" s="42">
        <v>3712</v>
      </c>
      <c r="N28" s="42">
        <v>1026.94</v>
      </c>
      <c r="O28" s="30" t="s">
        <v>74</v>
      </c>
      <c r="P28" s="30" t="s">
        <v>272</v>
      </c>
      <c r="Q28" s="31">
        <v>125</v>
      </c>
      <c r="R28" s="30">
        <v>2850</v>
      </c>
      <c r="S28" s="44">
        <v>52</v>
      </c>
      <c r="T28" s="31">
        <v>0.7</v>
      </c>
      <c r="U28" s="31">
        <v>3321.9</v>
      </c>
      <c r="V28" s="42">
        <v>23</v>
      </c>
      <c r="W28" s="42">
        <v>22.5</v>
      </c>
      <c r="X28" s="42">
        <v>164.09800000000001</v>
      </c>
      <c r="Y28" s="42">
        <v>164.09800000000001</v>
      </c>
      <c r="Z28" s="42">
        <v>2450</v>
      </c>
      <c r="AA28" s="42">
        <v>29</v>
      </c>
      <c r="AB28" s="43">
        <v>34.75</v>
      </c>
      <c r="AC28" s="41">
        <v>44.136098568711958</v>
      </c>
      <c r="AD28" s="32">
        <v>19.438703999999998</v>
      </c>
      <c r="AE28" s="31">
        <v>24</v>
      </c>
      <c r="AF28" s="32">
        <v>4.6000000000000005</v>
      </c>
      <c r="AG28" s="122">
        <v>991.38900000000001</v>
      </c>
      <c r="AH28" s="32">
        <f t="shared" si="0"/>
        <v>51.000776594982881</v>
      </c>
      <c r="AI28" s="30" t="s">
        <v>152</v>
      </c>
      <c r="AJ28" s="46">
        <v>74</v>
      </c>
      <c r="AK28" s="46">
        <v>51</v>
      </c>
      <c r="AL28" s="31">
        <v>82</v>
      </c>
      <c r="AM28" s="30"/>
      <c r="AN28" s="33">
        <v>0.13530635514586631</v>
      </c>
      <c r="AO28" s="34"/>
      <c r="AP28" s="30"/>
      <c r="AQ28" s="45">
        <v>1.69</v>
      </c>
      <c r="AR28" s="45">
        <v>0.5</v>
      </c>
      <c r="AS28" s="35">
        <v>1.68891234045275</v>
      </c>
      <c r="AT28" s="46">
        <v>1.117</v>
      </c>
      <c r="AU28" s="46">
        <v>0.84900000000000009</v>
      </c>
      <c r="AV28" s="46">
        <v>1.014</v>
      </c>
      <c r="AW28" s="31">
        <v>814.5</v>
      </c>
      <c r="AX28" s="32">
        <v>6.30481993339225E-2</v>
      </c>
      <c r="AY28" s="32">
        <v>51.35275835747985</v>
      </c>
      <c r="AZ28" s="35">
        <v>0.20913069988503821</v>
      </c>
      <c r="BA28" s="32">
        <v>44.136098568711958</v>
      </c>
      <c r="BB28" s="32">
        <v>24.00103602739091</v>
      </c>
      <c r="BC28" s="32">
        <v>24.00103602739091</v>
      </c>
      <c r="BD28" s="32">
        <v>19.439543126241158</v>
      </c>
      <c r="BE28" s="32">
        <v>8.3999999999999993E-4</v>
      </c>
      <c r="BF28" s="35"/>
      <c r="BG28" s="32"/>
      <c r="BH28" s="35"/>
      <c r="BI28" s="32"/>
      <c r="BJ28" s="32"/>
      <c r="BK28" s="32"/>
      <c r="BL28" s="32"/>
      <c r="BM28" s="32"/>
      <c r="BN28" s="32">
        <v>5.8697900000000001</v>
      </c>
      <c r="BO28" s="32">
        <v>32.5</v>
      </c>
      <c r="BP28" s="32">
        <v>25.408750169938887</v>
      </c>
      <c r="BQ28" s="32">
        <v>25.408750169938887</v>
      </c>
      <c r="BR28" s="32">
        <v>20.579715565141321</v>
      </c>
      <c r="BS28" s="35"/>
      <c r="BT28" s="32"/>
      <c r="BU28" s="35"/>
      <c r="BV28" s="32"/>
      <c r="BW28" s="32"/>
      <c r="BX28" s="32"/>
      <c r="BY28" s="32">
        <v>32.5</v>
      </c>
      <c r="BZ28" s="32">
        <v>25.408750169938887</v>
      </c>
      <c r="CA28" s="32">
        <v>25.408750169938887</v>
      </c>
      <c r="CB28" s="32">
        <v>20.579715565141321</v>
      </c>
      <c r="CC28" s="35"/>
      <c r="CD28" s="32"/>
      <c r="CE28" s="35"/>
      <c r="CF28" s="32"/>
      <c r="CG28" s="32"/>
      <c r="CH28" s="32"/>
      <c r="CI28" s="32">
        <v>44.136098568711958</v>
      </c>
      <c r="CJ28" s="32">
        <v>24.00103602739091</v>
      </c>
      <c r="CK28" s="32">
        <v>24.00103602739091</v>
      </c>
      <c r="CL28" s="32">
        <v>19.439543126241158</v>
      </c>
      <c r="CM28" s="35"/>
      <c r="CN28" s="32"/>
      <c r="CO28" s="35"/>
      <c r="CP28" s="32"/>
      <c r="CQ28" s="32"/>
      <c r="CR28" s="32"/>
      <c r="CS28" s="36"/>
      <c r="CT28" s="30">
        <v>80</v>
      </c>
      <c r="CU28" s="32">
        <v>3400.5682868443382</v>
      </c>
      <c r="CV28" s="30"/>
      <c r="CW28" s="30"/>
      <c r="CX28" s="37">
        <v>43614.639560185184</v>
      </c>
      <c r="CY28" s="38">
        <v>0</v>
      </c>
      <c r="CZ28" s="38"/>
      <c r="DA28" s="38">
        <v>0</v>
      </c>
      <c r="DB28" s="38"/>
      <c r="DC28" s="37">
        <v>43614</v>
      </c>
      <c r="DD28" s="37">
        <v>43613</v>
      </c>
      <c r="DE28" s="110">
        <v>337</v>
      </c>
      <c r="DF28" s="31">
        <v>250</v>
      </c>
      <c r="DG28" s="30"/>
      <c r="DH28" s="38">
        <v>0</v>
      </c>
      <c r="DI28" s="30" t="s">
        <v>136</v>
      </c>
      <c r="DJ28" s="38" t="s">
        <v>33</v>
      </c>
      <c r="DK28" s="39" t="s">
        <v>59</v>
      </c>
      <c r="DL28" s="38" t="s">
        <v>59</v>
      </c>
      <c r="DM28" s="38" t="s">
        <v>59</v>
      </c>
      <c r="DN28" s="37">
        <v>43613</v>
      </c>
      <c r="DO28" s="38" t="s">
        <v>157</v>
      </c>
      <c r="DP28" s="43"/>
      <c r="DQ28" s="38" t="s">
        <v>184</v>
      </c>
      <c r="DR28" s="38">
        <v>7.1</v>
      </c>
      <c r="DS28" s="40">
        <f t="shared" si="1"/>
        <v>0.64170968246519644</v>
      </c>
      <c r="DT28" s="31">
        <v>4538.1000000000004</v>
      </c>
      <c r="DU28" s="31"/>
      <c r="DV28" s="31"/>
      <c r="DW28" s="31"/>
      <c r="DX28" s="38"/>
      <c r="DY28" s="38"/>
      <c r="DZ28" s="38"/>
      <c r="EA28" s="38"/>
      <c r="EB28" s="38"/>
      <c r="EC28" s="38">
        <v>25.06</v>
      </c>
      <c r="ED28" s="30"/>
      <c r="EE28" s="30"/>
      <c r="EF28" s="31"/>
      <c r="EG28" s="38"/>
      <c r="EH28" s="40">
        <v>130</v>
      </c>
      <c r="EI28" s="33">
        <v>0.7</v>
      </c>
      <c r="EJ28" s="38"/>
      <c r="EK28" s="38" t="s">
        <v>249</v>
      </c>
      <c r="EL28" s="38" t="s">
        <v>105</v>
      </c>
      <c r="EM28" s="38" t="s">
        <v>109</v>
      </c>
      <c r="EN28" s="41"/>
      <c r="EO28" s="36">
        <v>270.3</v>
      </c>
      <c r="EP28" s="32">
        <f t="shared" si="2"/>
        <v>319.69961124292149</v>
      </c>
      <c r="EQ28" s="38"/>
      <c r="ER28" s="38"/>
      <c r="ES28" s="32">
        <v>32.5</v>
      </c>
      <c r="ET28" s="32">
        <v>25.408750169938887</v>
      </c>
      <c r="EU28" s="32">
        <v>25.408750169938887</v>
      </c>
      <c r="EV28" s="32">
        <v>20.579715565141321</v>
      </c>
      <c r="EW28" s="32">
        <f t="shared" si="3"/>
        <v>1.1410115651413228</v>
      </c>
      <c r="EX28" s="32"/>
      <c r="EY28" s="32"/>
      <c r="EZ28" s="32">
        <f t="shared" si="4"/>
        <v>1.0360273909100215E-3</v>
      </c>
      <c r="FA28" s="32">
        <f t="shared" si="5"/>
        <v>1.0360273909100215E-3</v>
      </c>
      <c r="FB28" s="32">
        <f t="shared" si="6"/>
        <v>-31.561233468741722</v>
      </c>
      <c r="FC28" s="32">
        <f t="shared" si="7"/>
        <v>-24</v>
      </c>
      <c r="FD28" s="32">
        <f t="shared" si="8"/>
        <v>-24</v>
      </c>
      <c r="FE28" s="32">
        <f t="shared" si="9"/>
        <v>-51.000776594982881</v>
      </c>
      <c r="FF28" s="87">
        <v>755.88</v>
      </c>
      <c r="FG28" s="88">
        <v>458.45</v>
      </c>
      <c r="FH28" s="88"/>
      <c r="FI28" s="90">
        <v>1026.94</v>
      </c>
      <c r="FJ28" s="123">
        <v>1</v>
      </c>
      <c r="FK28" s="123">
        <v>57</v>
      </c>
      <c r="FL28" s="123"/>
      <c r="FM28" s="31">
        <v>24</v>
      </c>
      <c r="FN28" s="32">
        <v>4.6000000000000005</v>
      </c>
      <c r="FO28" s="32">
        <v>19.438703999999998</v>
      </c>
      <c r="FP28" s="122">
        <v>991.38900000000001</v>
      </c>
      <c r="FQ28" s="32">
        <f t="shared" si="10"/>
        <v>51.000776594982881</v>
      </c>
      <c r="FR28" s="32" t="s">
        <v>61</v>
      </c>
      <c r="FS28" s="146">
        <v>43823</v>
      </c>
      <c r="FT28" s="154" t="s">
        <v>297</v>
      </c>
      <c r="FU28" s="32" t="s">
        <v>293</v>
      </c>
      <c r="FV28" s="32"/>
      <c r="FW28" s="146"/>
      <c r="FX28" s="154"/>
      <c r="FY28" s="32"/>
      <c r="FZ28" s="119">
        <v>101</v>
      </c>
      <c r="GA28" s="119"/>
      <c r="GB28" s="119"/>
    </row>
    <row r="29" spans="1:184" s="12" customFormat="1" x14ac:dyDescent="0.25">
      <c r="A29" s="63"/>
      <c r="B29" s="62" t="s">
        <v>273</v>
      </c>
      <c r="C29" s="30" t="s">
        <v>169</v>
      </c>
      <c r="D29" s="30">
        <v>335</v>
      </c>
      <c r="E29" s="30" t="s">
        <v>26</v>
      </c>
      <c r="F29" s="30" t="s">
        <v>49</v>
      </c>
      <c r="G29" s="30" t="s">
        <v>2</v>
      </c>
      <c r="H29" s="30" t="s">
        <v>130</v>
      </c>
      <c r="I29" s="30"/>
      <c r="J29" s="42">
        <v>159.6</v>
      </c>
      <c r="K29" s="31">
        <v>67.099999999999994</v>
      </c>
      <c r="L29" s="43"/>
      <c r="M29" s="42">
        <v>3074</v>
      </c>
      <c r="N29" s="42">
        <v>397.76</v>
      </c>
      <c r="O29" s="30" t="s">
        <v>74</v>
      </c>
      <c r="P29" s="30" t="s">
        <v>270</v>
      </c>
      <c r="Q29" s="31">
        <v>125</v>
      </c>
      <c r="R29" s="30">
        <v>2700</v>
      </c>
      <c r="S29" s="44">
        <v>50</v>
      </c>
      <c r="T29" s="31">
        <v>0.7</v>
      </c>
      <c r="U29" s="31">
        <v>2756</v>
      </c>
      <c r="V29" s="42">
        <v>24</v>
      </c>
      <c r="W29" s="42">
        <v>23.6</v>
      </c>
      <c r="X29" s="42">
        <v>114.009</v>
      </c>
      <c r="Y29" s="42">
        <v>114.009</v>
      </c>
      <c r="Z29" s="42">
        <v>2600</v>
      </c>
      <c r="AA29" s="42">
        <v>25</v>
      </c>
      <c r="AB29" s="43">
        <v>34.08</v>
      </c>
      <c r="AC29" s="41">
        <v>42.656088437152789</v>
      </c>
      <c r="AD29" s="32">
        <v>62.24868</v>
      </c>
      <c r="AE29" s="31">
        <v>80</v>
      </c>
      <c r="AF29" s="32">
        <v>8.35</v>
      </c>
      <c r="AG29" s="122">
        <v>3174.6990000000001</v>
      </c>
      <c r="AH29" s="32">
        <f t="shared" si="0"/>
        <v>51.000262174234059</v>
      </c>
      <c r="AI29" s="30" t="s">
        <v>152</v>
      </c>
      <c r="AJ29" s="46">
        <v>74</v>
      </c>
      <c r="AK29" s="46">
        <v>51</v>
      </c>
      <c r="AL29" s="31">
        <v>82</v>
      </c>
      <c r="AM29" s="30"/>
      <c r="AN29" s="33">
        <v>0.1303768091134947</v>
      </c>
      <c r="AO29" s="34"/>
      <c r="AP29" s="30"/>
      <c r="AQ29" s="45">
        <v>1.69</v>
      </c>
      <c r="AR29" s="45">
        <v>0.5</v>
      </c>
      <c r="AS29" s="35">
        <v>1.6880266967914499</v>
      </c>
      <c r="AT29" s="46">
        <v>1.117</v>
      </c>
      <c r="AU29" s="46">
        <v>0.84900000000000009</v>
      </c>
      <c r="AV29" s="46">
        <v>1.014</v>
      </c>
      <c r="AW29" s="31">
        <v>746</v>
      </c>
      <c r="AX29" s="32">
        <v>0.4001523622222834</v>
      </c>
      <c r="AY29" s="32">
        <v>298.51366221782303</v>
      </c>
      <c r="AZ29" s="35">
        <v>1.21631489532526</v>
      </c>
      <c r="BA29" s="32">
        <v>42.656088437152789</v>
      </c>
      <c r="BB29" s="32">
        <v>79.994670903342552</v>
      </c>
      <c r="BC29" s="32">
        <v>80</v>
      </c>
      <c r="BD29" s="32">
        <v>62.24868</v>
      </c>
      <c r="BE29" s="32">
        <v>0</v>
      </c>
      <c r="BF29" s="35"/>
      <c r="BG29" s="32"/>
      <c r="BH29" s="35"/>
      <c r="BI29" s="32"/>
      <c r="BJ29" s="32"/>
      <c r="BK29" s="32"/>
      <c r="BL29" s="32"/>
      <c r="BM29" s="32"/>
      <c r="BN29" s="32">
        <v>8.0105299999999993</v>
      </c>
      <c r="BO29" s="32">
        <v>33.6</v>
      </c>
      <c r="BP29" s="32">
        <v>86.408422402574445</v>
      </c>
      <c r="BQ29" s="32">
        <v>86.408422402574445</v>
      </c>
      <c r="BR29" s="32">
        <v>67.235127943033604</v>
      </c>
      <c r="BS29" s="35"/>
      <c r="BT29" s="32"/>
      <c r="BU29" s="35"/>
      <c r="BV29" s="32"/>
      <c r="BW29" s="32"/>
      <c r="BX29" s="32"/>
      <c r="BY29" s="32">
        <v>33.6</v>
      </c>
      <c r="BZ29" s="32">
        <v>86.408422402574445</v>
      </c>
      <c r="CA29" s="32">
        <v>86.408422402574445</v>
      </c>
      <c r="CB29" s="32">
        <v>67.235127943033604</v>
      </c>
      <c r="CC29" s="35"/>
      <c r="CD29" s="32"/>
      <c r="CE29" s="35"/>
      <c r="CF29" s="32"/>
      <c r="CG29" s="32"/>
      <c r="CH29" s="32"/>
      <c r="CI29" s="32">
        <v>42.656088437152789</v>
      </c>
      <c r="CJ29" s="32">
        <v>79.994670903342552</v>
      </c>
      <c r="CK29" s="32">
        <v>80</v>
      </c>
      <c r="CL29" s="32">
        <v>62.24868</v>
      </c>
      <c r="CM29" s="35"/>
      <c r="CN29" s="32"/>
      <c r="CO29" s="35"/>
      <c r="CP29" s="32"/>
      <c r="CQ29" s="32"/>
      <c r="CR29" s="32"/>
      <c r="CS29" s="36"/>
      <c r="CT29" s="30">
        <v>58</v>
      </c>
      <c r="CU29" s="32">
        <v>535.51421661002803</v>
      </c>
      <c r="CV29" s="30"/>
      <c r="CW29" s="30"/>
      <c r="CX29" s="37">
        <v>43649.632199074076</v>
      </c>
      <c r="CY29" s="38">
        <v>0</v>
      </c>
      <c r="CZ29" s="38"/>
      <c r="DA29" s="38">
        <v>0</v>
      </c>
      <c r="DB29" s="38"/>
      <c r="DC29" s="37">
        <v>43649</v>
      </c>
      <c r="DD29" s="37">
        <v>43643</v>
      </c>
      <c r="DE29" s="110">
        <v>304</v>
      </c>
      <c r="DF29" s="31">
        <v>250</v>
      </c>
      <c r="DG29" s="30"/>
      <c r="DH29" s="38">
        <v>0</v>
      </c>
      <c r="DI29" s="30" t="s">
        <v>136</v>
      </c>
      <c r="DJ29" s="38" t="s">
        <v>33</v>
      </c>
      <c r="DK29" s="39" t="s">
        <v>59</v>
      </c>
      <c r="DL29" s="38" t="s">
        <v>59</v>
      </c>
      <c r="DM29" s="38" t="s">
        <v>59</v>
      </c>
      <c r="DN29" s="37">
        <v>43643</v>
      </c>
      <c r="DO29" s="38" t="s">
        <v>157</v>
      </c>
      <c r="DP29" s="43"/>
      <c r="DQ29" s="38" t="s">
        <v>184</v>
      </c>
      <c r="DR29" s="38">
        <v>6</v>
      </c>
      <c r="DS29" s="40">
        <f t="shared" si="1"/>
        <v>0.44730461393596999</v>
      </c>
      <c r="DT29" s="31">
        <v>3802.67</v>
      </c>
      <c r="DU29" s="31"/>
      <c r="DV29" s="31"/>
      <c r="DW29" s="31"/>
      <c r="DX29" s="38"/>
      <c r="DY29" s="38"/>
      <c r="DZ29" s="38"/>
      <c r="EA29" s="38"/>
      <c r="EB29" s="38"/>
      <c r="EC29" s="38">
        <v>25.06</v>
      </c>
      <c r="ED29" s="30"/>
      <c r="EE29" s="30"/>
      <c r="EF29" s="31"/>
      <c r="EG29" s="38"/>
      <c r="EH29" s="40">
        <v>125</v>
      </c>
      <c r="EI29" s="33">
        <v>0.8</v>
      </c>
      <c r="EJ29" s="38"/>
      <c r="EK29" s="38" t="s">
        <v>249</v>
      </c>
      <c r="EL29" s="38" t="s">
        <v>105</v>
      </c>
      <c r="EM29" s="38" t="s">
        <v>109</v>
      </c>
      <c r="EN29" s="41"/>
      <c r="EO29" s="36">
        <v>270.3</v>
      </c>
      <c r="EP29" s="32">
        <f t="shared" si="2"/>
        <v>1858.4143250376765</v>
      </c>
      <c r="EQ29" s="38"/>
      <c r="ER29" s="38"/>
      <c r="ES29" s="32">
        <v>33.6</v>
      </c>
      <c r="ET29" s="32">
        <v>86.408422402574445</v>
      </c>
      <c r="EU29" s="32">
        <v>86.408422402574445</v>
      </c>
      <c r="EV29" s="32">
        <v>67.235127943033604</v>
      </c>
      <c r="EW29" s="32">
        <f t="shared" si="3"/>
        <v>4.9864479430336033</v>
      </c>
      <c r="EX29" s="32"/>
      <c r="EY29" s="32"/>
      <c r="EZ29" s="32">
        <f t="shared" si="4"/>
        <v>-5.3290966574479626E-3</v>
      </c>
      <c r="FA29" s="32">
        <f t="shared" si="5"/>
        <v>0</v>
      </c>
      <c r="FB29" s="32">
        <f t="shared" si="6"/>
        <v>11.248417825765941</v>
      </c>
      <c r="FC29" s="32">
        <f t="shared" si="7"/>
        <v>-80</v>
      </c>
      <c r="FD29" s="32">
        <f t="shared" si="8"/>
        <v>-80</v>
      </c>
      <c r="FE29" s="32">
        <f t="shared" si="9"/>
        <v>-51.000262174234059</v>
      </c>
      <c r="FF29" s="87">
        <v>187.66</v>
      </c>
      <c r="FG29" s="88">
        <v>119.74</v>
      </c>
      <c r="FH29" s="88"/>
      <c r="FI29" s="90">
        <v>397.76</v>
      </c>
      <c r="FJ29" s="123">
        <v>1</v>
      </c>
      <c r="FK29" s="123">
        <v>57</v>
      </c>
      <c r="FL29" s="123"/>
      <c r="FM29" s="31">
        <v>80</v>
      </c>
      <c r="FN29" s="32">
        <v>8.35</v>
      </c>
      <c r="FO29" s="32">
        <v>62.24868</v>
      </c>
      <c r="FP29" s="122">
        <v>3174.6990000000001</v>
      </c>
      <c r="FQ29" s="32">
        <f t="shared" si="10"/>
        <v>51.000262174234059</v>
      </c>
      <c r="FR29" s="32" t="s">
        <v>61</v>
      </c>
      <c r="FS29" s="146">
        <v>43937</v>
      </c>
      <c r="FT29" s="154" t="s">
        <v>142</v>
      </c>
      <c r="FU29" s="32"/>
      <c r="FV29" s="32"/>
      <c r="FW29" s="146"/>
      <c r="FX29" s="154"/>
      <c r="FY29" s="32"/>
      <c r="FZ29" s="119">
        <v>101</v>
      </c>
      <c r="GA29" s="119"/>
      <c r="GB29" s="119"/>
    </row>
    <row r="30" spans="1:184" s="12" customFormat="1" x14ac:dyDescent="0.25">
      <c r="A30" s="63"/>
      <c r="B30" s="62" t="s">
        <v>273</v>
      </c>
      <c r="C30" s="30" t="s">
        <v>169</v>
      </c>
      <c r="D30" s="30">
        <v>335</v>
      </c>
      <c r="E30" s="30" t="s">
        <v>27</v>
      </c>
      <c r="F30" s="30" t="s">
        <v>49</v>
      </c>
      <c r="G30" s="30" t="s">
        <v>2</v>
      </c>
      <c r="H30" s="30" t="s">
        <v>130</v>
      </c>
      <c r="I30" s="30"/>
      <c r="J30" s="42">
        <v>159.6</v>
      </c>
      <c r="K30" s="31">
        <v>77.900000000000006</v>
      </c>
      <c r="L30" s="43"/>
      <c r="M30" s="42">
        <v>3513</v>
      </c>
      <c r="N30" s="42">
        <v>843.21</v>
      </c>
      <c r="O30" s="30" t="s">
        <v>74</v>
      </c>
      <c r="P30" s="30" t="s">
        <v>259</v>
      </c>
      <c r="Q30" s="31">
        <v>125</v>
      </c>
      <c r="R30" s="30">
        <v>3050</v>
      </c>
      <c r="S30" s="44">
        <v>52.9</v>
      </c>
      <c r="T30" s="31">
        <v>0.7</v>
      </c>
      <c r="U30" s="31">
        <v>3214</v>
      </c>
      <c r="V30" s="42">
        <v>24</v>
      </c>
      <c r="W30" s="42">
        <v>23.6</v>
      </c>
      <c r="X30" s="42">
        <v>98.009</v>
      </c>
      <c r="Y30" s="42">
        <v>98.009</v>
      </c>
      <c r="Z30" s="42">
        <v>2490</v>
      </c>
      <c r="AA30" s="42">
        <v>23</v>
      </c>
      <c r="AB30" s="43">
        <v>31.04</v>
      </c>
      <c r="AC30" s="41">
        <v>40.3287890680202</v>
      </c>
      <c r="AD30" s="32">
        <v>37.318643999999999</v>
      </c>
      <c r="AE30" s="31">
        <v>54</v>
      </c>
      <c r="AF30" s="32">
        <v>18.600000000000001</v>
      </c>
      <c r="AG30" s="122">
        <v>1903.269</v>
      </c>
      <c r="AH30" s="32">
        <f t="shared" si="0"/>
        <v>51.000486512854003</v>
      </c>
      <c r="AI30" s="30" t="s">
        <v>152</v>
      </c>
      <c r="AJ30" s="46">
        <v>74</v>
      </c>
      <c r="AK30" s="46">
        <v>51</v>
      </c>
      <c r="AL30" s="31">
        <v>82</v>
      </c>
      <c r="AM30" s="30"/>
      <c r="AN30" s="33">
        <v>0.1267025676313959</v>
      </c>
      <c r="AO30" s="34"/>
      <c r="AP30" s="30"/>
      <c r="AQ30" s="45">
        <v>1.69</v>
      </c>
      <c r="AR30" s="45">
        <v>0.5</v>
      </c>
      <c r="AS30" s="35">
        <v>1.6856106698158</v>
      </c>
      <c r="AT30" s="46">
        <v>1.117</v>
      </c>
      <c r="AU30" s="46">
        <v>0.84900000000000009</v>
      </c>
      <c r="AV30" s="46">
        <v>1.014</v>
      </c>
      <c r="AW30" s="31">
        <v>961</v>
      </c>
      <c r="AX30" s="32">
        <v>0.26651542500952718</v>
      </c>
      <c r="AY30" s="32">
        <v>256.12132343415601</v>
      </c>
      <c r="AZ30" s="35">
        <v>1.0450801266802701</v>
      </c>
      <c r="BA30" s="32">
        <v>40.3287890680202</v>
      </c>
      <c r="BB30" s="32">
        <v>54.006167917483559</v>
      </c>
      <c r="BC30" s="32">
        <v>54.006167917483559</v>
      </c>
      <c r="BD30" s="32">
        <v>37.322906561422037</v>
      </c>
      <c r="BE30" s="32">
        <v>4.2599999999999999E-3</v>
      </c>
      <c r="BF30" s="35"/>
      <c r="BG30" s="32"/>
      <c r="BH30" s="35"/>
      <c r="BI30" s="32"/>
      <c r="BJ30" s="32"/>
      <c r="BK30" s="32"/>
      <c r="BL30" s="32"/>
      <c r="BM30" s="32"/>
      <c r="BN30" s="32">
        <v>7.6357900000000001</v>
      </c>
      <c r="BO30" s="32">
        <v>33.6</v>
      </c>
      <c r="BP30" s="32">
        <v>58.123328594172008</v>
      </c>
      <c r="BQ30" s="32">
        <v>58.123328594172008</v>
      </c>
      <c r="BR30" s="32">
        <v>40.168218664831961</v>
      </c>
      <c r="BS30" s="35"/>
      <c r="BT30" s="32"/>
      <c r="BU30" s="35"/>
      <c r="BV30" s="32"/>
      <c r="BW30" s="32"/>
      <c r="BX30" s="32"/>
      <c r="BY30" s="32">
        <v>33.6</v>
      </c>
      <c r="BZ30" s="32">
        <v>58.123328594172008</v>
      </c>
      <c r="CA30" s="32">
        <v>58.123328594172008</v>
      </c>
      <c r="CB30" s="32">
        <v>40.168218664831961</v>
      </c>
      <c r="CC30" s="35"/>
      <c r="CD30" s="32"/>
      <c r="CE30" s="35"/>
      <c r="CF30" s="32"/>
      <c r="CG30" s="32"/>
      <c r="CH30" s="32"/>
      <c r="CI30" s="32">
        <v>40.3287890680202</v>
      </c>
      <c r="CJ30" s="32">
        <v>54.006167917483559</v>
      </c>
      <c r="CK30" s="32">
        <v>54.006167917483559</v>
      </c>
      <c r="CL30" s="32">
        <v>37.322906561422037</v>
      </c>
      <c r="CM30" s="35"/>
      <c r="CN30" s="32"/>
      <c r="CO30" s="35"/>
      <c r="CP30" s="32"/>
      <c r="CQ30" s="32"/>
      <c r="CR30" s="32"/>
      <c r="CS30" s="36"/>
      <c r="CT30" s="30">
        <v>84</v>
      </c>
      <c r="CU30" s="32">
        <v>802.88251677577409</v>
      </c>
      <c r="CV30" s="30"/>
      <c r="CW30" s="30"/>
      <c r="CX30" s="37">
        <v>43673.583333333336</v>
      </c>
      <c r="CY30" s="38">
        <v>0</v>
      </c>
      <c r="CZ30" s="38"/>
      <c r="DA30" s="38">
        <v>0</v>
      </c>
      <c r="DB30" s="38"/>
      <c r="DC30" s="37">
        <v>43673</v>
      </c>
      <c r="DD30" s="37">
        <v>43668</v>
      </c>
      <c r="DE30" s="110">
        <v>280</v>
      </c>
      <c r="DF30" s="31">
        <v>250</v>
      </c>
      <c r="DG30" s="30"/>
      <c r="DH30" s="38">
        <v>0</v>
      </c>
      <c r="DI30" s="30" t="s">
        <v>136</v>
      </c>
      <c r="DJ30" s="38" t="s">
        <v>33</v>
      </c>
      <c r="DK30" s="39" t="s">
        <v>59</v>
      </c>
      <c r="DL30" s="38" t="s">
        <v>59</v>
      </c>
      <c r="DM30" s="38" t="s">
        <v>59</v>
      </c>
      <c r="DN30" s="37">
        <v>43668</v>
      </c>
      <c r="DO30" s="38" t="s">
        <v>157</v>
      </c>
      <c r="DP30" s="43"/>
      <c r="DQ30" s="38" t="s">
        <v>184</v>
      </c>
      <c r="DR30" s="38">
        <v>4</v>
      </c>
      <c r="DS30" s="40">
        <f t="shared" si="1"/>
        <v>0.38545896868293017</v>
      </c>
      <c r="DT30" s="31">
        <v>4442.01</v>
      </c>
      <c r="DU30" s="31"/>
      <c r="DV30" s="31"/>
      <c r="DW30" s="31"/>
      <c r="DX30" s="38"/>
      <c r="DY30" s="38"/>
      <c r="DZ30" s="38"/>
      <c r="EA30" s="38"/>
      <c r="EB30" s="38"/>
      <c r="EC30" s="38">
        <v>25.63</v>
      </c>
      <c r="ED30" s="30"/>
      <c r="EE30" s="30"/>
      <c r="EF30" s="31"/>
      <c r="EG30" s="38"/>
      <c r="EH30" s="40">
        <v>132.25</v>
      </c>
      <c r="EI30" s="33">
        <v>0.7</v>
      </c>
      <c r="EJ30" s="38" t="s">
        <v>2</v>
      </c>
      <c r="EK30" s="38" t="s">
        <v>249</v>
      </c>
      <c r="EL30" s="38" t="s">
        <v>105</v>
      </c>
      <c r="EM30" s="38" t="s">
        <v>109</v>
      </c>
      <c r="EN30" s="41"/>
      <c r="EO30" s="36">
        <v>270.3</v>
      </c>
      <c r="EP30" s="32">
        <f t="shared" si="2"/>
        <v>1594.4983317725842</v>
      </c>
      <c r="EQ30" s="38"/>
      <c r="ER30" s="38"/>
      <c r="ES30" s="32">
        <v>33.6</v>
      </c>
      <c r="ET30" s="32">
        <v>58.123328594172008</v>
      </c>
      <c r="EU30" s="32">
        <v>58.123328594172008</v>
      </c>
      <c r="EV30" s="32">
        <v>40.168218664831961</v>
      </c>
      <c r="EW30" s="32">
        <f t="shared" si="3"/>
        <v>2.8495746648319624</v>
      </c>
      <c r="EX30" s="32"/>
      <c r="EY30" s="32"/>
      <c r="EZ30" s="32">
        <f t="shared" si="4"/>
        <v>6.1679174835589379E-3</v>
      </c>
      <c r="FA30" s="32">
        <f t="shared" si="5"/>
        <v>6.1679174835589379E-3</v>
      </c>
      <c r="FB30" s="32">
        <f t="shared" si="6"/>
        <v>-13.677579951431966</v>
      </c>
      <c r="FC30" s="32">
        <f t="shared" si="7"/>
        <v>-54</v>
      </c>
      <c r="FD30" s="32">
        <f t="shared" si="8"/>
        <v>-54</v>
      </c>
      <c r="FE30" s="32">
        <f t="shared" si="9"/>
        <v>-51.000486512854003</v>
      </c>
      <c r="FF30" s="87">
        <v>658.37</v>
      </c>
      <c r="FG30" s="88">
        <v>396.05</v>
      </c>
      <c r="FH30" s="88"/>
      <c r="FI30" s="90">
        <v>843.21</v>
      </c>
      <c r="FJ30" s="123">
        <v>1</v>
      </c>
      <c r="FK30" s="123">
        <v>57</v>
      </c>
      <c r="FL30" s="123"/>
      <c r="FM30" s="31">
        <v>54</v>
      </c>
      <c r="FN30" s="32">
        <v>18.600000000000001</v>
      </c>
      <c r="FO30" s="32">
        <v>37.318643999999999</v>
      </c>
      <c r="FP30" s="122">
        <v>1903.269</v>
      </c>
      <c r="FQ30" s="32">
        <f t="shared" si="10"/>
        <v>51.000486512854003</v>
      </c>
      <c r="FR30" s="32" t="s">
        <v>61</v>
      </c>
      <c r="FS30" s="146">
        <v>43874</v>
      </c>
      <c r="FT30" s="154" t="s">
        <v>296</v>
      </c>
      <c r="FU30" s="32" t="s">
        <v>318</v>
      </c>
      <c r="FV30" s="32"/>
      <c r="FW30" s="146"/>
      <c r="FX30" s="154"/>
      <c r="FY30" s="32"/>
      <c r="FZ30" s="119">
        <v>101</v>
      </c>
      <c r="GA30" s="119"/>
      <c r="GB30" s="119"/>
    </row>
    <row r="31" spans="1:184" s="12" customFormat="1" x14ac:dyDescent="0.25">
      <c r="A31" s="63"/>
      <c r="B31" s="62" t="s">
        <v>273</v>
      </c>
      <c r="C31" s="30" t="s">
        <v>169</v>
      </c>
      <c r="D31" s="30">
        <v>335</v>
      </c>
      <c r="E31" s="30" t="s">
        <v>332</v>
      </c>
      <c r="F31" s="30" t="s">
        <v>84</v>
      </c>
      <c r="G31" s="30" t="s">
        <v>1</v>
      </c>
      <c r="H31" s="30" t="s">
        <v>130</v>
      </c>
      <c r="I31" s="30"/>
      <c r="J31" s="42">
        <v>129</v>
      </c>
      <c r="K31" s="31">
        <v>67</v>
      </c>
      <c r="L31" s="43">
        <v>32</v>
      </c>
      <c r="M31" s="42">
        <v>2678</v>
      </c>
      <c r="N31" s="42">
        <v>0.95</v>
      </c>
      <c r="O31" s="30" t="s">
        <v>74</v>
      </c>
      <c r="P31" s="30" t="s">
        <v>193</v>
      </c>
      <c r="Q31" s="31">
        <v>60</v>
      </c>
      <c r="R31" s="30">
        <v>2450</v>
      </c>
      <c r="S31" s="44">
        <v>54.7</v>
      </c>
      <c r="T31" s="31">
        <v>0.7</v>
      </c>
      <c r="U31" s="31">
        <v>2471</v>
      </c>
      <c r="V31" s="42">
        <v>23</v>
      </c>
      <c r="W31" s="42">
        <v>22.9</v>
      </c>
      <c r="X31" s="42">
        <v>177.999</v>
      </c>
      <c r="Y31" s="42">
        <v>177.999</v>
      </c>
      <c r="Z31" s="42">
        <v>1600</v>
      </c>
      <c r="AA31" s="42">
        <v>15</v>
      </c>
      <c r="AB31" s="43">
        <v>70.38</v>
      </c>
      <c r="AC31" s="41">
        <v>89.336703853511352</v>
      </c>
      <c r="AD31" s="32">
        <v>9.6011711999999996</v>
      </c>
      <c r="AE31" s="31">
        <v>62</v>
      </c>
      <c r="AF31" s="32">
        <v>81.760000000000005</v>
      </c>
      <c r="AG31" s="122">
        <v>489.65100000000001</v>
      </c>
      <c r="AH31" s="32">
        <f t="shared" si="0"/>
        <v>50.999090610945466</v>
      </c>
      <c r="AI31" s="30" t="s">
        <v>152</v>
      </c>
      <c r="AJ31" s="46">
        <v>74</v>
      </c>
      <c r="AK31" s="46">
        <v>51</v>
      </c>
      <c r="AL31" s="31">
        <v>82</v>
      </c>
      <c r="AM31" s="30">
        <v>-4.7</v>
      </c>
      <c r="AN31" s="33">
        <v>0.42145075271729232</v>
      </c>
      <c r="AO31" s="34">
        <v>43791</v>
      </c>
      <c r="AP31" s="30"/>
      <c r="AQ31" s="45">
        <v>1.69</v>
      </c>
      <c r="AR31" s="45">
        <v>0.5</v>
      </c>
      <c r="AS31" s="35">
        <v>1.67087450209917</v>
      </c>
      <c r="AT31" s="46">
        <v>1.117</v>
      </c>
      <c r="AU31" s="46">
        <v>0.84900000000000009</v>
      </c>
      <c r="AV31" s="46">
        <v>1.014</v>
      </c>
      <c r="AW31" s="31">
        <v>14</v>
      </c>
      <c r="AX31" s="32">
        <v>4.0721956807504398</v>
      </c>
      <c r="AY31" s="32">
        <v>57.01073953050615</v>
      </c>
      <c r="AZ31" s="35">
        <v>0.69928258904510032</v>
      </c>
      <c r="BA31" s="32">
        <v>57</v>
      </c>
      <c r="BB31" s="32">
        <v>84.344007606695612</v>
      </c>
      <c r="BC31" s="32">
        <v>84.344007606695612</v>
      </c>
      <c r="BD31" s="32">
        <v>13.061310592354619</v>
      </c>
      <c r="BE31" s="32">
        <v>3.46014</v>
      </c>
      <c r="BF31" s="35">
        <v>0.72749840524729525</v>
      </c>
      <c r="BG31" s="32">
        <v>-5.6994725509184994</v>
      </c>
      <c r="BH31" s="35">
        <v>1.20774122982042</v>
      </c>
      <c r="BI31" s="32">
        <v>145.671774287982</v>
      </c>
      <c r="BJ31" s="32">
        <v>145.671774287982</v>
      </c>
      <c r="BK31" s="32">
        <v>22.558381353978611</v>
      </c>
      <c r="BL31" s="32">
        <v>11.14344</v>
      </c>
      <c r="BM31" s="32">
        <v>16.867819999999998</v>
      </c>
      <c r="BN31" s="32">
        <v>59.621749999999999</v>
      </c>
      <c r="BO31" s="32">
        <v>32.9</v>
      </c>
      <c r="BP31" s="32">
        <v>98.965483631444968</v>
      </c>
      <c r="BQ31" s="32">
        <v>98.965483631444968</v>
      </c>
      <c r="BR31" s="32">
        <v>15.325557278004849</v>
      </c>
      <c r="BS31" s="35">
        <v>0.72749840524729525</v>
      </c>
      <c r="BT31" s="32">
        <v>-5.6994725509184994</v>
      </c>
      <c r="BU31" s="35">
        <v>1.20774122982042</v>
      </c>
      <c r="BV31" s="32">
        <v>170.924740274215</v>
      </c>
      <c r="BW31" s="32">
        <v>170.924740274215</v>
      </c>
      <c r="BX31" s="32">
        <v>26.468995059488218</v>
      </c>
      <c r="BY31" s="32">
        <v>32.9</v>
      </c>
      <c r="BZ31" s="32">
        <v>98.965483631444968</v>
      </c>
      <c r="CA31" s="32">
        <v>98.965483631444968</v>
      </c>
      <c r="CB31" s="32">
        <v>15.325557278004849</v>
      </c>
      <c r="CC31" s="35">
        <v>0.72749840524729525</v>
      </c>
      <c r="CD31" s="32">
        <v>-5.6994725509184994</v>
      </c>
      <c r="CE31" s="35">
        <v>1.20774122982042</v>
      </c>
      <c r="CF31" s="32">
        <v>170.924740274215</v>
      </c>
      <c r="CG31" s="32">
        <v>170.924740274215</v>
      </c>
      <c r="CH31" s="32">
        <v>26.468995059488218</v>
      </c>
      <c r="CI31" s="32">
        <v>57</v>
      </c>
      <c r="CJ31" s="32">
        <v>84.344007606695612</v>
      </c>
      <c r="CK31" s="32">
        <v>84.344007606695612</v>
      </c>
      <c r="CL31" s="32">
        <v>13.061310592354619</v>
      </c>
      <c r="CM31" s="35">
        <v>0.72749840524729525</v>
      </c>
      <c r="CN31" s="32">
        <v>-5.6994725509184994</v>
      </c>
      <c r="CO31" s="35">
        <v>1.20774122982042</v>
      </c>
      <c r="CP31" s="32">
        <v>145.671774287982</v>
      </c>
      <c r="CQ31" s="32">
        <v>145.671774287982</v>
      </c>
      <c r="CR31" s="32">
        <v>22.558381353978611</v>
      </c>
      <c r="CS31" s="36"/>
      <c r="CT31" s="30">
        <v>70</v>
      </c>
      <c r="CU31" s="32">
        <v>62.504821272449696</v>
      </c>
      <c r="CV31" s="30"/>
      <c r="CW31" s="30"/>
      <c r="CX31" s="37">
        <v>43791.458333333336</v>
      </c>
      <c r="CY31" s="38">
        <v>0</v>
      </c>
      <c r="CZ31" s="38"/>
      <c r="DA31" s="38">
        <v>0</v>
      </c>
      <c r="DB31" s="38"/>
      <c r="DC31" s="37">
        <v>43791</v>
      </c>
      <c r="DD31" s="37">
        <v>43688</v>
      </c>
      <c r="DE31" s="110">
        <v>180</v>
      </c>
      <c r="DF31" s="31">
        <v>250</v>
      </c>
      <c r="DG31" s="30"/>
      <c r="DH31" s="38">
        <v>0</v>
      </c>
      <c r="DI31" s="30" t="s">
        <v>136</v>
      </c>
      <c r="DJ31" s="38" t="s">
        <v>33</v>
      </c>
      <c r="DK31" s="39" t="s">
        <v>59</v>
      </c>
      <c r="DL31" s="38" t="s">
        <v>59</v>
      </c>
      <c r="DM31" s="38" t="s">
        <v>59</v>
      </c>
      <c r="DN31" s="37">
        <v>42797</v>
      </c>
      <c r="DO31" s="38" t="s">
        <v>190</v>
      </c>
      <c r="DP31" s="43"/>
      <c r="DQ31" s="38" t="s">
        <v>184</v>
      </c>
      <c r="DR31" s="38">
        <v>6.4</v>
      </c>
      <c r="DS31" s="40">
        <f t="shared" si="1"/>
        <v>0.69815263069423428</v>
      </c>
      <c r="DT31" s="31">
        <v>2715</v>
      </c>
      <c r="DU31" s="31"/>
      <c r="DV31" s="31"/>
      <c r="DW31" s="31"/>
      <c r="DX31" s="38"/>
      <c r="DY31" s="38"/>
      <c r="DZ31" s="38"/>
      <c r="EA31" s="38"/>
      <c r="EB31" s="38"/>
      <c r="EC31" s="38">
        <v>21.79</v>
      </c>
      <c r="ED31" s="30"/>
      <c r="EE31" s="30"/>
      <c r="EF31" s="31"/>
      <c r="EG31" s="38"/>
      <c r="EH31" s="40">
        <v>65.64</v>
      </c>
      <c r="EI31" s="33">
        <v>1.1000000000000001</v>
      </c>
      <c r="EJ31" s="38"/>
      <c r="EK31" s="38" t="s">
        <v>148</v>
      </c>
      <c r="EL31" s="38" t="s">
        <v>105</v>
      </c>
      <c r="EM31" s="38" t="s">
        <v>109</v>
      </c>
      <c r="EN31" s="41"/>
      <c r="EO31" s="36">
        <v>270.3</v>
      </c>
      <c r="EP31" s="32">
        <f t="shared" si="2"/>
        <v>354.92370512400134</v>
      </c>
      <c r="EQ31" s="38"/>
      <c r="ER31" s="38"/>
      <c r="ES31" s="32">
        <v>32.9</v>
      </c>
      <c r="ET31" s="32">
        <v>98.965483631444968</v>
      </c>
      <c r="EU31" s="32">
        <v>98.965483631444968</v>
      </c>
      <c r="EV31" s="32">
        <v>15.325557278004849</v>
      </c>
      <c r="EW31" s="32">
        <f t="shared" si="3"/>
        <v>5.7243860780048497</v>
      </c>
      <c r="EX31" s="32">
        <v>170.924740274215</v>
      </c>
      <c r="EY31" s="32">
        <v>170.924740274215</v>
      </c>
      <c r="EZ31" s="32">
        <f t="shared" si="4"/>
        <v>22.344007606695612</v>
      </c>
      <c r="FA31" s="32">
        <f t="shared" si="5"/>
        <v>22.344007606695612</v>
      </c>
      <c r="FB31" s="32">
        <f t="shared" si="6"/>
        <v>-37.937780018590843</v>
      </c>
      <c r="FC31" s="32">
        <f t="shared" si="7"/>
        <v>83.671774287982004</v>
      </c>
      <c r="FD31" s="32">
        <f t="shared" si="8"/>
        <v>83.671774287982004</v>
      </c>
      <c r="FE31" s="32">
        <f t="shared" si="9"/>
        <v>-28.440709256966855</v>
      </c>
      <c r="FF31" s="87">
        <v>0.92</v>
      </c>
      <c r="FG31" s="88">
        <v>0.74</v>
      </c>
      <c r="FH31" s="88"/>
      <c r="FI31" s="90">
        <v>0.95</v>
      </c>
      <c r="FJ31" s="123">
        <v>1</v>
      </c>
      <c r="FK31" s="123">
        <v>57</v>
      </c>
      <c r="FL31" s="123"/>
      <c r="FM31" s="31">
        <v>62</v>
      </c>
      <c r="FN31" s="32">
        <v>81.760000000000005</v>
      </c>
      <c r="FO31" s="32">
        <v>9.6011711999999996</v>
      </c>
      <c r="FP31" s="122">
        <v>489.65100000000001</v>
      </c>
      <c r="FQ31" s="32">
        <f t="shared" si="10"/>
        <v>50.999090610945466</v>
      </c>
      <c r="FR31" s="32" t="s">
        <v>61</v>
      </c>
      <c r="FS31" s="146">
        <v>43823</v>
      </c>
      <c r="FT31" s="154" t="s">
        <v>288</v>
      </c>
      <c r="FU31" s="32" t="s">
        <v>135</v>
      </c>
      <c r="FV31" s="32"/>
      <c r="FW31" s="146"/>
      <c r="FX31" s="154"/>
      <c r="FY31" s="32"/>
      <c r="FZ31" s="119">
        <v>101</v>
      </c>
      <c r="GA31" s="119"/>
      <c r="GB31" s="119"/>
    </row>
    <row r="32" spans="1:184" ht="13.8" thickBot="1" x14ac:dyDescent="0.3">
      <c r="A32" s="59"/>
      <c r="FG32" s="59"/>
      <c r="FH32" s="89"/>
      <c r="FI32" s="89"/>
      <c r="FJ32" s="89"/>
      <c r="FK32" s="89"/>
      <c r="FL32" s="89"/>
      <c r="FR32" s="115"/>
      <c r="FV32" s="115"/>
    </row>
    <row r="33" spans="1:181" s="15" customFormat="1" ht="16.5" customHeight="1" thickBot="1" x14ac:dyDescent="0.25">
      <c r="A33" s="64"/>
      <c r="B33" s="47" t="s">
        <v>246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>
        <f>SUMIF($DQ11:$DQ32,"Действующий",X11:X32)/COUNTIF($DQ11:$DQ32,"Действующий")</f>
        <v>118.88457142857143</v>
      </c>
      <c r="Y33" s="58"/>
      <c r="Z33" s="48"/>
      <c r="AA33" s="50"/>
      <c r="AB33" s="50"/>
      <c r="AC33" s="50"/>
      <c r="AD33" s="50">
        <f>SUMIF($DQ11:$DQ32,"Действующий",AD11:AD32)</f>
        <v>1858.6459121999997</v>
      </c>
      <c r="AE33" s="50">
        <f>SUMIF($DQ11:$DQ32,"Действующий",AE11:AE32)</f>
        <v>3083</v>
      </c>
      <c r="AF33" s="50"/>
      <c r="AG33" s="50"/>
      <c r="AH33" s="48"/>
      <c r="AI33" s="48"/>
      <c r="AJ33" s="48"/>
      <c r="AK33" s="51"/>
      <c r="AL33" s="50"/>
      <c r="AM33" s="52"/>
      <c r="AN33" s="52"/>
      <c r="AO33" s="52"/>
      <c r="AP33" s="52"/>
      <c r="AQ33" s="48"/>
      <c r="AR33" s="50"/>
      <c r="AS33" s="48"/>
      <c r="AT33" s="48"/>
      <c r="AU33" s="48"/>
      <c r="AV33" s="50"/>
      <c r="AW33" s="50"/>
      <c r="AX33" s="50"/>
      <c r="AY33" s="52"/>
      <c r="AZ33" s="48"/>
      <c r="BA33" s="48"/>
      <c r="BB33" s="50">
        <f>SUMIF($DQ11:$DQ32,"Действующий",BB11:BB32)</f>
        <v>4779.4313760694358</v>
      </c>
      <c r="BC33" s="50">
        <f>SUMIF($DQ11:$DQ32,"Действующий",BC11:BC32)</f>
        <v>4660.7739776769222</v>
      </c>
      <c r="BD33" s="50">
        <f>SUMIF($DQ11:$DQ32,"Действующий",BD11:BD32)</f>
        <v>2973.1853536064036</v>
      </c>
      <c r="BE33" s="50">
        <f>SUMIF($DQ11:$DQ32,"Действующий",BE11:BE32)</f>
        <v>1114.5394499999995</v>
      </c>
      <c r="BF33" s="50"/>
      <c r="BG33" s="49"/>
      <c r="BH33" s="49"/>
      <c r="BI33" s="50">
        <f>SUMIF($DQ11:$DQ32,"Действующий",BI11:BI32)</f>
        <v>145.671774287982</v>
      </c>
      <c r="BJ33" s="50">
        <f>SUMIF($DQ11:$DQ32,"Действующий",BJ11:BJ32)</f>
        <v>145.671774287982</v>
      </c>
      <c r="BK33" s="50">
        <f>SUMIF($DQ11:$DQ32,"Действующий",BK11:BK32)</f>
        <v>22.558381353978611</v>
      </c>
      <c r="BL33" s="50">
        <f>SUMIF($DQ11:$DQ32,"Действующий",BL11:BL32)</f>
        <v>11.14344</v>
      </c>
      <c r="BM33" s="50">
        <f>SUMIF($DQ11:$DQ32,"Действующий",BM11:BM32)</f>
        <v>16.867819999999998</v>
      </c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53"/>
      <c r="CT33" s="53"/>
      <c r="CU33" s="53"/>
      <c r="CV33" s="53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54"/>
      <c r="EB33" s="48"/>
      <c r="EC33" s="48"/>
      <c r="ED33" s="48"/>
      <c r="EE33" s="48"/>
      <c r="EF33" s="55"/>
      <c r="EG33" s="49"/>
      <c r="EH33" s="49"/>
      <c r="EI33" s="49"/>
      <c r="EJ33" s="49"/>
      <c r="EK33" s="49"/>
      <c r="EL33" s="49"/>
      <c r="EM33" s="49"/>
      <c r="EN33" s="54"/>
      <c r="EO33" s="54"/>
      <c r="EP33" s="50">
        <f>SUMIF($DQ11:$DQ32,"Действующий",EP11:EP32)</f>
        <v>125528.16498279122</v>
      </c>
      <c r="EQ33" s="54"/>
      <c r="ER33" s="54"/>
      <c r="ES33" s="54"/>
      <c r="ET33" s="50">
        <f t="shared" ref="ET33:FE33" si="11">SUMIF($DQ11:$DQ32,"Действующий",ET11:ET32)</f>
        <v>6005.7377563618484</v>
      </c>
      <c r="EU33" s="50">
        <f t="shared" si="11"/>
        <v>5428.3184595364401</v>
      </c>
      <c r="EV33" s="50">
        <f t="shared" si="11"/>
        <v>3431.1145234130158</v>
      </c>
      <c r="EW33" s="50">
        <f t="shared" si="11"/>
        <v>1572.4686112130164</v>
      </c>
      <c r="EX33" s="50">
        <f t="shared" si="11"/>
        <v>170.924740274215</v>
      </c>
      <c r="EY33" s="50">
        <f t="shared" si="11"/>
        <v>170.924740274215</v>
      </c>
      <c r="EZ33" s="50">
        <f t="shared" si="11"/>
        <v>1696.4313760694361</v>
      </c>
      <c r="FA33" s="50">
        <f t="shared" si="11"/>
        <v>1577.7739776769229</v>
      </c>
      <c r="FB33" s="50">
        <f t="shared" si="11"/>
        <v>1842.4838216293801</v>
      </c>
      <c r="FC33" s="50">
        <f t="shared" si="11"/>
        <v>-2937.3282257120181</v>
      </c>
      <c r="FD33" s="50">
        <f t="shared" si="11"/>
        <v>-2937.3282257120181</v>
      </c>
      <c r="FE33" s="50">
        <f t="shared" si="11"/>
        <v>-1108.1431506230451</v>
      </c>
      <c r="FF33" s="50"/>
      <c r="FG33" s="60"/>
      <c r="FH33" s="50"/>
      <c r="FI33" s="50"/>
      <c r="FJ33" s="50"/>
      <c r="FK33" s="50"/>
      <c r="FL33" s="50"/>
      <c r="FM33" s="50">
        <f>SUMIF($DQ11:$DQ32,"Действующий",FM11:FM32)</f>
        <v>3083</v>
      </c>
      <c r="FN33" s="50"/>
      <c r="FO33" s="50">
        <f>SUMIF($DQ11:$DQ32,"Действующий",FO11:FO32)</f>
        <v>1858.6459121999997</v>
      </c>
      <c r="FP33" s="50"/>
      <c r="FQ33" s="50"/>
      <c r="FR33" s="113"/>
      <c r="FS33" s="114"/>
      <c r="FT33" s="114"/>
      <c r="FU33" s="114"/>
      <c r="FV33" s="113"/>
      <c r="FW33" s="114"/>
      <c r="FX33" s="114"/>
      <c r="FY33" s="114"/>
    </row>
    <row r="34" spans="1:181" s="1" customFormat="1" ht="15.75" customHeight="1" thickBot="1" x14ac:dyDescent="0.25">
      <c r="A34" s="65"/>
      <c r="B34" s="47" t="s">
        <v>262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9" t="e">
        <f>SUMIF($DQ11:$DQ32,"Бездействующий",X11:X32)/COUNTIF($DQ11:$DQ32,"Бездействующий")</f>
        <v>#DIV/0!</v>
      </c>
      <c r="Y34" s="49"/>
      <c r="Z34" s="48"/>
      <c r="AA34" s="50"/>
      <c r="AB34" s="50"/>
      <c r="AC34" s="50"/>
      <c r="AD34" s="50">
        <f>SUMIF($DQ11:$DQ32,"Бездействующий",AD11:AD32)</f>
        <v>0</v>
      </c>
      <c r="AE34" s="50">
        <f>SUMIF($DQ11:$DQ32,"Бездействующий",AE11:AE32)</f>
        <v>0</v>
      </c>
      <c r="AF34" s="50"/>
      <c r="AG34" s="50"/>
      <c r="AH34" s="48"/>
      <c r="AI34" s="48"/>
      <c r="AJ34" s="48"/>
      <c r="AK34" s="51"/>
      <c r="AL34" s="50"/>
      <c r="AM34" s="52"/>
      <c r="AN34" s="52"/>
      <c r="AO34" s="52"/>
      <c r="AP34" s="52"/>
      <c r="AQ34" s="48"/>
      <c r="AR34" s="50"/>
      <c r="AS34" s="48"/>
      <c r="AT34" s="48"/>
      <c r="AU34" s="48"/>
      <c r="AV34" s="50"/>
      <c r="AW34" s="50"/>
      <c r="AX34" s="50"/>
      <c r="AY34" s="52"/>
      <c r="AZ34" s="48"/>
      <c r="BA34" s="48"/>
      <c r="BB34" s="50">
        <f>SUMIF($DQ11:$DQ32,"Бездействующий",BB11:BB32)</f>
        <v>0</v>
      </c>
      <c r="BC34" s="50">
        <f>SUMIF($DQ11:$DQ32,"Бездействующий",BC11:BC32)</f>
        <v>0</v>
      </c>
      <c r="BD34" s="50">
        <f>SUMIF($DQ11:$DQ32,"Бездействующий",BD11:BD32)</f>
        <v>0</v>
      </c>
      <c r="BE34" s="50">
        <f>SUMIF($DQ11:$DQ32,"Бездействующий",BE11:BE32)</f>
        <v>0</v>
      </c>
      <c r="BF34" s="50"/>
      <c r="BG34" s="49"/>
      <c r="BH34" s="49"/>
      <c r="BI34" s="50">
        <f>SUMIF($DQ11:$DQ32,"Бездействующий",BI11:BI32)</f>
        <v>0</v>
      </c>
      <c r="BJ34" s="50">
        <f>SUMIF($DQ11:$DQ32,"Бездействующий",BJ11:BJ32)</f>
        <v>0</v>
      </c>
      <c r="BK34" s="50">
        <f>SUMIF($DQ11:$DQ32,"Бездействующий",BK11:BK32)</f>
        <v>0</v>
      </c>
      <c r="BL34" s="50">
        <f>SUMIF($DQ11:$DQ32,"Бездействующий",BL11:BL32)</f>
        <v>0</v>
      </c>
      <c r="BM34" s="50">
        <f>SUMIF($DQ11:$DQ32,"Бездействующий",BM11:BM32)</f>
        <v>0</v>
      </c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53"/>
      <c r="CT34" s="53"/>
      <c r="CU34" s="53"/>
      <c r="CV34" s="53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54"/>
      <c r="DZ34" s="54"/>
      <c r="EA34" s="54"/>
      <c r="EB34" s="54"/>
      <c r="EC34" s="54"/>
      <c r="ED34" s="48"/>
      <c r="EE34" s="54"/>
      <c r="EF34" s="56"/>
      <c r="EG34" s="49"/>
      <c r="EH34" s="49"/>
      <c r="EI34" s="49"/>
      <c r="EJ34" s="49"/>
      <c r="EK34" s="49"/>
      <c r="EL34" s="49"/>
      <c r="EM34" s="49"/>
      <c r="EN34" s="54"/>
      <c r="EO34" s="54"/>
      <c r="EP34" s="50">
        <f>SUMIF($DQ11:$DQ32,"Бездействующий",EP11:EP32)</f>
        <v>0</v>
      </c>
      <c r="EQ34" s="54"/>
      <c r="ER34" s="54"/>
      <c r="ES34" s="54"/>
      <c r="ET34" s="50">
        <f t="shared" ref="ET34:FE34" si="12">SUMIF($DQ11:$DQ32,"Бездействующий",ET11:ET32)</f>
        <v>0</v>
      </c>
      <c r="EU34" s="50">
        <f t="shared" si="12"/>
        <v>0</v>
      </c>
      <c r="EV34" s="50">
        <f t="shared" si="12"/>
        <v>0</v>
      </c>
      <c r="EW34" s="50">
        <f t="shared" si="12"/>
        <v>0</v>
      </c>
      <c r="EX34" s="50">
        <f t="shared" si="12"/>
        <v>0</v>
      </c>
      <c r="EY34" s="50">
        <f t="shared" si="12"/>
        <v>0</v>
      </c>
      <c r="EZ34" s="50">
        <f t="shared" si="12"/>
        <v>0</v>
      </c>
      <c r="FA34" s="50">
        <f t="shared" si="12"/>
        <v>0</v>
      </c>
      <c r="FB34" s="50">
        <f t="shared" si="12"/>
        <v>0</v>
      </c>
      <c r="FC34" s="50">
        <f t="shared" si="12"/>
        <v>0</v>
      </c>
      <c r="FD34" s="50">
        <f t="shared" si="12"/>
        <v>0</v>
      </c>
      <c r="FE34" s="50">
        <f t="shared" si="12"/>
        <v>0</v>
      </c>
      <c r="FF34" s="50"/>
      <c r="FG34" s="61"/>
      <c r="FH34" s="50"/>
      <c r="FI34" s="50"/>
      <c r="FJ34" s="50"/>
      <c r="FK34" s="50"/>
      <c r="FL34" s="50"/>
      <c r="FM34" s="50">
        <f>SUMIF($DQ11:$DQ32,"Бездействующий",FM11:FM32)</f>
        <v>0</v>
      </c>
      <c r="FN34" s="50"/>
      <c r="FO34" s="50">
        <f>SUMIF($DQ11:$DQ32,"Бездействующий",FO11:FO32)</f>
        <v>0</v>
      </c>
      <c r="FP34" s="50"/>
      <c r="FQ34" s="50"/>
      <c r="FR34" s="113"/>
      <c r="FS34" s="114"/>
      <c r="FT34" s="114"/>
      <c r="FU34" s="114"/>
      <c r="FV34" s="113"/>
      <c r="FW34" s="114"/>
      <c r="FX34" s="114"/>
      <c r="FY34" s="114"/>
    </row>
    <row r="35" spans="1:181" s="1" customFormat="1" ht="15.75" customHeight="1" x14ac:dyDescent="0.2">
      <c r="B35" s="47" t="s">
        <v>108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9">
        <f>AVERAGE(X11:X32)</f>
        <v>118.88457142857143</v>
      </c>
      <c r="Y35" s="49"/>
      <c r="Z35" s="48"/>
      <c r="AA35" s="50"/>
      <c r="AB35" s="50"/>
      <c r="AC35" s="50"/>
      <c r="AD35" s="50">
        <f>SUM(AD11:AD32)</f>
        <v>1858.6459121999997</v>
      </c>
      <c r="AE35" s="50">
        <f>SUM(AE11:AE32)</f>
        <v>3083</v>
      </c>
      <c r="AF35" s="50"/>
      <c r="AG35" s="50"/>
      <c r="AH35" s="48"/>
      <c r="AI35" s="48"/>
      <c r="AJ35" s="48"/>
      <c r="AK35" s="51"/>
      <c r="AL35" s="50"/>
      <c r="AM35" s="52"/>
      <c r="AN35" s="52"/>
      <c r="AO35" s="52"/>
      <c r="AP35" s="52"/>
      <c r="AQ35" s="48"/>
      <c r="AR35" s="50"/>
      <c r="AS35" s="48"/>
      <c r="AT35" s="48"/>
      <c r="AU35" s="48"/>
      <c r="AV35" s="50"/>
      <c r="AW35" s="50"/>
      <c r="AX35" s="50"/>
      <c r="AY35" s="52"/>
      <c r="AZ35" s="48"/>
      <c r="BA35" s="48"/>
      <c r="BB35" s="50">
        <f>SUM(BB11:BB32)</f>
        <v>4779.4313760694358</v>
      </c>
      <c r="BC35" s="50">
        <f>SUM(BC11:BC32)</f>
        <v>4660.7739776769222</v>
      </c>
      <c r="BD35" s="50">
        <f>SUM(BD11:BD32)</f>
        <v>2973.1853536064036</v>
      </c>
      <c r="BE35" s="50">
        <f>SUM(BE11:BE32)</f>
        <v>1114.5394499999995</v>
      </c>
      <c r="BF35" s="50"/>
      <c r="BG35" s="49"/>
      <c r="BH35" s="49"/>
      <c r="BI35" s="50">
        <f>SUM(BI11:BI32)</f>
        <v>145.671774287982</v>
      </c>
      <c r="BJ35" s="50">
        <f>SUM(BJ11:BJ32)</f>
        <v>145.671774287982</v>
      </c>
      <c r="BK35" s="50">
        <f>SUM(BK11:BK32)</f>
        <v>22.558381353978611</v>
      </c>
      <c r="BL35" s="50">
        <f>SUM(BL11:BL32)</f>
        <v>11.14344</v>
      </c>
      <c r="BM35" s="50">
        <f>SUM(BM11:BM32)</f>
        <v>16.867819999999998</v>
      </c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53"/>
      <c r="CT35" s="53"/>
      <c r="CU35" s="53"/>
      <c r="CV35" s="53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57"/>
      <c r="EC35" s="48"/>
      <c r="ED35" s="48"/>
      <c r="EG35" s="49"/>
      <c r="EH35" s="49"/>
      <c r="EI35" s="49"/>
      <c r="EJ35" s="49"/>
      <c r="EK35" s="49"/>
      <c r="EL35" s="49"/>
      <c r="EM35" s="49"/>
      <c r="EP35" s="50">
        <f>SUM(EP11:EP32)</f>
        <v>125528.16498279122</v>
      </c>
      <c r="ET35" s="50">
        <f t="shared" ref="ET35:FE35" si="13">SUM(ET11:ET32)</f>
        <v>6005.7377563618484</v>
      </c>
      <c r="EU35" s="50">
        <f t="shared" si="13"/>
        <v>5428.3184595364401</v>
      </c>
      <c r="EV35" s="50">
        <f t="shared" si="13"/>
        <v>3431.1145234130158</v>
      </c>
      <c r="EW35" s="50">
        <f t="shared" si="13"/>
        <v>1572.4686112130164</v>
      </c>
      <c r="EX35" s="50">
        <f t="shared" si="13"/>
        <v>170.924740274215</v>
      </c>
      <c r="EY35" s="50">
        <f t="shared" si="13"/>
        <v>170.924740274215</v>
      </c>
      <c r="EZ35" s="50">
        <f t="shared" si="13"/>
        <v>1696.4313760694361</v>
      </c>
      <c r="FA35" s="50">
        <f t="shared" si="13"/>
        <v>1577.7739776769229</v>
      </c>
      <c r="FB35" s="50">
        <f t="shared" si="13"/>
        <v>1842.4838216293801</v>
      </c>
      <c r="FC35" s="50">
        <f t="shared" si="13"/>
        <v>-2937.3282257120181</v>
      </c>
      <c r="FD35" s="50">
        <f t="shared" si="13"/>
        <v>-2937.3282257120181</v>
      </c>
      <c r="FE35" s="50">
        <f t="shared" si="13"/>
        <v>-1108.1431506230451</v>
      </c>
      <c r="FF35" s="50"/>
      <c r="FG35" s="50"/>
      <c r="FH35" s="50"/>
      <c r="FI35" s="50"/>
      <c r="FJ35" s="50"/>
      <c r="FK35" s="50"/>
      <c r="FL35" s="50"/>
      <c r="FM35" s="50">
        <f>SUM(FM11:FM32)</f>
        <v>3083</v>
      </c>
      <c r="FN35" s="50"/>
      <c r="FO35" s="50">
        <f>SUM(FO11:FO32)</f>
        <v>1858.6459121999997</v>
      </c>
      <c r="FP35" s="50"/>
      <c r="FQ35" s="50"/>
      <c r="FR35" s="111"/>
      <c r="FS35" s="111"/>
      <c r="FT35" s="111"/>
      <c r="FU35" s="111"/>
      <c r="FV35" s="111"/>
      <c r="FW35" s="111"/>
      <c r="FX35" s="111"/>
      <c r="FY35" s="111"/>
    </row>
    <row r="37" spans="1:181" x14ac:dyDescent="0.25">
      <c r="FT37" s="111"/>
      <c r="FU37" s="111"/>
      <c r="FX37" s="111"/>
      <c r="FY37" s="111"/>
    </row>
    <row r="38" spans="1:181" x14ac:dyDescent="0.25">
      <c r="FT38" s="111"/>
      <c r="FU38" s="111"/>
      <c r="FX38" s="111"/>
      <c r="FY38" s="111"/>
    </row>
  </sheetData>
  <autoFilter ref="B10:FY10">
    <filterColumn colId="58" showButton="0"/>
    <filterColumn colId="59" showButton="0"/>
    <filterColumn colId="60" showButton="0"/>
    <filterColumn colId="61" showButton="0"/>
    <filterColumn colId="71" showButton="0"/>
    <filterColumn colId="72" showButton="0"/>
    <filterColumn colId="73" showButton="0"/>
    <filterColumn colId="74" showButton="0"/>
    <filterColumn colId="81" showButton="0"/>
    <filterColumn colId="82" showButton="0"/>
    <filterColumn colId="83" showButton="0"/>
    <filterColumn colId="84" showButton="0"/>
    <filterColumn colId="91" showButton="0"/>
    <filterColumn colId="92" showButton="0"/>
    <filterColumn colId="93" showButton="0"/>
    <filterColumn colId="94" showButton="0"/>
    <filterColumn colId="103" showButton="0"/>
    <filterColumn colId="143" showButton="0"/>
    <filterColumn colId="144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2" showButton="0"/>
    <filterColumn colId="156" showButton="0"/>
    <filterColumn colId="157" showButton="0"/>
    <filterColumn colId="158" showButton="0"/>
    <filterColumn colId="159" showButton="0"/>
  </autoFilter>
  <mergeCells count="153">
    <mergeCell ref="FH7:FH9"/>
    <mergeCell ref="EZ7:FE7"/>
    <mergeCell ref="EH7:EH9"/>
    <mergeCell ref="ED7:EG8"/>
    <mergeCell ref="EK7:EK9"/>
    <mergeCell ref="FL7:FL9"/>
    <mergeCell ref="FK7:FK9"/>
    <mergeCell ref="EQ7:ER8"/>
    <mergeCell ref="EZ8:EZ9"/>
    <mergeCell ref="FA8:FA9"/>
    <mergeCell ref="EM7:EM9"/>
    <mergeCell ref="FE8:FE9"/>
    <mergeCell ref="R3:Z3"/>
    <mergeCell ref="C3:I3"/>
    <mergeCell ref="AF8:AF9"/>
    <mergeCell ref="FO8:FO9"/>
    <mergeCell ref="DN7:DN9"/>
    <mergeCell ref="DO7:DO9"/>
    <mergeCell ref="DA8:DB9"/>
    <mergeCell ref="DM7:DM9"/>
    <mergeCell ref="BT8:BT9"/>
    <mergeCell ref="BU8:BU9"/>
    <mergeCell ref="BV8:BX8"/>
    <mergeCell ref="BY8:BY9"/>
    <mergeCell ref="BY7:CH7"/>
    <mergeCell ref="BZ8:CB8"/>
    <mergeCell ref="CC8:CC9"/>
    <mergeCell ref="CD8:CD9"/>
    <mergeCell ref="CE8:CE9"/>
    <mergeCell ref="BO7:BX7"/>
    <mergeCell ref="CF8:CH8"/>
    <mergeCell ref="CI7:CR7"/>
    <mergeCell ref="CI8:CI9"/>
    <mergeCell ref="CJ8:CL8"/>
    <mergeCell ref="CM8:CM9"/>
    <mergeCell ref="CN8:CN9"/>
    <mergeCell ref="EO7:EO9"/>
    <mergeCell ref="DQ7:DQ9"/>
    <mergeCell ref="DJ7:DJ9"/>
    <mergeCell ref="BA7:BN7"/>
    <mergeCell ref="AC7:AH7"/>
    <mergeCell ref="DD7:DD9"/>
    <mergeCell ref="ES8:ES9"/>
    <mergeCell ref="FN8:FN9"/>
    <mergeCell ref="FM7:FQ7"/>
    <mergeCell ref="FD8:FD9"/>
    <mergeCell ref="DS7:DS9"/>
    <mergeCell ref="EP7:EP9"/>
    <mergeCell ref="FQ8:FQ9"/>
    <mergeCell ref="FM8:FM9"/>
    <mergeCell ref="FP8:FP9"/>
    <mergeCell ref="BS8:BS9"/>
    <mergeCell ref="DP7:DP9"/>
    <mergeCell ref="CO8:CO9"/>
    <mergeCell ref="CP8:CR8"/>
    <mergeCell ref="FB8:FB9"/>
    <mergeCell ref="FC8:FC9"/>
    <mergeCell ref="FI7:FI9"/>
    <mergeCell ref="FG7:FG9"/>
    <mergeCell ref="FF7:FF9"/>
    <mergeCell ref="P7:P9"/>
    <mergeCell ref="O7:O9"/>
    <mergeCell ref="X7:X9"/>
    <mergeCell ref="W7:W9"/>
    <mergeCell ref="T7:T9"/>
    <mergeCell ref="E7:E9"/>
    <mergeCell ref="V7:V9"/>
    <mergeCell ref="S7:S9"/>
    <mergeCell ref="EJ7:EJ9"/>
    <mergeCell ref="CY7:DB7"/>
    <mergeCell ref="DL7:DL9"/>
    <mergeCell ref="DG7:DG9"/>
    <mergeCell ref="DI7:DI9"/>
    <mergeCell ref="DK7:DK9"/>
    <mergeCell ref="CY8:CZ9"/>
    <mergeCell ref="DR7:DR9"/>
    <mergeCell ref="AG8:AG9"/>
    <mergeCell ref="AH8:AH9"/>
    <mergeCell ref="EI7:EI9"/>
    <mergeCell ref="DC7:DC9"/>
    <mergeCell ref="DU7:DW8"/>
    <mergeCell ref="BM8:BM9"/>
    <mergeCell ref="BH8:BH9"/>
    <mergeCell ref="BG8:BG9"/>
    <mergeCell ref="CS7:CS9"/>
    <mergeCell ref="AM7:AP8"/>
    <mergeCell ref="CW7:CW9"/>
    <mergeCell ref="CX7:CX9"/>
    <mergeCell ref="CT7:CT9"/>
    <mergeCell ref="B7:B9"/>
    <mergeCell ref="G7:G9"/>
    <mergeCell ref="BA8:BA9"/>
    <mergeCell ref="AE8:AE9"/>
    <mergeCell ref="AS7:AS9"/>
    <mergeCell ref="AJ7:AJ9"/>
    <mergeCell ref="AI7:AI9"/>
    <mergeCell ref="F7:F9"/>
    <mergeCell ref="M7:M9"/>
    <mergeCell ref="K7:K9"/>
    <mergeCell ref="N7:N9"/>
    <mergeCell ref="L7:L9"/>
    <mergeCell ref="Q7:Q9"/>
    <mergeCell ref="H7:H9"/>
    <mergeCell ref="J7:J9"/>
    <mergeCell ref="AC8:AC9"/>
    <mergeCell ref="C5:F5"/>
    <mergeCell ref="T5:X5"/>
    <mergeCell ref="BB8:BE8"/>
    <mergeCell ref="BI8:BL8"/>
    <mergeCell ref="R7:R9"/>
    <mergeCell ref="Z7:Z9"/>
    <mergeCell ref="AK7:AK9"/>
    <mergeCell ref="U7:U9"/>
    <mergeCell ref="AD8:AD9"/>
    <mergeCell ref="AZ7:AZ9"/>
    <mergeCell ref="AT7:AT9"/>
    <mergeCell ref="AQ7:AQ9"/>
    <mergeCell ref="AU7:AU9"/>
    <mergeCell ref="BF8:BF9"/>
    <mergeCell ref="AW7:AW9"/>
    <mergeCell ref="AX7:AX9"/>
    <mergeCell ref="AR7:AR9"/>
    <mergeCell ref="AV7:AV9"/>
    <mergeCell ref="AL7:AL9"/>
    <mergeCell ref="AA7:AA9"/>
    <mergeCell ref="AY7:AY9"/>
    <mergeCell ref="I7:I9"/>
    <mergeCell ref="AB7:AB9"/>
    <mergeCell ref="C7:D8"/>
    <mergeCell ref="FX8:FX9"/>
    <mergeCell ref="FV7:FY7"/>
    <mergeCell ref="FV8:FV9"/>
    <mergeCell ref="FW8:FW9"/>
    <mergeCell ref="FY8:FY9"/>
    <mergeCell ref="Y7:Y9"/>
    <mergeCell ref="FR8:FR9"/>
    <mergeCell ref="FS8:FS9"/>
    <mergeCell ref="CV7:CV9"/>
    <mergeCell ref="FU8:FU9"/>
    <mergeCell ref="DE7:DE9"/>
    <mergeCell ref="EL7:EL9"/>
    <mergeCell ref="EN7:EN9"/>
    <mergeCell ref="FR7:FU7"/>
    <mergeCell ref="DH7:DH9"/>
    <mergeCell ref="DF7:DF9"/>
    <mergeCell ref="DX7:DX9"/>
    <mergeCell ref="DT7:DT9"/>
    <mergeCell ref="DY7:EC8"/>
    <mergeCell ref="FJ7:FJ9"/>
    <mergeCell ref="BN8:BN9"/>
    <mergeCell ref="BO8:BO9"/>
    <mergeCell ref="BP8:BR8"/>
    <mergeCell ref="CU7:CU9"/>
  </mergeCells>
  <phoneticPr fontId="0" type="noConversion"/>
  <conditionalFormatting sqref="AC11:AC31">
    <cfRule type="expression" dxfId="6" priority="1" stopIfTrue="1">
      <formula>IF(O11&lt;&gt;"ФОН",n_calc(T11,J11,AA11,AJ11,AK11,AE11,AT11,AU11,AH11,,,K11,AL11,,(U11-Z11)*(1+N11/M11))&gt;10000,FALSE)</formula>
    </cfRule>
    <cfRule type="expression" dxfId="5" priority="2" stopIfTrue="1">
      <formula>IF(O11&lt;&gt;"ФОН",n_calc(T11,J11,AA11,AJ11,AK11,AE11,AT11,AU11,AH11,,,K11,AL11)+1&gt;0.75,FALSE)</formula>
    </cfRule>
  </conditionalFormatting>
  <conditionalFormatting sqref="EI11:EI31">
    <cfRule type="expression" dxfId="4" priority="3" stopIfTrue="1">
      <formula>AND(EI11&gt;1,UPPER(DK11)&lt;&gt;"ДА")</formula>
    </cfRule>
  </conditionalFormatting>
  <conditionalFormatting sqref="AD11:AD31">
    <cfRule type="expression" dxfId="3" priority="4" stopIfTrue="1">
      <formula>AND(AD11&lt;=1,AI11="в работе")</formula>
    </cfRule>
  </conditionalFormatting>
  <conditionalFormatting sqref="FF11:FG31">
    <cfRule type="expression" dxfId="2" priority="5" stopIfTrue="1">
      <formula>FF11=""</formula>
    </cfRule>
  </conditionalFormatting>
  <conditionalFormatting sqref="FN11:FY31">
    <cfRule type="expression" dxfId="1" priority="6" stopIfTrue="1">
      <formula>AND(FN11&gt;98,#REF!="в работе")</formula>
    </cfRule>
  </conditionalFormatting>
  <conditionalFormatting sqref="AF11:AF31">
    <cfRule type="expression" dxfId="0" priority="7" stopIfTrue="1">
      <formula>AND(AF11&gt;98,AI11="в работе")</formula>
    </cfRule>
  </conditionalFormatting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heckResultSheet"/>
  <dimension ref="A1:K11"/>
  <sheetViews>
    <sheetView workbookViewId="0">
      <selection sqref="A1:K1"/>
    </sheetView>
  </sheetViews>
  <sheetFormatPr defaultRowHeight="13.2" x14ac:dyDescent="0.25"/>
  <cols>
    <col min="2" max="2" width="43.44140625" bestFit="1" customWidth="1"/>
    <col min="3" max="3" width="23" bestFit="1" customWidth="1"/>
    <col min="4" max="4" width="24.88671875" bestFit="1" customWidth="1"/>
  </cols>
  <sheetData>
    <row r="1" spans="1:11" ht="15.6" x14ac:dyDescent="0.3">
      <c r="A1" s="296" t="s">
        <v>331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</row>
    <row r="4" spans="1:11" x14ac:dyDescent="0.25">
      <c r="B4" s="3" t="s">
        <v>217</v>
      </c>
      <c r="C4" t="s">
        <v>181</v>
      </c>
    </row>
    <row r="5" spans="1:11" x14ac:dyDescent="0.25">
      <c r="B5" s="3" t="s">
        <v>256</v>
      </c>
      <c r="C5">
        <v>8</v>
      </c>
    </row>
    <row r="6" spans="1:11" x14ac:dyDescent="0.25">
      <c r="B6" s="3" t="s">
        <v>134</v>
      </c>
      <c r="C6">
        <v>0</v>
      </c>
    </row>
    <row r="7" spans="1:11" x14ac:dyDescent="0.25">
      <c r="B7" s="3" t="s">
        <v>234</v>
      </c>
      <c r="C7">
        <v>0</v>
      </c>
    </row>
    <row r="10" spans="1:11" x14ac:dyDescent="0.25">
      <c r="A10" s="293" t="s">
        <v>285</v>
      </c>
      <c r="B10" s="294"/>
      <c r="C10" s="294"/>
      <c r="D10" s="295"/>
    </row>
    <row r="11" spans="1:11" ht="26.4" x14ac:dyDescent="0.25">
      <c r="A11" s="4" t="s">
        <v>11</v>
      </c>
      <c r="B11" s="4" t="s">
        <v>265</v>
      </c>
      <c r="C11" s="5" t="s">
        <v>287</v>
      </c>
      <c r="D11" s="5" t="s">
        <v>309</v>
      </c>
    </row>
  </sheetData>
  <mergeCells count="2">
    <mergeCell ref="A10:D10"/>
    <mergeCell ref="A1:K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ellTypeDictSheet"/>
  <dimension ref="A1:K12"/>
  <sheetViews>
    <sheetView workbookViewId="0"/>
  </sheetViews>
  <sheetFormatPr defaultRowHeight="13.2" x14ac:dyDescent="0.25"/>
  <cols>
    <col min="1" max="1" width="28.109375" customWidth="1"/>
    <col min="2" max="2" width="17.44140625" customWidth="1"/>
    <col min="3" max="3" width="55.6640625" customWidth="1"/>
    <col min="4" max="4" width="5.109375" bestFit="1" customWidth="1"/>
    <col min="5" max="5" width="12" bestFit="1" customWidth="1"/>
    <col min="6" max="6" width="11.5546875" bestFit="1" customWidth="1"/>
  </cols>
  <sheetData>
    <row r="1" spans="1:11" ht="15.6" x14ac:dyDescent="0.3">
      <c r="A1" s="296" t="s">
        <v>331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</row>
    <row r="2" spans="1:11" ht="15.6" x14ac:dyDescent="0.3">
      <c r="A2" s="297" t="s">
        <v>292</v>
      </c>
      <c r="B2" s="297"/>
      <c r="C2" s="297"/>
    </row>
    <row r="3" spans="1:11" x14ac:dyDescent="0.25">
      <c r="A3" s="6" t="s">
        <v>240</v>
      </c>
      <c r="B3" s="6" t="s">
        <v>243</v>
      </c>
      <c r="C3" s="6" t="s">
        <v>160</v>
      </c>
      <c r="D3" s="3"/>
      <c r="E3" s="3"/>
      <c r="F3" s="3"/>
    </row>
    <row r="4" spans="1:11" x14ac:dyDescent="0.25">
      <c r="A4" s="2" t="s">
        <v>201</v>
      </c>
      <c r="B4" s="2" t="s">
        <v>84</v>
      </c>
      <c r="C4" s="2" t="s">
        <v>131</v>
      </c>
      <c r="D4" s="2"/>
      <c r="E4" s="2"/>
      <c r="F4" s="2"/>
    </row>
    <row r="5" spans="1:11" x14ac:dyDescent="0.25">
      <c r="A5" s="2" t="s">
        <v>168</v>
      </c>
      <c r="B5" s="2" t="s">
        <v>49</v>
      </c>
      <c r="C5" s="2" t="s">
        <v>103</v>
      </c>
      <c r="D5" s="2"/>
      <c r="E5" s="2"/>
      <c r="F5" s="2"/>
    </row>
    <row r="6" spans="1:11" x14ac:dyDescent="0.25">
      <c r="A6" s="2"/>
      <c r="B6" s="2"/>
      <c r="C6" s="2"/>
      <c r="D6" s="2"/>
      <c r="E6" s="2"/>
      <c r="F6" s="2"/>
    </row>
    <row r="7" spans="1:11" x14ac:dyDescent="0.25">
      <c r="A7" s="2"/>
      <c r="B7" s="2"/>
      <c r="C7" s="2"/>
      <c r="D7" s="2"/>
      <c r="E7" s="2"/>
      <c r="F7" s="2"/>
    </row>
    <row r="8" spans="1:11" x14ac:dyDescent="0.25">
      <c r="A8" s="2"/>
      <c r="B8" s="2"/>
      <c r="C8" s="2"/>
      <c r="D8" s="2"/>
      <c r="F8" s="2"/>
    </row>
    <row r="9" spans="1:11" x14ac:dyDescent="0.25">
      <c r="A9" s="2"/>
      <c r="B9" s="2"/>
      <c r="C9" s="2"/>
      <c r="D9" s="2"/>
      <c r="F9" s="2"/>
    </row>
    <row r="10" spans="1:11" x14ac:dyDescent="0.25">
      <c r="A10" s="2"/>
      <c r="B10" s="2"/>
      <c r="C10" s="2"/>
      <c r="D10" s="2"/>
      <c r="E10" s="2"/>
      <c r="F10" s="2"/>
    </row>
    <row r="11" spans="1:11" x14ac:dyDescent="0.25">
      <c r="B11" s="2"/>
      <c r="C11" s="2"/>
    </row>
    <row r="12" spans="1:11" x14ac:dyDescent="0.25">
      <c r="B12" s="2"/>
      <c r="C12" s="2"/>
    </row>
  </sheetData>
  <mergeCells count="2">
    <mergeCell ref="A1:K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ethodDictSheet"/>
  <dimension ref="A1:K22"/>
  <sheetViews>
    <sheetView workbookViewId="0"/>
  </sheetViews>
  <sheetFormatPr defaultRowHeight="13.2" x14ac:dyDescent="0.25"/>
  <cols>
    <col min="1" max="1" width="28.109375" customWidth="1"/>
    <col min="2" max="2" width="17.44140625" customWidth="1"/>
    <col min="3" max="3" width="55.6640625" customWidth="1"/>
    <col min="4" max="4" width="5.109375" bestFit="1" customWidth="1"/>
    <col min="5" max="5" width="12" bestFit="1" customWidth="1"/>
    <col min="6" max="6" width="11.5546875" bestFit="1" customWidth="1"/>
  </cols>
  <sheetData>
    <row r="1" spans="1:11" ht="15.6" x14ac:dyDescent="0.3">
      <c r="A1" s="296" t="s">
        <v>331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</row>
    <row r="2" spans="1:11" ht="15.6" x14ac:dyDescent="0.3">
      <c r="A2" s="297" t="s">
        <v>223</v>
      </c>
      <c r="B2" s="297"/>
      <c r="C2" s="297"/>
    </row>
    <row r="3" spans="1:11" x14ac:dyDescent="0.25">
      <c r="A3" s="6" t="s">
        <v>240</v>
      </c>
      <c r="B3" s="6" t="s">
        <v>243</v>
      </c>
      <c r="C3" s="6" t="s">
        <v>160</v>
      </c>
      <c r="D3" s="3"/>
      <c r="E3" s="3"/>
      <c r="F3" s="3"/>
    </row>
    <row r="4" spans="1:11" x14ac:dyDescent="0.25">
      <c r="A4" s="2" t="s">
        <v>68</v>
      </c>
      <c r="B4" s="2" t="s">
        <v>68</v>
      </c>
      <c r="C4" s="2" t="s">
        <v>68</v>
      </c>
      <c r="D4" s="2"/>
      <c r="E4" s="2"/>
      <c r="F4" s="2"/>
    </row>
    <row r="5" spans="1:11" x14ac:dyDescent="0.25">
      <c r="A5" s="2" t="s">
        <v>74</v>
      </c>
      <c r="B5" s="2" t="s">
        <v>74</v>
      </c>
      <c r="C5" s="2" t="s">
        <v>74</v>
      </c>
      <c r="D5" s="2"/>
      <c r="E5" s="2"/>
      <c r="F5" s="2"/>
    </row>
    <row r="6" spans="1:11" x14ac:dyDescent="0.25">
      <c r="A6" s="2" t="s">
        <v>71</v>
      </c>
      <c r="B6" s="2" t="s">
        <v>71</v>
      </c>
      <c r="C6" s="2" t="s">
        <v>71</v>
      </c>
      <c r="D6" s="2"/>
      <c r="E6" s="2"/>
      <c r="F6" s="2"/>
    </row>
    <row r="7" spans="1:11" x14ac:dyDescent="0.25">
      <c r="A7" s="2" t="s">
        <v>73</v>
      </c>
      <c r="B7" s="2" t="s">
        <v>73</v>
      </c>
      <c r="C7" s="2" t="s">
        <v>162</v>
      </c>
      <c r="D7" s="2"/>
      <c r="E7" s="2"/>
      <c r="F7" s="2"/>
    </row>
    <row r="8" spans="1:11" x14ac:dyDescent="0.25">
      <c r="A8" s="2" t="s">
        <v>47</v>
      </c>
      <c r="B8" s="2" t="s">
        <v>47</v>
      </c>
      <c r="C8" s="2" t="s">
        <v>47</v>
      </c>
      <c r="D8" s="2"/>
      <c r="F8" s="2"/>
    </row>
    <row r="9" spans="1:11" x14ac:dyDescent="0.25">
      <c r="A9" s="2" t="s">
        <v>45</v>
      </c>
      <c r="B9" s="2" t="s">
        <v>45</v>
      </c>
      <c r="C9" s="2" t="s">
        <v>45</v>
      </c>
      <c r="D9" s="2"/>
      <c r="F9" s="2"/>
    </row>
    <row r="10" spans="1:11" x14ac:dyDescent="0.25">
      <c r="A10" s="2" t="s">
        <v>68</v>
      </c>
      <c r="B10" s="2" t="s">
        <v>68</v>
      </c>
      <c r="C10" s="2" t="s">
        <v>138</v>
      </c>
      <c r="D10" s="2"/>
      <c r="E10" s="2"/>
      <c r="F10" s="2"/>
    </row>
    <row r="11" spans="1:11" x14ac:dyDescent="0.25">
      <c r="A11" s="2" t="s">
        <v>64</v>
      </c>
      <c r="B11" s="2" t="s">
        <v>64</v>
      </c>
      <c r="C11" s="2" t="s">
        <v>91</v>
      </c>
    </row>
    <row r="12" spans="1:11" x14ac:dyDescent="0.25">
      <c r="A12" s="2" t="s">
        <v>70</v>
      </c>
      <c r="B12" s="2" t="s">
        <v>70</v>
      </c>
      <c r="C12" s="2" t="s">
        <v>70</v>
      </c>
    </row>
    <row r="13" spans="1:11" x14ac:dyDescent="0.25">
      <c r="A13" s="2" t="s">
        <v>37</v>
      </c>
      <c r="B13" s="2" t="s">
        <v>37</v>
      </c>
      <c r="C13" s="2" t="s">
        <v>37</v>
      </c>
    </row>
    <row r="14" spans="1:11" x14ac:dyDescent="0.25">
      <c r="A14" s="2" t="s">
        <v>51</v>
      </c>
      <c r="B14" s="2" t="s">
        <v>51</v>
      </c>
      <c r="C14" s="2" t="s">
        <v>183</v>
      </c>
    </row>
    <row r="15" spans="1:11" x14ac:dyDescent="0.25">
      <c r="A15" s="2" t="s">
        <v>34</v>
      </c>
      <c r="B15" s="2" t="s">
        <v>51</v>
      </c>
      <c r="C15" s="2" t="s">
        <v>34</v>
      </c>
    </row>
    <row r="16" spans="1:11" x14ac:dyDescent="0.25">
      <c r="A16" s="2" t="s">
        <v>75</v>
      </c>
      <c r="B16" s="2" t="s">
        <v>75</v>
      </c>
      <c r="C16" s="2" t="s">
        <v>75</v>
      </c>
    </row>
    <row r="17" spans="1:3" x14ac:dyDescent="0.25">
      <c r="A17" s="2" t="s">
        <v>82</v>
      </c>
      <c r="B17" s="2" t="s">
        <v>75</v>
      </c>
      <c r="C17" s="2" t="s">
        <v>82</v>
      </c>
    </row>
    <row r="18" spans="1:3" x14ac:dyDescent="0.25">
      <c r="A18" s="2" t="s">
        <v>72</v>
      </c>
      <c r="B18" s="2" t="s">
        <v>72</v>
      </c>
      <c r="C18" s="2" t="s">
        <v>72</v>
      </c>
    </row>
    <row r="19" spans="1:3" x14ac:dyDescent="0.25">
      <c r="A19" s="2" t="s">
        <v>79</v>
      </c>
      <c r="B19" s="2" t="s">
        <v>79</v>
      </c>
      <c r="C19" s="2" t="s">
        <v>79</v>
      </c>
    </row>
    <row r="20" spans="1:3" x14ac:dyDescent="0.25">
      <c r="A20" s="2" t="s">
        <v>97</v>
      </c>
      <c r="B20" s="2" t="s">
        <v>97</v>
      </c>
      <c r="C20" s="2" t="s">
        <v>97</v>
      </c>
    </row>
    <row r="21" spans="1:3" x14ac:dyDescent="0.25">
      <c r="A21" s="2" t="s">
        <v>66</v>
      </c>
      <c r="B21" s="2" t="s">
        <v>66</v>
      </c>
      <c r="C21" s="2" t="s">
        <v>66</v>
      </c>
    </row>
    <row r="22" spans="1:3" x14ac:dyDescent="0.25">
      <c r="A22" s="2" t="s">
        <v>63</v>
      </c>
      <c r="B22" s="2" t="s">
        <v>63</v>
      </c>
      <c r="C22" s="2" t="s">
        <v>63</v>
      </c>
    </row>
  </sheetData>
  <mergeCells count="2">
    <mergeCell ref="A1:K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atusDictSheet"/>
  <dimension ref="A1:K12"/>
  <sheetViews>
    <sheetView workbookViewId="0"/>
  </sheetViews>
  <sheetFormatPr defaultRowHeight="13.2" x14ac:dyDescent="0.25"/>
  <cols>
    <col min="1" max="1" width="28.109375" customWidth="1"/>
    <col min="2" max="2" width="17.44140625" customWidth="1"/>
    <col min="3" max="3" width="55.6640625" customWidth="1"/>
    <col min="4" max="4" width="5.109375" bestFit="1" customWidth="1"/>
    <col min="5" max="5" width="12" bestFit="1" customWidth="1"/>
    <col min="6" max="6" width="11.5546875" bestFit="1" customWidth="1"/>
  </cols>
  <sheetData>
    <row r="1" spans="1:11" ht="15.6" x14ac:dyDescent="0.3">
      <c r="A1" s="296" t="s">
        <v>331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</row>
    <row r="2" spans="1:11" ht="15.6" x14ac:dyDescent="0.3">
      <c r="A2" s="297" t="s">
        <v>268</v>
      </c>
      <c r="B2" s="297"/>
      <c r="C2" s="297"/>
    </row>
    <row r="3" spans="1:11" x14ac:dyDescent="0.25">
      <c r="A3" s="6" t="s">
        <v>240</v>
      </c>
      <c r="B3" s="6" t="s">
        <v>243</v>
      </c>
      <c r="C3" s="6" t="s">
        <v>160</v>
      </c>
      <c r="D3" s="3"/>
      <c r="E3" s="3"/>
      <c r="F3" s="3"/>
    </row>
    <row r="4" spans="1:11" x14ac:dyDescent="0.25">
      <c r="A4" s="2" t="s">
        <v>163</v>
      </c>
      <c r="B4" s="2" t="s">
        <v>163</v>
      </c>
      <c r="C4" s="2" t="s">
        <v>163</v>
      </c>
      <c r="D4" s="2"/>
      <c r="E4" s="2"/>
      <c r="F4" s="2"/>
    </row>
    <row r="5" spans="1:11" x14ac:dyDescent="0.25">
      <c r="A5" s="2" t="s">
        <v>196</v>
      </c>
      <c r="B5" s="2" t="s">
        <v>196</v>
      </c>
      <c r="C5" s="2" t="s">
        <v>313</v>
      </c>
      <c r="D5" s="2"/>
      <c r="E5" s="2"/>
      <c r="F5" s="2"/>
    </row>
    <row r="6" spans="1:11" x14ac:dyDescent="0.25">
      <c r="A6" s="2" t="s">
        <v>226</v>
      </c>
      <c r="B6" s="2" t="s">
        <v>226</v>
      </c>
      <c r="C6" s="2" t="s">
        <v>317</v>
      </c>
      <c r="D6" s="2"/>
      <c r="E6" s="2"/>
      <c r="F6" s="2"/>
    </row>
    <row r="7" spans="1:11" x14ac:dyDescent="0.25">
      <c r="A7" s="2" t="s">
        <v>213</v>
      </c>
      <c r="B7" s="2" t="s">
        <v>213</v>
      </c>
      <c r="C7" s="2" t="s">
        <v>329</v>
      </c>
      <c r="D7" s="2"/>
      <c r="E7" s="2"/>
      <c r="F7" s="2"/>
    </row>
    <row r="8" spans="1:11" x14ac:dyDescent="0.25">
      <c r="A8" s="2" t="s">
        <v>226</v>
      </c>
      <c r="B8" s="2" t="s">
        <v>299</v>
      </c>
      <c r="C8" s="2" t="s">
        <v>299</v>
      </c>
      <c r="D8" s="2"/>
      <c r="E8" s="2"/>
      <c r="F8" s="2"/>
    </row>
    <row r="9" spans="1:11" x14ac:dyDescent="0.25">
      <c r="B9" s="2"/>
      <c r="C9" s="2"/>
      <c r="D9" s="2"/>
      <c r="F9" s="2"/>
    </row>
    <row r="10" spans="1:11" x14ac:dyDescent="0.25">
      <c r="B10" s="2"/>
      <c r="C10" s="2"/>
    </row>
    <row r="11" spans="1:11" x14ac:dyDescent="0.25">
      <c r="B11" s="2"/>
      <c r="C11" s="2"/>
    </row>
    <row r="12" spans="1:11" x14ac:dyDescent="0.25">
      <c r="B12" s="2"/>
      <c r="C12" s="2"/>
    </row>
  </sheetData>
  <mergeCells count="2">
    <mergeCell ref="A1:K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Режим</vt:lpstr>
      <vt:lpstr>Результаты проверки</vt:lpstr>
      <vt:lpstr>Спр. типы</vt:lpstr>
      <vt:lpstr>Спр. СЭ</vt:lpstr>
      <vt:lpstr>Спр. состояний</vt:lpstr>
      <vt:lpstr>__MAIN__</vt:lpstr>
      <vt:lpstr>__qryOilWellOP__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Технологический режим работы нефтяных скважин</dc:title>
  <dc:creator>root</dc:creator>
  <cp:lastModifiedBy>Kostya Krechetov</cp:lastModifiedBy>
  <cp:lastPrinted>2006-09-15T06:34:31Z</cp:lastPrinted>
  <dcterms:created xsi:type="dcterms:W3CDTF">2002-03-04T08:35:28Z</dcterms:created>
  <dcterms:modified xsi:type="dcterms:W3CDTF">2020-05-24T19:18:17Z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3.1.1</vt:lpwstr>
  </property>
</Properties>
</file>