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Владислав\Desktop\"/>
    </mc:Choice>
  </mc:AlternateContent>
  <bookViews>
    <workbookView xWindow="0" yWindow="0" windowWidth="20490" windowHeight="7755"/>
  </bookViews>
  <sheets>
    <sheet name="Лист Microsoft Excel" sheetId="1" r:id="rId1"/>
  </sheets>
  <calcPr calcId="152511"/>
</workbook>
</file>

<file path=xl/calcChain.xml><?xml version="1.0" encoding="utf-8"?>
<calcChain xmlns="http://schemas.openxmlformats.org/spreadsheetml/2006/main">
  <c r="N7" i="1" l="1"/>
  <c r="B7" i="1"/>
  <c r="C7" i="1"/>
  <c r="D7" i="1"/>
  <c r="E7" i="1"/>
  <c r="F7" i="1"/>
  <c r="G7" i="1"/>
  <c r="H7" i="1"/>
  <c r="I7" i="1"/>
  <c r="J7" i="1"/>
  <c r="K7" i="1"/>
  <c r="L7" i="1"/>
  <c r="M7" i="1"/>
  <c r="O3" i="1" l="1"/>
  <c r="O4" i="1"/>
  <c r="O5" i="1"/>
  <c r="O6" i="1"/>
  <c r="O2" i="1"/>
  <c r="N3" i="1"/>
  <c r="N4" i="1"/>
  <c r="N5" i="1"/>
  <c r="N6" i="1"/>
  <c r="N2" i="1"/>
</calcChain>
</file>

<file path=xl/sharedStrings.xml><?xml version="1.0" encoding="utf-8"?>
<sst xmlns="http://schemas.openxmlformats.org/spreadsheetml/2006/main" count="21" uniqueCount="21">
  <si>
    <t>Список цехов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</si>
  <si>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</si>
  <si>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</si>
  <si>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</si>
  <si>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</si>
  <si>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</si>
  <si>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</si>
  <si>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</si>
  <si>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</si>
  <si>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</si>
  <si>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</si>
  <si>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</si>
  <si>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</si>
  <si>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 за год</t>
  </si>
  <si>
    <t>Максимальное потребление</t>
  </si>
  <si>
    <t>Цех 1</t>
  </si>
  <si>
    <t>Цех 2</t>
  </si>
  <si>
    <t>Цех 3</t>
  </si>
  <si>
    <t>Цех 4</t>
  </si>
  <si>
    <t>Цех 5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</si>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</sst>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vertical="center"/>
    </xf>
    <xf numFmtId="0" fontId="0" fillId="33" borderId="0" xfId="0" applyFill="1" applyAlignment="1">
      <alignment horizontal="center" vertical="center"/>
    </xf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6"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M7" totalsRowCount="1" dataDxfId="25">
  <autoFilter ref="A1:M6"/>
  <tableColumns count="13">
    <tableColumn id="1" name="Список цехов" totalsRowLabel="Итог"/>
    <tableColumn id="2" name="Январь" totalsRowFunction="sum" dataDxfId="24" totalsRowDxfId="0"/>
    <tableColumn id="3" name="Февраль" totalsRowFunction="sum" dataDxfId="23" totalsRowDxfId="1"/>
    <tableColumn id="4" name="Март" totalsRowFunction="sum" dataDxfId="22" totalsRowDxfId="2"/>
    <tableColumn id="5" name="Апрель" totalsRowFunction="sum" dataDxfId="21" totalsRowDxfId="3"/>
    <tableColumn id="6" name="Май" totalsRowFunction="sum" dataDxfId="20" totalsRowDxfId="4"/>
    <tableColumn id="7" name="Июнь" totalsRowFunction="sum" dataDxfId="19" totalsRowDxfId="5"/>
    <tableColumn id="8" name="Июль" totalsRowFunction="sum" dataDxfId="18" totalsRowDxfId="6"/>
    <tableColumn id="9" name="Август" totalsRowFunction="sum" dataDxfId="17" totalsRowDxfId="7"/>
    <tableColumn id="10" name="Сентябрь" totalsRowFunction="sum" dataDxfId="16" totalsRowDxfId="8"/>
    <tableColumn id="11" name="Октябрь" totalsRowFunction="sum" dataDxfId="15" totalsRowDxfId="9"/>
    <tableColumn id="12" name="Ноябрь" totalsRowFunction="sum" dataDxfId="14" totalsRowDxfId="10"/>
    <tableColumn id="13" name="Декабрь" totalsRowFunction="sum" dataDxfId="13" totalsRowDxfId="1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N1:O7" totalsRowShown="0">
  <autoFilter ref="N1:O7"/>
  <tableColumns count="2">
    <tableColumn id="1" name="Итог за год" dataDxfId="12"/>
    <tableColumn id="2" name="Максимальное потребление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N7" sqref="N7"/>
    </sheetView>
  </sheetViews>
  <sheetFormatPr defaultRowHeight="15" x14ac:dyDescent="0.25"/>
  <cols>
    <col min="1" max="1" width="15.42578125" customWidth="1"/>
    <col min="2" max="2" width="12.140625" customWidth="1"/>
    <col min="3" max="3" width="13.5703125" customWidth="1"/>
    <col min="4" max="4" width="10.42578125" bestFit="1" customWidth="1"/>
    <col min="5" max="5" width="12.42578125" customWidth="1"/>
    <col min="6" max="6" width="9.5703125" bestFit="1" customWidth="1"/>
    <col min="7" max="8" width="10.7109375" bestFit="1" customWidth="1"/>
    <col min="9" max="9" width="11.28515625" bestFit="1" customWidth="1"/>
    <col min="10" max="10" width="14.140625" customWidth="1"/>
    <col min="11" max="11" width="13.140625" customWidth="1"/>
    <col min="12" max="12" width="12.28515625" customWidth="1"/>
    <col min="13" max="13" width="13.42578125" customWidth="1"/>
    <col min="14" max="14" width="13.140625" customWidth="1"/>
    <col min="15" max="15" width="29.5703125" customWidth="1"/>
  </cols>
  <sheetData>
    <row r="1" spans="1:15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t="s">
        <v>14</v>
      </c>
    </row>
    <row r="2" spans="1:15" x14ac:dyDescent="0.25">
      <c r="A2" t="s">
        <v>15</v>
      </c>
      <c r="B2" s="2">
        <v>5</v>
      </c>
      <c r="C2" s="2">
        <v>56</v>
      </c>
      <c r="D2" s="2">
        <v>10004</v>
      </c>
      <c r="E2" s="2">
        <v>5453</v>
      </c>
      <c r="F2" s="2">
        <v>2124</v>
      </c>
      <c r="G2" s="2">
        <v>5424</v>
      </c>
      <c r="H2" s="2">
        <v>2342</v>
      </c>
      <c r="I2" s="2">
        <v>575425</v>
      </c>
      <c r="J2" s="2">
        <v>4345</v>
      </c>
      <c r="K2" s="2">
        <v>999999</v>
      </c>
      <c r="L2" s="2">
        <v>1</v>
      </c>
      <c r="M2" s="2">
        <v>4526</v>
      </c>
      <c r="N2" s="4">
        <f>SUM(B2:M2)</f>
        <v>1609704</v>
      </c>
      <c r="O2" t="str">
        <f>IFERROR(INDEX($B$1:$M$1,1,MATCH(MAX($B2:$M2),$B2:$M2,0)),"")</f>
        <v>Октябрь</v>
      </c>
    </row>
    <row r="3" spans="1:15" x14ac:dyDescent="0.25">
      <c r="A3" t="s">
        <v>16</v>
      </c>
      <c r="B3" s="2">
        <v>6</v>
      </c>
      <c r="C3" s="2">
        <v>4256</v>
      </c>
      <c r="D3" s="2">
        <v>54242</v>
      </c>
      <c r="E3" s="2">
        <v>5446</v>
      </c>
      <c r="F3" s="2">
        <v>45</v>
      </c>
      <c r="G3" s="2">
        <v>546</v>
      </c>
      <c r="H3" s="2">
        <v>432</v>
      </c>
      <c r="I3" s="2">
        <v>524566</v>
      </c>
      <c r="J3" s="2">
        <v>19.989999999999998</v>
      </c>
      <c r="K3" s="2">
        <v>5422</v>
      </c>
      <c r="L3" s="2">
        <v>85</v>
      </c>
      <c r="M3" s="2">
        <v>653</v>
      </c>
      <c r="N3" s="4">
        <f t="shared" ref="N3:N6" si="0">SUM(B3:M3)</f>
        <v>595718.99</v>
      </c>
      <c r="O3" t="str">
        <f t="shared" ref="O3:O6" si="1">IFERROR(INDEX($B$1:$M$1,1,MATCH(MAX($B3:$M3),$B3:$M3,0)),"")</f>
        <v>Август</v>
      </c>
    </row>
    <row r="4" spans="1:15" x14ac:dyDescent="0.25">
      <c r="A4" t="s">
        <v>17</v>
      </c>
      <c r="B4" s="2">
        <v>54</v>
      </c>
      <c r="C4" s="2">
        <v>65332</v>
      </c>
      <c r="D4" s="2">
        <v>452</v>
      </c>
      <c r="E4" s="2">
        <v>677</v>
      </c>
      <c r="F4" s="2">
        <v>545233</v>
      </c>
      <c r="G4" s="2">
        <v>764534</v>
      </c>
      <c r="H4" s="2">
        <v>568</v>
      </c>
      <c r="I4" s="2">
        <v>5425424</v>
      </c>
      <c r="J4" s="2">
        <v>6</v>
      </c>
      <c r="K4" s="2">
        <v>5422</v>
      </c>
      <c r="L4" s="2">
        <v>562</v>
      </c>
      <c r="M4" s="2">
        <v>34</v>
      </c>
      <c r="N4" s="4">
        <f t="shared" si="0"/>
        <v>6808298</v>
      </c>
      <c r="O4" t="str">
        <f t="shared" si="1"/>
        <v>Август</v>
      </c>
    </row>
    <row r="5" spans="1:15" x14ac:dyDescent="0.25">
      <c r="A5" t="s">
        <v>18</v>
      </c>
      <c r="B5" s="2">
        <v>567</v>
      </c>
      <c r="C5" s="2">
        <v>536375</v>
      </c>
      <c r="D5" s="2">
        <v>657</v>
      </c>
      <c r="E5" s="2">
        <v>6</v>
      </c>
      <c r="F5" s="2">
        <v>2146</v>
      </c>
      <c r="G5" s="2">
        <v>431</v>
      </c>
      <c r="H5" s="2">
        <v>765352</v>
      </c>
      <c r="I5" s="2">
        <v>4637</v>
      </c>
      <c r="J5" s="2">
        <v>5436</v>
      </c>
      <c r="K5" s="2">
        <v>16</v>
      </c>
      <c r="L5" s="2">
        <v>76</v>
      </c>
      <c r="M5" s="2">
        <v>656</v>
      </c>
      <c r="N5" s="4">
        <f t="shared" si="0"/>
        <v>1316355</v>
      </c>
      <c r="O5" t="str">
        <f t="shared" si="1"/>
        <v>Июль</v>
      </c>
    </row>
    <row r="6" spans="1:15" x14ac:dyDescent="0.25">
      <c r="A6" t="s">
        <v>19</v>
      </c>
      <c r="B6" s="2">
        <v>7642</v>
      </c>
      <c r="C6" s="2">
        <v>34432</v>
      </c>
      <c r="D6" s="2">
        <v>62</v>
      </c>
      <c r="E6" s="2">
        <v>54</v>
      </c>
      <c r="F6" s="2">
        <v>31</v>
      </c>
      <c r="G6" s="2">
        <v>5754</v>
      </c>
      <c r="H6" s="2">
        <v>56477</v>
      </c>
      <c r="I6" s="2">
        <v>424.45</v>
      </c>
      <c r="J6" s="2">
        <v>32</v>
      </c>
      <c r="K6" s="2">
        <v>64.2</v>
      </c>
      <c r="L6" s="2">
        <v>467</v>
      </c>
      <c r="M6" s="2">
        <v>74</v>
      </c>
      <c r="N6" s="4">
        <f t="shared" si="0"/>
        <v>105513.65</v>
      </c>
      <c r="O6" t="str">
        <f t="shared" si="1"/>
        <v>Июль</v>
      </c>
    </row>
    <row r="7" spans="1:15" x14ac:dyDescent="0.25">
      <c r="A7" t="s">
        <v>20</v>
      </c>
      <c r="B7" s="2">
        <f>SUBTOTAL(109,Таблица1[Январь])</f>
        <v>8274</v>
      </c>
      <c r="C7" s="2">
        <f>SUBTOTAL(109,Таблица1[Февраль])</f>
        <v>640451</v>
      </c>
      <c r="D7" s="2">
        <f>SUBTOTAL(109,Таблица1[Март])</f>
        <v>65417</v>
      </c>
      <c r="E7" s="2">
        <f>SUBTOTAL(109,Таблица1[Апрель])</f>
        <v>11636</v>
      </c>
      <c r="F7" s="2">
        <f>SUBTOTAL(109,Таблица1[Май])</f>
        <v>549579</v>
      </c>
      <c r="G7" s="2">
        <f>SUBTOTAL(109,Таблица1[Июнь])</f>
        <v>776689</v>
      </c>
      <c r="H7" s="2">
        <f>SUBTOTAL(109,Таблица1[Июль])</f>
        <v>825171</v>
      </c>
      <c r="I7" s="2">
        <f>SUBTOTAL(109,Таблица1[Август])</f>
        <v>6530476.4500000002</v>
      </c>
      <c r="J7" s="2">
        <f>SUBTOTAL(109,Таблица1[Сентябрь])</f>
        <v>9838.99</v>
      </c>
      <c r="K7" s="2">
        <f>SUBTOTAL(109,Таблица1[Октябрь])</f>
        <v>1010923.2</v>
      </c>
      <c r="L7" s="2">
        <f>SUBTOTAL(109,Таблица1[Ноябрь])</f>
        <v>1191</v>
      </c>
      <c r="M7" s="2">
        <f>SUBTOTAL(109,Таблица1[Декабрь])</f>
        <v>5943</v>
      </c>
      <c r="N7" s="4">
        <f>SUM(N2:N6)</f>
        <v>10435589.640000001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Microsoft Excel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Virtenberger</dc:creator>
  <cp:lastModifiedBy>Vladislav Virtenberger</cp:lastModifiedBy>
  <dcterms:created xsi:type="dcterms:W3CDTF">2019-01-02T13:16:37Z</dcterms:created>
  <dcterms:modified xsi:type="dcterms:W3CDTF">2019-01-20T11:50:38Z</dcterms:modified>
</cp:coreProperties>
</file>