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2435" windowHeight="11565"/>
  </bookViews>
  <sheets>
    <sheet name="Table" sheetId="2" r:id="rId1"/>
    <sheet name="DATA" sheetId="5" r:id="rId2"/>
    <sheet name="Notes" sheetId="4" r:id="rId3"/>
  </sheets>
  <definedNames>
    <definedName name="_xlnm._FilterDatabase" localSheetId="0" hidden="1">Table!$B$1:$E$1</definedName>
  </definedNames>
  <calcPr calcId="144525"/>
</workbook>
</file>

<file path=xl/calcChain.xml><?xml version="1.0" encoding="utf-8"?>
<calcChain xmlns="http://schemas.openxmlformats.org/spreadsheetml/2006/main">
  <c r="CA57" i="2" l="1"/>
  <c r="BZ57" i="2"/>
  <c r="CA56" i="2"/>
  <c r="BZ56" i="2"/>
  <c r="CA55" i="2"/>
  <c r="BZ55" i="2"/>
  <c r="CA54" i="2"/>
  <c r="BZ54" i="2"/>
  <c r="CA53" i="2"/>
  <c r="BZ53" i="2"/>
  <c r="CA52" i="2"/>
  <c r="BZ52" i="2"/>
  <c r="CA51" i="2"/>
  <c r="BZ51" i="2"/>
  <c r="CA50" i="2"/>
  <c r="BZ50" i="2"/>
  <c r="CA49" i="2"/>
  <c r="BZ49" i="2"/>
  <c r="CA48" i="2"/>
  <c r="BZ48" i="2"/>
  <c r="CA47" i="2"/>
  <c r="BZ47" i="2"/>
  <c r="CA46" i="2"/>
  <c r="BZ46" i="2"/>
  <c r="CA45" i="2"/>
  <c r="BZ45" i="2"/>
  <c r="CA44" i="2"/>
  <c r="BZ44" i="2"/>
  <c r="CA43" i="2"/>
  <c r="BZ43" i="2"/>
  <c r="CA42" i="2"/>
  <c r="BZ42" i="2"/>
  <c r="CA41" i="2"/>
  <c r="BZ41" i="2"/>
  <c r="CA40" i="2"/>
  <c r="BZ40" i="2"/>
  <c r="CA39" i="2"/>
  <c r="BZ39" i="2"/>
  <c r="CA38" i="2"/>
  <c r="BZ38" i="2"/>
  <c r="CA37" i="2"/>
  <c r="BZ37" i="2"/>
  <c r="CA36" i="2"/>
  <c r="BZ36" i="2"/>
  <c r="CA35" i="2"/>
  <c r="BZ35" i="2"/>
  <c r="CA34" i="2"/>
  <c r="BZ34" i="2"/>
  <c r="CA33" i="2"/>
  <c r="BZ33" i="2"/>
  <c r="CA32" i="2"/>
  <c r="BZ32" i="2"/>
  <c r="CA31" i="2"/>
  <c r="BZ31" i="2"/>
  <c r="CA30" i="2"/>
  <c r="BZ30" i="2"/>
  <c r="CA29" i="2"/>
  <c r="BZ29" i="2"/>
  <c r="CA28" i="2"/>
  <c r="BZ28" i="2"/>
  <c r="CA27" i="2"/>
  <c r="BZ27" i="2"/>
  <c r="CA26" i="2"/>
  <c r="BZ26" i="2"/>
  <c r="CA25" i="2"/>
  <c r="BZ25" i="2"/>
  <c r="CA24" i="2"/>
  <c r="BZ24" i="2"/>
  <c r="CA23" i="2"/>
  <c r="BZ23" i="2"/>
  <c r="CA22" i="2"/>
  <c r="BZ22" i="2"/>
  <c r="CA21" i="2"/>
  <c r="BZ21" i="2"/>
  <c r="CA20" i="2"/>
  <c r="BZ20" i="2"/>
  <c r="CA19" i="2"/>
  <c r="BZ19" i="2"/>
  <c r="CA18" i="2"/>
  <c r="BZ18" i="2"/>
  <c r="CA17" i="2"/>
  <c r="BZ17" i="2"/>
  <c r="CA16" i="2"/>
  <c r="BZ16" i="2"/>
  <c r="CA15" i="2"/>
  <c r="BZ15" i="2"/>
  <c r="CA14" i="2"/>
  <c r="BZ14" i="2"/>
  <c r="CA13" i="2"/>
  <c r="BZ13" i="2"/>
  <c r="CA11" i="2"/>
  <c r="BZ11" i="2"/>
  <c r="CA10" i="2"/>
  <c r="BZ10" i="2"/>
  <c r="CA9" i="2"/>
  <c r="BZ9" i="2"/>
  <c r="CA8" i="2"/>
  <c r="BZ8" i="2"/>
  <c r="CA3" i="2"/>
  <c r="BZ3" i="2"/>
  <c r="CA12" i="2"/>
  <c r="BZ12" i="2"/>
  <c r="AW12" i="2"/>
  <c r="BW59" i="2" l="1"/>
  <c r="BV59" i="2"/>
  <c r="BW58" i="2"/>
  <c r="BV58" i="2"/>
  <c r="BW57" i="2"/>
  <c r="BV57" i="2"/>
  <c r="BW56" i="2"/>
  <c r="BV56" i="2"/>
  <c r="BW55" i="2"/>
  <c r="BV55" i="2"/>
  <c r="BW54" i="2"/>
  <c r="BV54" i="2"/>
  <c r="BW53" i="2"/>
  <c r="BV53" i="2"/>
  <c r="BW52" i="2"/>
  <c r="BV52" i="2"/>
  <c r="BW51" i="2"/>
  <c r="BV51" i="2"/>
  <c r="BW50" i="2"/>
  <c r="BV50" i="2"/>
  <c r="BW49" i="2"/>
  <c r="BV49" i="2"/>
  <c r="BW48" i="2"/>
  <c r="BV48" i="2"/>
  <c r="BW47" i="2"/>
  <c r="BV47" i="2"/>
  <c r="BW46" i="2"/>
  <c r="BV46" i="2"/>
  <c r="BW45" i="2"/>
  <c r="BV45" i="2"/>
  <c r="BW44" i="2"/>
  <c r="BV44" i="2"/>
  <c r="BW43" i="2"/>
  <c r="BV43" i="2"/>
  <c r="BW42" i="2"/>
  <c r="BV42" i="2"/>
  <c r="BW41" i="2"/>
  <c r="BV41" i="2"/>
  <c r="BW40" i="2"/>
  <c r="BV40" i="2"/>
  <c r="BW39" i="2"/>
  <c r="BV39" i="2"/>
  <c r="BW38" i="2"/>
  <c r="BV38" i="2"/>
  <c r="BW37" i="2"/>
  <c r="BV37" i="2"/>
  <c r="BW36" i="2"/>
  <c r="BV36" i="2"/>
  <c r="BW35" i="2"/>
  <c r="BV35" i="2"/>
  <c r="BW34" i="2"/>
  <c r="BV34" i="2"/>
  <c r="BW33" i="2"/>
  <c r="BV33" i="2"/>
  <c r="BW32" i="2"/>
  <c r="BV32" i="2"/>
  <c r="BW31" i="2"/>
  <c r="BV31" i="2"/>
  <c r="BW30" i="2"/>
  <c r="BV30" i="2"/>
  <c r="BW29" i="2"/>
  <c r="BV29" i="2"/>
  <c r="BW28" i="2"/>
  <c r="BV28" i="2"/>
  <c r="BW27" i="2"/>
  <c r="BV27" i="2"/>
  <c r="BW26" i="2"/>
  <c r="BV26" i="2"/>
  <c r="BW25" i="2"/>
  <c r="BV25" i="2"/>
  <c r="BW24" i="2"/>
  <c r="BV24" i="2"/>
  <c r="BW23" i="2"/>
  <c r="BV23" i="2"/>
  <c r="BW22" i="2"/>
  <c r="BV22" i="2"/>
  <c r="BW21" i="2"/>
  <c r="BV21" i="2"/>
  <c r="BW20" i="2"/>
  <c r="BV20" i="2"/>
  <c r="BW19" i="2"/>
  <c r="BV19" i="2"/>
  <c r="BW18" i="2"/>
  <c r="BV18" i="2"/>
  <c r="BW17" i="2"/>
  <c r="BV17" i="2"/>
  <c r="BW16" i="2"/>
  <c r="BV16" i="2"/>
  <c r="BW15" i="2"/>
  <c r="BV15" i="2"/>
  <c r="BW14" i="2"/>
  <c r="BV14" i="2"/>
  <c r="BW13" i="2"/>
  <c r="BV13" i="2"/>
  <c r="BW12" i="2"/>
  <c r="BV12" i="2"/>
  <c r="BW11" i="2"/>
  <c r="BV11" i="2"/>
  <c r="BW10" i="2"/>
  <c r="BV10" i="2"/>
  <c r="BW9" i="2"/>
  <c r="BV9" i="2"/>
  <c r="BW8" i="2"/>
  <c r="BV8" i="2"/>
  <c r="BW7" i="2"/>
  <c r="BV7" i="2"/>
  <c r="BW6" i="2"/>
  <c r="BV6" i="2"/>
  <c r="BW5" i="2"/>
  <c r="BV5" i="2"/>
  <c r="BW4" i="2"/>
  <c r="BV4" i="2"/>
  <c r="BW3" i="2"/>
  <c r="BV3" i="2"/>
  <c r="BX4" i="2"/>
  <c r="BX5" i="2"/>
  <c r="BX6" i="2"/>
  <c r="BX7" i="2"/>
  <c r="BX8" i="2"/>
  <c r="BX9" i="2"/>
  <c r="BX10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3" i="2"/>
  <c r="BU59" i="2"/>
  <c r="BU58" i="2"/>
  <c r="BU57" i="2"/>
  <c r="BU56" i="2"/>
  <c r="BU55" i="2"/>
  <c r="BU54" i="2"/>
  <c r="BU53" i="2"/>
  <c r="BU52" i="2"/>
  <c r="BU51" i="2"/>
  <c r="BU50" i="2"/>
  <c r="BU49" i="2"/>
  <c r="BU48" i="2"/>
  <c r="BU47" i="2"/>
  <c r="BU46" i="2"/>
  <c r="BU45" i="2"/>
  <c r="BU44" i="2"/>
  <c r="BU43" i="2"/>
  <c r="BU42" i="2"/>
  <c r="BU41" i="2"/>
  <c r="BU40" i="2"/>
  <c r="BU39" i="2"/>
  <c r="BU38" i="2"/>
  <c r="BU37" i="2"/>
  <c r="BU36" i="2"/>
  <c r="BU35" i="2"/>
  <c r="BU34" i="2"/>
  <c r="BU33" i="2"/>
  <c r="BU32" i="2"/>
  <c r="BU31" i="2"/>
  <c r="BU30" i="2"/>
  <c r="BU29" i="2"/>
  <c r="BU28" i="2"/>
  <c r="BU27" i="2"/>
  <c r="BU26" i="2"/>
  <c r="BU25" i="2"/>
  <c r="BU24" i="2"/>
  <c r="BU23" i="2"/>
  <c r="BU22" i="2"/>
  <c r="BU21" i="2"/>
  <c r="BU20" i="2"/>
  <c r="BU19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U4" i="2"/>
  <c r="BU3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S3" i="2"/>
  <c r="BR3" i="2"/>
  <c r="BQ3" i="2"/>
  <c r="BP3" i="2"/>
  <c r="BO3" i="2"/>
  <c r="BN3" i="2"/>
  <c r="BM3" i="2"/>
  <c r="BL3" i="2"/>
  <c r="BK3" i="2"/>
  <c r="BS2" i="2"/>
  <c r="BR2" i="2"/>
  <c r="BQ2" i="2"/>
  <c r="BP2" i="2"/>
  <c r="BO2" i="2"/>
  <c r="BN2" i="2"/>
  <c r="BM2" i="2"/>
  <c r="BL2" i="2"/>
  <c r="BK2" i="2"/>
  <c r="BJ3" i="2"/>
  <c r="BJ2" i="2"/>
  <c r="BI3" i="2"/>
  <c r="BI2" i="2"/>
  <c r="BH3" i="2"/>
  <c r="BH2" i="2"/>
  <c r="BG3" i="2"/>
  <c r="BG2" i="2"/>
  <c r="BF3" i="2"/>
  <c r="BF2" i="2"/>
  <c r="BE2" i="2"/>
  <c r="BE3" i="2"/>
  <c r="I63" i="2" l="1"/>
  <c r="I70" i="2" s="1"/>
  <c r="I65" i="2"/>
  <c r="I72" i="2" s="1"/>
  <c r="I73" i="2"/>
  <c r="I64" i="2"/>
  <c r="I71" i="2" s="1"/>
  <c r="K64" i="2" l="1"/>
  <c r="I74" i="2"/>
  <c r="I77" i="2" s="1"/>
  <c r="K63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AD59" i="2"/>
  <c r="AC59" i="2"/>
  <c r="AB59" i="2"/>
  <c r="AA59" i="2"/>
  <c r="Z59" i="2"/>
  <c r="AD57" i="2"/>
  <c r="AC57" i="2"/>
  <c r="AB57" i="2"/>
  <c r="AA57" i="2"/>
  <c r="Z57" i="2"/>
  <c r="AD56" i="2"/>
  <c r="AC56" i="2"/>
  <c r="AB56" i="2"/>
  <c r="AA56" i="2"/>
  <c r="Z56" i="2"/>
  <c r="AD55" i="2"/>
  <c r="AC55" i="2"/>
  <c r="AB55" i="2"/>
  <c r="AA55" i="2"/>
  <c r="Z55" i="2"/>
  <c r="AD54" i="2"/>
  <c r="AC54" i="2"/>
  <c r="AB54" i="2"/>
  <c r="AA54" i="2"/>
  <c r="Z54" i="2"/>
  <c r="AD53" i="2"/>
  <c r="AC53" i="2"/>
  <c r="AB53" i="2"/>
  <c r="AA53" i="2"/>
  <c r="Z53" i="2"/>
  <c r="AD52" i="2"/>
  <c r="AC52" i="2"/>
  <c r="AB52" i="2"/>
  <c r="AA52" i="2"/>
  <c r="Z52" i="2"/>
  <c r="AD51" i="2"/>
  <c r="AC51" i="2"/>
  <c r="AB51" i="2"/>
  <c r="AA51" i="2"/>
  <c r="Z51" i="2"/>
  <c r="AD50" i="2"/>
  <c r="AC50" i="2"/>
  <c r="AB50" i="2"/>
  <c r="AA50" i="2"/>
  <c r="Z50" i="2"/>
  <c r="AD49" i="2"/>
  <c r="AC49" i="2"/>
  <c r="AB49" i="2"/>
  <c r="AA49" i="2"/>
  <c r="Z49" i="2"/>
  <c r="AD48" i="2"/>
  <c r="AC48" i="2"/>
  <c r="AB48" i="2"/>
  <c r="AA48" i="2"/>
  <c r="Z48" i="2"/>
  <c r="AD47" i="2"/>
  <c r="AC47" i="2"/>
  <c r="AB47" i="2"/>
  <c r="AA47" i="2"/>
  <c r="Z47" i="2"/>
  <c r="AD46" i="2"/>
  <c r="AC46" i="2"/>
  <c r="AB46" i="2"/>
  <c r="AA46" i="2"/>
  <c r="Z46" i="2"/>
  <c r="AD45" i="2"/>
  <c r="AC45" i="2"/>
  <c r="AB45" i="2"/>
  <c r="AA45" i="2"/>
  <c r="Z45" i="2"/>
  <c r="AD44" i="2"/>
  <c r="AC44" i="2"/>
  <c r="AB44" i="2"/>
  <c r="AA44" i="2"/>
  <c r="Z44" i="2"/>
  <c r="AD43" i="2"/>
  <c r="AC43" i="2"/>
  <c r="AB43" i="2"/>
  <c r="AA43" i="2"/>
  <c r="Z43" i="2"/>
  <c r="AD42" i="2"/>
  <c r="AC42" i="2"/>
  <c r="AB42" i="2"/>
  <c r="AA42" i="2"/>
  <c r="Z42" i="2"/>
  <c r="AD41" i="2"/>
  <c r="AC41" i="2"/>
  <c r="AB41" i="2"/>
  <c r="AA41" i="2"/>
  <c r="Z41" i="2"/>
  <c r="AD40" i="2"/>
  <c r="AC40" i="2"/>
  <c r="AB40" i="2"/>
  <c r="AA40" i="2"/>
  <c r="Z40" i="2"/>
  <c r="AD39" i="2"/>
  <c r="AC39" i="2"/>
  <c r="AB39" i="2"/>
  <c r="AA39" i="2"/>
  <c r="Z39" i="2"/>
  <c r="AD38" i="2"/>
  <c r="AC38" i="2"/>
  <c r="AB38" i="2"/>
  <c r="AA38" i="2"/>
  <c r="Z38" i="2"/>
  <c r="AD37" i="2"/>
  <c r="AC37" i="2"/>
  <c r="AB37" i="2"/>
  <c r="AA37" i="2"/>
  <c r="Z37" i="2"/>
  <c r="AD36" i="2"/>
  <c r="AC36" i="2"/>
  <c r="AB36" i="2"/>
  <c r="AA36" i="2"/>
  <c r="Z36" i="2"/>
  <c r="AD35" i="2"/>
  <c r="AC35" i="2"/>
  <c r="AB35" i="2"/>
  <c r="AA35" i="2"/>
  <c r="Z35" i="2"/>
  <c r="AD34" i="2"/>
  <c r="AC34" i="2"/>
  <c r="AB34" i="2"/>
  <c r="AA34" i="2"/>
  <c r="Z34" i="2"/>
  <c r="AD33" i="2"/>
  <c r="AC33" i="2"/>
  <c r="AB33" i="2"/>
  <c r="AA33" i="2"/>
  <c r="Z33" i="2"/>
  <c r="AD32" i="2"/>
  <c r="AC32" i="2"/>
  <c r="AB32" i="2"/>
  <c r="AA32" i="2"/>
  <c r="Z32" i="2"/>
  <c r="AD31" i="2"/>
  <c r="AC31" i="2"/>
  <c r="AB31" i="2"/>
  <c r="AA31" i="2"/>
  <c r="Z31" i="2"/>
  <c r="AD30" i="2"/>
  <c r="AC30" i="2"/>
  <c r="AB30" i="2"/>
  <c r="AA30" i="2"/>
  <c r="Z30" i="2"/>
  <c r="AD29" i="2"/>
  <c r="AC29" i="2"/>
  <c r="AB29" i="2"/>
  <c r="AA29" i="2"/>
  <c r="Z29" i="2"/>
  <c r="AD28" i="2"/>
  <c r="AC28" i="2"/>
  <c r="AB28" i="2"/>
  <c r="AA28" i="2"/>
  <c r="Z28" i="2"/>
  <c r="AD27" i="2"/>
  <c r="AC27" i="2"/>
  <c r="AB27" i="2"/>
  <c r="AA27" i="2"/>
  <c r="Z27" i="2"/>
  <c r="AD26" i="2"/>
  <c r="AC26" i="2"/>
  <c r="AB26" i="2"/>
  <c r="AA26" i="2"/>
  <c r="Z26" i="2"/>
  <c r="AD25" i="2"/>
  <c r="AC25" i="2"/>
  <c r="AB25" i="2"/>
  <c r="AA25" i="2"/>
  <c r="Z25" i="2"/>
  <c r="AD24" i="2"/>
  <c r="AC24" i="2"/>
  <c r="AB24" i="2"/>
  <c r="AA24" i="2"/>
  <c r="Z24" i="2"/>
  <c r="AD23" i="2"/>
  <c r="AC23" i="2"/>
  <c r="AB23" i="2"/>
  <c r="AA23" i="2"/>
  <c r="Z23" i="2"/>
  <c r="AD22" i="2"/>
  <c r="AC22" i="2"/>
  <c r="AB22" i="2"/>
  <c r="AA22" i="2"/>
  <c r="Z22" i="2"/>
  <c r="AD21" i="2"/>
  <c r="AC21" i="2"/>
  <c r="AB21" i="2"/>
  <c r="AA21" i="2"/>
  <c r="Z21" i="2"/>
  <c r="AD20" i="2"/>
  <c r="AC20" i="2"/>
  <c r="AB20" i="2"/>
  <c r="AA20" i="2"/>
  <c r="Z20" i="2"/>
  <c r="AD19" i="2"/>
  <c r="AC19" i="2"/>
  <c r="AB19" i="2"/>
  <c r="AA19" i="2"/>
  <c r="Z19" i="2"/>
  <c r="AD18" i="2"/>
  <c r="AC18" i="2"/>
  <c r="AB18" i="2"/>
  <c r="AA18" i="2"/>
  <c r="Z18" i="2"/>
  <c r="AD17" i="2"/>
  <c r="AC17" i="2"/>
  <c r="AB17" i="2"/>
  <c r="AA17" i="2"/>
  <c r="Z17" i="2"/>
  <c r="AD16" i="2"/>
  <c r="AC16" i="2"/>
  <c r="AB16" i="2"/>
  <c r="AA16" i="2"/>
  <c r="Z16" i="2"/>
  <c r="AD58" i="2"/>
  <c r="AC58" i="2"/>
  <c r="AB58" i="2"/>
  <c r="AA58" i="2"/>
  <c r="Z58" i="2"/>
  <c r="AD15" i="2"/>
  <c r="AC15" i="2"/>
  <c r="AB15" i="2"/>
  <c r="AA15" i="2"/>
  <c r="Z15" i="2"/>
  <c r="AD14" i="2"/>
  <c r="AC14" i="2"/>
  <c r="AB14" i="2"/>
  <c r="AA14" i="2"/>
  <c r="Z14" i="2"/>
  <c r="AD13" i="2"/>
  <c r="AC13" i="2"/>
  <c r="AB13" i="2"/>
  <c r="AA13" i="2"/>
  <c r="Z13" i="2"/>
  <c r="AD12" i="2"/>
  <c r="AC12" i="2"/>
  <c r="AB12" i="2"/>
  <c r="AA12" i="2"/>
  <c r="Z12" i="2"/>
  <c r="AD11" i="2"/>
  <c r="AC11" i="2"/>
  <c r="AB11" i="2"/>
  <c r="AA11" i="2"/>
  <c r="Z11" i="2"/>
  <c r="AD10" i="2"/>
  <c r="AC10" i="2"/>
  <c r="AB10" i="2"/>
  <c r="AA10" i="2"/>
  <c r="Z10" i="2"/>
  <c r="AD9" i="2"/>
  <c r="AC9" i="2"/>
  <c r="AB9" i="2"/>
  <c r="AA9" i="2"/>
  <c r="Z9" i="2"/>
  <c r="AD8" i="2"/>
  <c r="AC8" i="2"/>
  <c r="AB8" i="2"/>
  <c r="AA8" i="2"/>
  <c r="Z8" i="2"/>
  <c r="AD7" i="2"/>
  <c r="AC7" i="2"/>
  <c r="AB7" i="2"/>
  <c r="AA7" i="2"/>
  <c r="Z7" i="2"/>
  <c r="AD6" i="2"/>
  <c r="AC6" i="2"/>
  <c r="AB6" i="2"/>
  <c r="AA6" i="2"/>
  <c r="Z6" i="2"/>
  <c r="AD5" i="2"/>
  <c r="AC5" i="2"/>
  <c r="AB5" i="2"/>
  <c r="AA5" i="2"/>
  <c r="Z5" i="2"/>
  <c r="AD4" i="2"/>
  <c r="AC4" i="2"/>
  <c r="AB4" i="2"/>
  <c r="AA4" i="2"/>
  <c r="Z4" i="2"/>
  <c r="AD3" i="2"/>
  <c r="AC3" i="2"/>
  <c r="AB3" i="2"/>
  <c r="AA3" i="2"/>
  <c r="Z3" i="2"/>
  <c r="AM59" i="2"/>
  <c r="AL59" i="2"/>
  <c r="AK59" i="2"/>
  <c r="AJ59" i="2"/>
  <c r="AI59" i="2"/>
  <c r="AH59" i="2"/>
  <c r="AG59" i="2"/>
  <c r="AF59" i="2"/>
  <c r="AE59" i="2"/>
  <c r="AM57" i="2"/>
  <c r="AL57" i="2"/>
  <c r="AK57" i="2"/>
  <c r="AJ57" i="2"/>
  <c r="AI57" i="2"/>
  <c r="AH57" i="2"/>
  <c r="AG57" i="2"/>
  <c r="AF57" i="2"/>
  <c r="AE57" i="2"/>
  <c r="AM56" i="2"/>
  <c r="AL56" i="2"/>
  <c r="AK56" i="2"/>
  <c r="AJ56" i="2"/>
  <c r="AI56" i="2"/>
  <c r="AH56" i="2"/>
  <c r="AG56" i="2"/>
  <c r="AF56" i="2"/>
  <c r="AE56" i="2"/>
  <c r="AM55" i="2"/>
  <c r="AL55" i="2"/>
  <c r="AK55" i="2"/>
  <c r="AJ55" i="2"/>
  <c r="AI55" i="2"/>
  <c r="AH55" i="2"/>
  <c r="AG55" i="2"/>
  <c r="AF55" i="2"/>
  <c r="AE55" i="2"/>
  <c r="AM54" i="2"/>
  <c r="AL54" i="2"/>
  <c r="AK54" i="2"/>
  <c r="AJ54" i="2"/>
  <c r="AI54" i="2"/>
  <c r="AH54" i="2"/>
  <c r="AG54" i="2"/>
  <c r="AF54" i="2"/>
  <c r="AE54" i="2"/>
  <c r="AM53" i="2"/>
  <c r="AL53" i="2"/>
  <c r="AK53" i="2"/>
  <c r="AJ53" i="2"/>
  <c r="AI53" i="2"/>
  <c r="AH53" i="2"/>
  <c r="AG53" i="2"/>
  <c r="AF53" i="2"/>
  <c r="AE53" i="2"/>
  <c r="AM52" i="2"/>
  <c r="AL52" i="2"/>
  <c r="AK52" i="2"/>
  <c r="AJ52" i="2"/>
  <c r="AI52" i="2"/>
  <c r="AH52" i="2"/>
  <c r="AG52" i="2"/>
  <c r="AF52" i="2"/>
  <c r="AE52" i="2"/>
  <c r="AM51" i="2"/>
  <c r="AL51" i="2"/>
  <c r="AK51" i="2"/>
  <c r="AJ51" i="2"/>
  <c r="AI51" i="2"/>
  <c r="AH51" i="2"/>
  <c r="AG51" i="2"/>
  <c r="AF51" i="2"/>
  <c r="AE51" i="2"/>
  <c r="AM50" i="2"/>
  <c r="AL50" i="2"/>
  <c r="AK50" i="2"/>
  <c r="AJ50" i="2"/>
  <c r="AI50" i="2"/>
  <c r="AH50" i="2"/>
  <c r="AG50" i="2"/>
  <c r="AF50" i="2"/>
  <c r="AE50" i="2"/>
  <c r="AM49" i="2"/>
  <c r="AL49" i="2"/>
  <c r="AK49" i="2"/>
  <c r="AJ49" i="2"/>
  <c r="AI49" i="2"/>
  <c r="AH49" i="2"/>
  <c r="AG49" i="2"/>
  <c r="AF49" i="2"/>
  <c r="AE49" i="2"/>
  <c r="AM48" i="2"/>
  <c r="AL48" i="2"/>
  <c r="AK48" i="2"/>
  <c r="AJ48" i="2"/>
  <c r="AI48" i="2"/>
  <c r="AH48" i="2"/>
  <c r="AG48" i="2"/>
  <c r="AF48" i="2"/>
  <c r="AE48" i="2"/>
  <c r="AM47" i="2"/>
  <c r="AL47" i="2"/>
  <c r="AK47" i="2"/>
  <c r="AJ47" i="2"/>
  <c r="AI47" i="2"/>
  <c r="AH47" i="2"/>
  <c r="AG47" i="2"/>
  <c r="AF47" i="2"/>
  <c r="AE47" i="2"/>
  <c r="AM46" i="2"/>
  <c r="AL46" i="2"/>
  <c r="AK46" i="2"/>
  <c r="AJ46" i="2"/>
  <c r="AI46" i="2"/>
  <c r="AH46" i="2"/>
  <c r="AG46" i="2"/>
  <c r="AF46" i="2"/>
  <c r="AE46" i="2"/>
  <c r="AM45" i="2"/>
  <c r="AL45" i="2"/>
  <c r="AK45" i="2"/>
  <c r="AJ45" i="2"/>
  <c r="AI45" i="2"/>
  <c r="AH45" i="2"/>
  <c r="AG45" i="2"/>
  <c r="AF45" i="2"/>
  <c r="AE45" i="2"/>
  <c r="AM44" i="2"/>
  <c r="AL44" i="2"/>
  <c r="AK44" i="2"/>
  <c r="AJ44" i="2"/>
  <c r="AI44" i="2"/>
  <c r="AH44" i="2"/>
  <c r="AG44" i="2"/>
  <c r="AF44" i="2"/>
  <c r="AE44" i="2"/>
  <c r="AM43" i="2"/>
  <c r="AL43" i="2"/>
  <c r="AK43" i="2"/>
  <c r="AJ43" i="2"/>
  <c r="AI43" i="2"/>
  <c r="AH43" i="2"/>
  <c r="AG43" i="2"/>
  <c r="AF43" i="2"/>
  <c r="AE43" i="2"/>
  <c r="AM42" i="2"/>
  <c r="AL42" i="2"/>
  <c r="AK42" i="2"/>
  <c r="AJ42" i="2"/>
  <c r="AI42" i="2"/>
  <c r="AH42" i="2"/>
  <c r="AG42" i="2"/>
  <c r="AF42" i="2"/>
  <c r="AE42" i="2"/>
  <c r="AM41" i="2"/>
  <c r="AL41" i="2"/>
  <c r="AK41" i="2"/>
  <c r="AJ41" i="2"/>
  <c r="AI41" i="2"/>
  <c r="AH41" i="2"/>
  <c r="AG41" i="2"/>
  <c r="AF41" i="2"/>
  <c r="AE41" i="2"/>
  <c r="AM40" i="2"/>
  <c r="AL40" i="2"/>
  <c r="AK40" i="2"/>
  <c r="AJ40" i="2"/>
  <c r="AI40" i="2"/>
  <c r="AH40" i="2"/>
  <c r="AG40" i="2"/>
  <c r="AF40" i="2"/>
  <c r="AE40" i="2"/>
  <c r="AM39" i="2"/>
  <c r="AL39" i="2"/>
  <c r="AK39" i="2"/>
  <c r="AJ39" i="2"/>
  <c r="AI39" i="2"/>
  <c r="AH39" i="2"/>
  <c r="AG39" i="2"/>
  <c r="AF39" i="2"/>
  <c r="AE39" i="2"/>
  <c r="AM38" i="2"/>
  <c r="AL38" i="2"/>
  <c r="AK38" i="2"/>
  <c r="AJ38" i="2"/>
  <c r="AI38" i="2"/>
  <c r="AH38" i="2"/>
  <c r="AG38" i="2"/>
  <c r="AF38" i="2"/>
  <c r="AE38" i="2"/>
  <c r="AM37" i="2"/>
  <c r="AL37" i="2"/>
  <c r="AK37" i="2"/>
  <c r="AJ37" i="2"/>
  <c r="AI37" i="2"/>
  <c r="AH37" i="2"/>
  <c r="AG37" i="2"/>
  <c r="AF37" i="2"/>
  <c r="AE37" i="2"/>
  <c r="AM36" i="2"/>
  <c r="AL36" i="2"/>
  <c r="AK36" i="2"/>
  <c r="AJ36" i="2"/>
  <c r="AI36" i="2"/>
  <c r="AH36" i="2"/>
  <c r="AG36" i="2"/>
  <c r="AF36" i="2"/>
  <c r="AE36" i="2"/>
  <c r="AM35" i="2"/>
  <c r="AL35" i="2"/>
  <c r="AK35" i="2"/>
  <c r="AJ35" i="2"/>
  <c r="AI35" i="2"/>
  <c r="AH35" i="2"/>
  <c r="AG35" i="2"/>
  <c r="AF35" i="2"/>
  <c r="AE35" i="2"/>
  <c r="AM34" i="2"/>
  <c r="AL34" i="2"/>
  <c r="AK34" i="2"/>
  <c r="AJ34" i="2"/>
  <c r="AI34" i="2"/>
  <c r="AH34" i="2"/>
  <c r="AG34" i="2"/>
  <c r="AF34" i="2"/>
  <c r="AE34" i="2"/>
  <c r="AM33" i="2"/>
  <c r="AL33" i="2"/>
  <c r="AK33" i="2"/>
  <c r="AJ33" i="2"/>
  <c r="AI33" i="2"/>
  <c r="AH33" i="2"/>
  <c r="AG33" i="2"/>
  <c r="AF33" i="2"/>
  <c r="AE33" i="2"/>
  <c r="AM32" i="2"/>
  <c r="AL32" i="2"/>
  <c r="AK32" i="2"/>
  <c r="AJ32" i="2"/>
  <c r="AI32" i="2"/>
  <c r="AH32" i="2"/>
  <c r="AG32" i="2"/>
  <c r="AF32" i="2"/>
  <c r="AE32" i="2"/>
  <c r="AM31" i="2"/>
  <c r="AL31" i="2"/>
  <c r="AK31" i="2"/>
  <c r="AJ31" i="2"/>
  <c r="AI31" i="2"/>
  <c r="AH31" i="2"/>
  <c r="AG31" i="2"/>
  <c r="AF31" i="2"/>
  <c r="AE31" i="2"/>
  <c r="AM30" i="2"/>
  <c r="AL30" i="2"/>
  <c r="AK30" i="2"/>
  <c r="AJ30" i="2"/>
  <c r="AI30" i="2"/>
  <c r="AH30" i="2"/>
  <c r="AG30" i="2"/>
  <c r="AF30" i="2"/>
  <c r="AE30" i="2"/>
  <c r="AM29" i="2"/>
  <c r="AL29" i="2"/>
  <c r="AK29" i="2"/>
  <c r="AJ29" i="2"/>
  <c r="AI29" i="2"/>
  <c r="AH29" i="2"/>
  <c r="AG29" i="2"/>
  <c r="AF29" i="2"/>
  <c r="AE29" i="2"/>
  <c r="AM28" i="2"/>
  <c r="AL28" i="2"/>
  <c r="AK28" i="2"/>
  <c r="AJ28" i="2"/>
  <c r="AI28" i="2"/>
  <c r="AH28" i="2"/>
  <c r="AG28" i="2"/>
  <c r="AF28" i="2"/>
  <c r="AE28" i="2"/>
  <c r="AM27" i="2"/>
  <c r="AL27" i="2"/>
  <c r="AK27" i="2"/>
  <c r="AJ27" i="2"/>
  <c r="AI27" i="2"/>
  <c r="AH27" i="2"/>
  <c r="AG27" i="2"/>
  <c r="AF27" i="2"/>
  <c r="AE27" i="2"/>
  <c r="AM26" i="2"/>
  <c r="AL26" i="2"/>
  <c r="AK26" i="2"/>
  <c r="AJ26" i="2"/>
  <c r="AI26" i="2"/>
  <c r="AH26" i="2"/>
  <c r="AG26" i="2"/>
  <c r="AF26" i="2"/>
  <c r="AE26" i="2"/>
  <c r="AM25" i="2"/>
  <c r="AL25" i="2"/>
  <c r="AK25" i="2"/>
  <c r="AJ25" i="2"/>
  <c r="AI25" i="2"/>
  <c r="AH25" i="2"/>
  <c r="AG25" i="2"/>
  <c r="AF25" i="2"/>
  <c r="AE25" i="2"/>
  <c r="AM24" i="2"/>
  <c r="AL24" i="2"/>
  <c r="AK24" i="2"/>
  <c r="AJ24" i="2"/>
  <c r="AI24" i="2"/>
  <c r="AH24" i="2"/>
  <c r="AG24" i="2"/>
  <c r="AF24" i="2"/>
  <c r="AE24" i="2"/>
  <c r="AM23" i="2"/>
  <c r="AL23" i="2"/>
  <c r="AK23" i="2"/>
  <c r="AJ23" i="2"/>
  <c r="AI23" i="2"/>
  <c r="AH23" i="2"/>
  <c r="AG23" i="2"/>
  <c r="AF23" i="2"/>
  <c r="AE23" i="2"/>
  <c r="AM22" i="2"/>
  <c r="AL22" i="2"/>
  <c r="AK22" i="2"/>
  <c r="AJ22" i="2"/>
  <c r="AI22" i="2"/>
  <c r="AH22" i="2"/>
  <c r="AG22" i="2"/>
  <c r="AF22" i="2"/>
  <c r="AE22" i="2"/>
  <c r="AM21" i="2"/>
  <c r="AL21" i="2"/>
  <c r="AK21" i="2"/>
  <c r="AJ21" i="2"/>
  <c r="AI21" i="2"/>
  <c r="AH21" i="2"/>
  <c r="AG21" i="2"/>
  <c r="AF21" i="2"/>
  <c r="AE21" i="2"/>
  <c r="AM20" i="2"/>
  <c r="AL20" i="2"/>
  <c r="AK20" i="2"/>
  <c r="AJ20" i="2"/>
  <c r="AI20" i="2"/>
  <c r="AH20" i="2"/>
  <c r="AG20" i="2"/>
  <c r="AF20" i="2"/>
  <c r="AE20" i="2"/>
  <c r="AM19" i="2"/>
  <c r="AL19" i="2"/>
  <c r="AK19" i="2"/>
  <c r="AJ19" i="2"/>
  <c r="AI19" i="2"/>
  <c r="AH19" i="2"/>
  <c r="AG19" i="2"/>
  <c r="AF19" i="2"/>
  <c r="AE19" i="2"/>
  <c r="AM18" i="2"/>
  <c r="AL18" i="2"/>
  <c r="AK18" i="2"/>
  <c r="AJ18" i="2"/>
  <c r="AI18" i="2"/>
  <c r="AH18" i="2"/>
  <c r="AG18" i="2"/>
  <c r="AF18" i="2"/>
  <c r="AE18" i="2"/>
  <c r="AM17" i="2"/>
  <c r="AL17" i="2"/>
  <c r="AK17" i="2"/>
  <c r="AJ17" i="2"/>
  <c r="AI17" i="2"/>
  <c r="AH17" i="2"/>
  <c r="AG17" i="2"/>
  <c r="AF17" i="2"/>
  <c r="AE17" i="2"/>
  <c r="AM16" i="2"/>
  <c r="AL16" i="2"/>
  <c r="AK16" i="2"/>
  <c r="AJ16" i="2"/>
  <c r="AI16" i="2"/>
  <c r="AH16" i="2"/>
  <c r="AG16" i="2"/>
  <c r="AF16" i="2"/>
  <c r="AE16" i="2"/>
  <c r="AM58" i="2"/>
  <c r="AL58" i="2"/>
  <c r="AK58" i="2"/>
  <c r="AJ58" i="2"/>
  <c r="AI58" i="2"/>
  <c r="AH58" i="2"/>
  <c r="AG58" i="2"/>
  <c r="AF58" i="2"/>
  <c r="AE58" i="2"/>
  <c r="AM15" i="2"/>
  <c r="AL15" i="2"/>
  <c r="AK15" i="2"/>
  <c r="AJ15" i="2"/>
  <c r="AI15" i="2"/>
  <c r="AH15" i="2"/>
  <c r="AG15" i="2"/>
  <c r="AF15" i="2"/>
  <c r="AE15" i="2"/>
  <c r="AM14" i="2"/>
  <c r="AL14" i="2"/>
  <c r="AK14" i="2"/>
  <c r="AJ14" i="2"/>
  <c r="AI14" i="2"/>
  <c r="AH14" i="2"/>
  <c r="AG14" i="2"/>
  <c r="AF14" i="2"/>
  <c r="AE14" i="2"/>
  <c r="AM13" i="2"/>
  <c r="AL13" i="2"/>
  <c r="AK13" i="2"/>
  <c r="AJ13" i="2"/>
  <c r="AI13" i="2"/>
  <c r="AH13" i="2"/>
  <c r="AG13" i="2"/>
  <c r="AF13" i="2"/>
  <c r="AE13" i="2"/>
  <c r="AM12" i="2"/>
  <c r="AL12" i="2"/>
  <c r="AK12" i="2"/>
  <c r="AJ12" i="2"/>
  <c r="AI12" i="2"/>
  <c r="AH12" i="2"/>
  <c r="AG12" i="2"/>
  <c r="AF12" i="2"/>
  <c r="AE12" i="2"/>
  <c r="AM11" i="2"/>
  <c r="AL11" i="2"/>
  <c r="AK11" i="2"/>
  <c r="AJ11" i="2"/>
  <c r="AI11" i="2"/>
  <c r="AH11" i="2"/>
  <c r="AG11" i="2"/>
  <c r="AF11" i="2"/>
  <c r="AE11" i="2"/>
  <c r="AM10" i="2"/>
  <c r="AL10" i="2"/>
  <c r="AK10" i="2"/>
  <c r="AJ10" i="2"/>
  <c r="AI10" i="2"/>
  <c r="AH10" i="2"/>
  <c r="AG10" i="2"/>
  <c r="AF10" i="2"/>
  <c r="AE10" i="2"/>
  <c r="AM9" i="2"/>
  <c r="AL9" i="2"/>
  <c r="AK9" i="2"/>
  <c r="AJ9" i="2"/>
  <c r="AI9" i="2"/>
  <c r="AH9" i="2"/>
  <c r="AG9" i="2"/>
  <c r="AF9" i="2"/>
  <c r="AE9" i="2"/>
  <c r="AM8" i="2"/>
  <c r="AL8" i="2"/>
  <c r="AK8" i="2"/>
  <c r="AJ8" i="2"/>
  <c r="AI8" i="2"/>
  <c r="AH8" i="2"/>
  <c r="AG8" i="2"/>
  <c r="AF8" i="2"/>
  <c r="AE8" i="2"/>
  <c r="AM7" i="2"/>
  <c r="AL7" i="2"/>
  <c r="AK7" i="2"/>
  <c r="AJ7" i="2"/>
  <c r="AI7" i="2"/>
  <c r="AH7" i="2"/>
  <c r="AG7" i="2"/>
  <c r="AF7" i="2"/>
  <c r="AE7" i="2"/>
  <c r="AM6" i="2"/>
  <c r="AL6" i="2"/>
  <c r="AK6" i="2"/>
  <c r="AJ6" i="2"/>
  <c r="AI6" i="2"/>
  <c r="AH6" i="2"/>
  <c r="AG6" i="2"/>
  <c r="AF6" i="2"/>
  <c r="AE6" i="2"/>
  <c r="AM5" i="2"/>
  <c r="AL5" i="2"/>
  <c r="AK5" i="2"/>
  <c r="AJ5" i="2"/>
  <c r="AI5" i="2"/>
  <c r="AH5" i="2"/>
  <c r="AG5" i="2"/>
  <c r="AF5" i="2"/>
  <c r="AE5" i="2"/>
  <c r="AM4" i="2"/>
  <c r="AL4" i="2"/>
  <c r="AK4" i="2"/>
  <c r="AJ4" i="2"/>
  <c r="AI4" i="2"/>
  <c r="AH4" i="2"/>
  <c r="AG4" i="2"/>
  <c r="AF4" i="2"/>
  <c r="AE4" i="2"/>
  <c r="AM3" i="2"/>
  <c r="AL3" i="2"/>
  <c r="AK3" i="2"/>
  <c r="AJ3" i="2"/>
  <c r="AI3" i="2"/>
  <c r="AH3" i="2"/>
  <c r="AG3" i="2"/>
  <c r="AF3" i="2"/>
  <c r="AE3" i="2"/>
  <c r="AN59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58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S3" i="2" l="1"/>
  <c r="I78" i="2"/>
  <c r="I75" i="2"/>
  <c r="AV11" i="2"/>
  <c r="BA11" i="2" s="1"/>
  <c r="BC11" i="2" s="1"/>
  <c r="AV13" i="2"/>
  <c r="BA13" i="2" s="1"/>
  <c r="BC13" i="2" s="1"/>
  <c r="AV15" i="2"/>
  <c r="BA15" i="2" s="1"/>
  <c r="BC15" i="2" s="1"/>
  <c r="AS4" i="2"/>
  <c r="AR4" i="2"/>
  <c r="AU5" i="2"/>
  <c r="AT5" i="2"/>
  <c r="AS6" i="2"/>
  <c r="AR6" i="2"/>
  <c r="AU7" i="2"/>
  <c r="AT7" i="2"/>
  <c r="AS8" i="2"/>
  <c r="AR8" i="2"/>
  <c r="AU9" i="2"/>
  <c r="AT9" i="2"/>
  <c r="AS10" i="2"/>
  <c r="AR10" i="2"/>
  <c r="AU11" i="2"/>
  <c r="AT11" i="2"/>
  <c r="AS12" i="2"/>
  <c r="AR12" i="2"/>
  <c r="AU13" i="2"/>
  <c r="AT13" i="2"/>
  <c r="AS14" i="2"/>
  <c r="AR14" i="2"/>
  <c r="AU15" i="2"/>
  <c r="AT15" i="2"/>
  <c r="AS58" i="2"/>
  <c r="AR58" i="2"/>
  <c r="AU16" i="2"/>
  <c r="AT16" i="2"/>
  <c r="AS17" i="2"/>
  <c r="AR17" i="2"/>
  <c r="AU18" i="2"/>
  <c r="AT18" i="2"/>
  <c r="AS19" i="2"/>
  <c r="AR19" i="2"/>
  <c r="AU20" i="2"/>
  <c r="AT20" i="2"/>
  <c r="AS21" i="2"/>
  <c r="AR21" i="2"/>
  <c r="AU22" i="2"/>
  <c r="AT22" i="2"/>
  <c r="AS23" i="2"/>
  <c r="AR23" i="2"/>
  <c r="AU24" i="2"/>
  <c r="AT24" i="2"/>
  <c r="AS25" i="2"/>
  <c r="AR25" i="2"/>
  <c r="AU26" i="2"/>
  <c r="AT26" i="2"/>
  <c r="AS27" i="2"/>
  <c r="AR27" i="2"/>
  <c r="AU28" i="2"/>
  <c r="AT28" i="2"/>
  <c r="AS29" i="2"/>
  <c r="AR29" i="2"/>
  <c r="AU30" i="2"/>
  <c r="AT30" i="2"/>
  <c r="AR31" i="2"/>
  <c r="AS31" i="2"/>
  <c r="AT32" i="2"/>
  <c r="AU32" i="2"/>
  <c r="AR33" i="2"/>
  <c r="AS33" i="2"/>
  <c r="AT34" i="2"/>
  <c r="AU34" i="2"/>
  <c r="AR35" i="2"/>
  <c r="AS35" i="2"/>
  <c r="AT36" i="2"/>
  <c r="AU36" i="2"/>
  <c r="AR37" i="2"/>
  <c r="AS37" i="2"/>
  <c r="AT38" i="2"/>
  <c r="AU38" i="2"/>
  <c r="AR39" i="2"/>
  <c r="AS39" i="2"/>
  <c r="AT40" i="2"/>
  <c r="AU40" i="2"/>
  <c r="AR41" i="2"/>
  <c r="AS41" i="2"/>
  <c r="AT42" i="2"/>
  <c r="AU42" i="2"/>
  <c r="AR43" i="2"/>
  <c r="AS43" i="2"/>
  <c r="AT44" i="2"/>
  <c r="AU44" i="2"/>
  <c r="AR45" i="2"/>
  <c r="AS45" i="2"/>
  <c r="AT46" i="2"/>
  <c r="AU46" i="2"/>
  <c r="AR47" i="2"/>
  <c r="AS47" i="2"/>
  <c r="AT48" i="2"/>
  <c r="AU48" i="2"/>
  <c r="AR49" i="2"/>
  <c r="AS49" i="2"/>
  <c r="AT50" i="2"/>
  <c r="AU50" i="2"/>
  <c r="AR51" i="2"/>
  <c r="AS51" i="2"/>
  <c r="AT52" i="2"/>
  <c r="AU52" i="2"/>
  <c r="AR53" i="2"/>
  <c r="AS53" i="2"/>
  <c r="AT54" i="2"/>
  <c r="AU54" i="2"/>
  <c r="AR55" i="2"/>
  <c r="AS55" i="2"/>
  <c r="AT56" i="2"/>
  <c r="AU56" i="2"/>
  <c r="AR57" i="2"/>
  <c r="AS57" i="2"/>
  <c r="AT59" i="2"/>
  <c r="AU59" i="2"/>
  <c r="AQ4" i="2"/>
  <c r="AP4" i="2"/>
  <c r="AW4" i="2"/>
  <c r="AQ6" i="2"/>
  <c r="AP6" i="2"/>
  <c r="AW6" i="2"/>
  <c r="AQ8" i="2"/>
  <c r="AP8" i="2"/>
  <c r="AW8" i="2"/>
  <c r="AQ10" i="2"/>
  <c r="AP10" i="2"/>
  <c r="AW10" i="2"/>
  <c r="AQ12" i="2"/>
  <c r="AP12" i="2"/>
  <c r="AQ14" i="2"/>
  <c r="AP14" i="2"/>
  <c r="AW14" i="2"/>
  <c r="AQ58" i="2"/>
  <c r="AW58" i="2"/>
  <c r="AP58" i="2"/>
  <c r="AV58" i="2"/>
  <c r="BA58" i="2" s="1"/>
  <c r="BC58" i="2" s="1"/>
  <c r="AV16" i="2"/>
  <c r="BA16" i="2" s="1"/>
  <c r="BC16" i="2" s="1"/>
  <c r="AQ17" i="2"/>
  <c r="AW17" i="2"/>
  <c r="AP17" i="2"/>
  <c r="AV17" i="2"/>
  <c r="BA17" i="2" s="1"/>
  <c r="BC17" i="2" s="1"/>
  <c r="AV18" i="2"/>
  <c r="BA18" i="2" s="1"/>
  <c r="BC18" i="2" s="1"/>
  <c r="AQ19" i="2"/>
  <c r="AW19" i="2"/>
  <c r="AP19" i="2"/>
  <c r="AV19" i="2"/>
  <c r="BA19" i="2" s="1"/>
  <c r="BC19" i="2" s="1"/>
  <c r="AV20" i="2"/>
  <c r="BA20" i="2" s="1"/>
  <c r="BC20" i="2" s="1"/>
  <c r="AQ21" i="2"/>
  <c r="AW21" i="2"/>
  <c r="AP21" i="2"/>
  <c r="AV21" i="2"/>
  <c r="BA21" i="2" s="1"/>
  <c r="BC21" i="2" s="1"/>
  <c r="AP22" i="2"/>
  <c r="AV22" i="2"/>
  <c r="BA22" i="2" s="1"/>
  <c r="BC22" i="2" s="1"/>
  <c r="AQ23" i="2"/>
  <c r="AW23" i="2"/>
  <c r="AP23" i="2"/>
  <c r="AV23" i="2"/>
  <c r="BA23" i="2" s="1"/>
  <c r="BC23" i="2" s="1"/>
  <c r="AP24" i="2"/>
  <c r="AV24" i="2"/>
  <c r="BA24" i="2" s="1"/>
  <c r="BC24" i="2" s="1"/>
  <c r="AQ25" i="2"/>
  <c r="AW25" i="2"/>
  <c r="AP25" i="2"/>
  <c r="AV25" i="2"/>
  <c r="BA25" i="2" s="1"/>
  <c r="BC25" i="2" s="1"/>
  <c r="AP26" i="2"/>
  <c r="AV26" i="2"/>
  <c r="BA26" i="2" s="1"/>
  <c r="BC26" i="2" s="1"/>
  <c r="AQ27" i="2"/>
  <c r="AW27" i="2"/>
  <c r="AP27" i="2"/>
  <c r="AV27" i="2"/>
  <c r="BA27" i="2" s="1"/>
  <c r="BC27" i="2" s="1"/>
  <c r="AP28" i="2"/>
  <c r="AV28" i="2"/>
  <c r="BA28" i="2" s="1"/>
  <c r="BC28" i="2" s="1"/>
  <c r="AQ29" i="2"/>
  <c r="AW29" i="2"/>
  <c r="AP29" i="2"/>
  <c r="AV29" i="2"/>
  <c r="BA29" i="2" s="1"/>
  <c r="BC29" i="2" s="1"/>
  <c r="AQ30" i="2"/>
  <c r="AV30" i="2"/>
  <c r="BA30" i="2" s="1"/>
  <c r="BC30" i="2" s="1"/>
  <c r="AP31" i="2"/>
  <c r="AQ31" i="2"/>
  <c r="AW31" i="2"/>
  <c r="AV31" i="2"/>
  <c r="BA31" i="2" s="1"/>
  <c r="BC31" i="2" s="1"/>
  <c r="AV32" i="2"/>
  <c r="BA32" i="2" s="1"/>
  <c r="BC32" i="2" s="1"/>
  <c r="AP33" i="2"/>
  <c r="AQ33" i="2"/>
  <c r="AW33" i="2"/>
  <c r="AV33" i="2"/>
  <c r="BA33" i="2" s="1"/>
  <c r="BC33" i="2" s="1"/>
  <c r="AQ34" i="2"/>
  <c r="AV34" i="2"/>
  <c r="BA34" i="2" s="1"/>
  <c r="BC34" i="2" s="1"/>
  <c r="AP35" i="2"/>
  <c r="AQ35" i="2"/>
  <c r="AW35" i="2"/>
  <c r="AV35" i="2"/>
  <c r="BA35" i="2" s="1"/>
  <c r="BC35" i="2" s="1"/>
  <c r="AV36" i="2"/>
  <c r="BA36" i="2" s="1"/>
  <c r="BC36" i="2" s="1"/>
  <c r="AP37" i="2"/>
  <c r="AQ37" i="2"/>
  <c r="AW37" i="2"/>
  <c r="AV37" i="2"/>
  <c r="BA37" i="2" s="1"/>
  <c r="BC37" i="2" s="1"/>
  <c r="AQ38" i="2"/>
  <c r="AV38" i="2"/>
  <c r="BA38" i="2" s="1"/>
  <c r="BC38" i="2" s="1"/>
  <c r="AP39" i="2"/>
  <c r="AQ39" i="2"/>
  <c r="AW39" i="2"/>
  <c r="AV39" i="2"/>
  <c r="BA39" i="2" s="1"/>
  <c r="BC39" i="2" s="1"/>
  <c r="AV40" i="2"/>
  <c r="BA40" i="2" s="1"/>
  <c r="BC40" i="2" s="1"/>
  <c r="AP41" i="2"/>
  <c r="AQ41" i="2"/>
  <c r="AW41" i="2"/>
  <c r="AV41" i="2"/>
  <c r="BA41" i="2" s="1"/>
  <c r="BC41" i="2" s="1"/>
  <c r="AQ42" i="2"/>
  <c r="AV42" i="2"/>
  <c r="BA42" i="2" s="1"/>
  <c r="BC42" i="2" s="1"/>
  <c r="AP43" i="2"/>
  <c r="AQ43" i="2"/>
  <c r="AW43" i="2"/>
  <c r="AV43" i="2"/>
  <c r="BA43" i="2" s="1"/>
  <c r="BC43" i="2" s="1"/>
  <c r="AV44" i="2"/>
  <c r="BA44" i="2" s="1"/>
  <c r="BC44" i="2" s="1"/>
  <c r="AP45" i="2"/>
  <c r="AQ45" i="2"/>
  <c r="AW45" i="2"/>
  <c r="AV45" i="2"/>
  <c r="BA45" i="2" s="1"/>
  <c r="BC45" i="2" s="1"/>
  <c r="AQ46" i="2"/>
  <c r="AV46" i="2"/>
  <c r="BA46" i="2" s="1"/>
  <c r="BC46" i="2" s="1"/>
  <c r="AP47" i="2"/>
  <c r="AQ47" i="2"/>
  <c r="AW47" i="2"/>
  <c r="AV47" i="2"/>
  <c r="BA47" i="2" s="1"/>
  <c r="BC47" i="2" s="1"/>
  <c r="AV48" i="2"/>
  <c r="BA48" i="2" s="1"/>
  <c r="BC48" i="2" s="1"/>
  <c r="AP49" i="2"/>
  <c r="AQ49" i="2"/>
  <c r="AW49" i="2"/>
  <c r="AV49" i="2"/>
  <c r="BA49" i="2" s="1"/>
  <c r="BC49" i="2" s="1"/>
  <c r="AQ50" i="2"/>
  <c r="AV50" i="2"/>
  <c r="BA50" i="2" s="1"/>
  <c r="BC50" i="2" s="1"/>
  <c r="AP51" i="2"/>
  <c r="AQ51" i="2"/>
  <c r="AW51" i="2"/>
  <c r="AV51" i="2"/>
  <c r="BA51" i="2" s="1"/>
  <c r="BC51" i="2" s="1"/>
  <c r="AV52" i="2"/>
  <c r="BA52" i="2" s="1"/>
  <c r="BC52" i="2" s="1"/>
  <c r="AP53" i="2"/>
  <c r="AQ53" i="2"/>
  <c r="AW53" i="2"/>
  <c r="AV53" i="2"/>
  <c r="BA53" i="2" s="1"/>
  <c r="BC53" i="2" s="1"/>
  <c r="AQ54" i="2"/>
  <c r="AV54" i="2"/>
  <c r="BA54" i="2" s="1"/>
  <c r="BC54" i="2" s="1"/>
  <c r="AP55" i="2"/>
  <c r="AQ55" i="2"/>
  <c r="AW55" i="2"/>
  <c r="AV55" i="2"/>
  <c r="BA55" i="2" s="1"/>
  <c r="BC55" i="2" s="1"/>
  <c r="AV56" i="2"/>
  <c r="BA56" i="2" s="1"/>
  <c r="BC56" i="2" s="1"/>
  <c r="AP57" i="2"/>
  <c r="AQ57" i="2"/>
  <c r="AW57" i="2"/>
  <c r="AV57" i="2"/>
  <c r="BA57" i="2" s="1"/>
  <c r="BC57" i="2" s="1"/>
  <c r="AQ59" i="2"/>
  <c r="AV59" i="2"/>
  <c r="BA59" i="2" s="1"/>
  <c r="BC59" i="2" s="1"/>
  <c r="AV4" i="2"/>
  <c r="BA4" i="2" s="1"/>
  <c r="BC4" i="2" s="1"/>
  <c r="AV6" i="2"/>
  <c r="BA6" i="2" s="1"/>
  <c r="BC6" i="2" s="1"/>
  <c r="AV8" i="2"/>
  <c r="BA8" i="2" s="1"/>
  <c r="BC8" i="2" s="1"/>
  <c r="AV10" i="2"/>
  <c r="BA10" i="2" s="1"/>
  <c r="BC10" i="2" s="1"/>
  <c r="AV12" i="2"/>
  <c r="BA12" i="2" s="1"/>
  <c r="BC12" i="2" s="1"/>
  <c r="AV14" i="2"/>
  <c r="BA14" i="2" s="1"/>
  <c r="BC14" i="2" s="1"/>
  <c r="AU4" i="2"/>
  <c r="AT4" i="2"/>
  <c r="AS5" i="2"/>
  <c r="AR5" i="2"/>
  <c r="AU6" i="2"/>
  <c r="AT6" i="2"/>
  <c r="AS7" i="2"/>
  <c r="AR7" i="2"/>
  <c r="AU8" i="2"/>
  <c r="AT8" i="2"/>
  <c r="AS9" i="2"/>
  <c r="AR9" i="2"/>
  <c r="AU10" i="2"/>
  <c r="AT10" i="2"/>
  <c r="AS11" i="2"/>
  <c r="AR11" i="2"/>
  <c r="AU12" i="2"/>
  <c r="AT12" i="2"/>
  <c r="AS13" i="2"/>
  <c r="AR13" i="2"/>
  <c r="AU14" i="2"/>
  <c r="AT14" i="2"/>
  <c r="AS15" i="2"/>
  <c r="AR15" i="2"/>
  <c r="AU58" i="2"/>
  <c r="AT58" i="2"/>
  <c r="AS16" i="2"/>
  <c r="AR16" i="2"/>
  <c r="AU17" i="2"/>
  <c r="AT17" i="2"/>
  <c r="AS18" i="2"/>
  <c r="AR18" i="2"/>
  <c r="AU19" i="2"/>
  <c r="AT19" i="2"/>
  <c r="AS20" i="2"/>
  <c r="AR20" i="2"/>
  <c r="AU21" i="2"/>
  <c r="AT21" i="2"/>
  <c r="AS22" i="2"/>
  <c r="AR22" i="2"/>
  <c r="AU23" i="2"/>
  <c r="AT23" i="2"/>
  <c r="AS24" i="2"/>
  <c r="AR24" i="2"/>
  <c r="AU25" i="2"/>
  <c r="AT25" i="2"/>
  <c r="AS26" i="2"/>
  <c r="AR26" i="2"/>
  <c r="AU27" i="2"/>
  <c r="AT27" i="2"/>
  <c r="AS28" i="2"/>
  <c r="AR28" i="2"/>
  <c r="AU29" i="2"/>
  <c r="AT29" i="2"/>
  <c r="AS30" i="2"/>
  <c r="AR30" i="2"/>
  <c r="AT31" i="2"/>
  <c r="AU31" i="2"/>
  <c r="AR32" i="2"/>
  <c r="AS32" i="2"/>
  <c r="AT33" i="2"/>
  <c r="AU33" i="2"/>
  <c r="AR34" i="2"/>
  <c r="AS34" i="2"/>
  <c r="AT35" i="2"/>
  <c r="AU35" i="2"/>
  <c r="AR36" i="2"/>
  <c r="AS36" i="2"/>
  <c r="AT37" i="2"/>
  <c r="AU37" i="2"/>
  <c r="AR38" i="2"/>
  <c r="AS38" i="2"/>
  <c r="AT39" i="2"/>
  <c r="AU39" i="2"/>
  <c r="AR40" i="2"/>
  <c r="AS40" i="2"/>
  <c r="AT41" i="2"/>
  <c r="AU41" i="2"/>
  <c r="AR42" i="2"/>
  <c r="AS42" i="2"/>
  <c r="AT43" i="2"/>
  <c r="AU43" i="2"/>
  <c r="AR44" i="2"/>
  <c r="AS44" i="2"/>
  <c r="AT45" i="2"/>
  <c r="AU45" i="2"/>
  <c r="AR46" i="2"/>
  <c r="AS46" i="2"/>
  <c r="AT47" i="2"/>
  <c r="AU47" i="2"/>
  <c r="AR48" i="2"/>
  <c r="AS48" i="2"/>
  <c r="AT49" i="2"/>
  <c r="AU49" i="2"/>
  <c r="AR50" i="2"/>
  <c r="AS50" i="2"/>
  <c r="AT51" i="2"/>
  <c r="AU51" i="2"/>
  <c r="AR52" i="2"/>
  <c r="AS52" i="2"/>
  <c r="AT53" i="2"/>
  <c r="AU53" i="2"/>
  <c r="AR54" i="2"/>
  <c r="AS54" i="2"/>
  <c r="AT55" i="2"/>
  <c r="AU55" i="2"/>
  <c r="AR56" i="2"/>
  <c r="AS56" i="2"/>
  <c r="AT57" i="2"/>
  <c r="AU57" i="2"/>
  <c r="AR59" i="2"/>
  <c r="AS59" i="2"/>
  <c r="AQ5" i="2"/>
  <c r="AP5" i="2"/>
  <c r="AW5" i="2"/>
  <c r="AQ7" i="2"/>
  <c r="AP7" i="2"/>
  <c r="AW7" i="2"/>
  <c r="AQ9" i="2"/>
  <c r="AP9" i="2"/>
  <c r="AW9" i="2"/>
  <c r="AV5" i="2"/>
  <c r="BA5" i="2" s="1"/>
  <c r="BC5" i="2" s="1"/>
  <c r="AV7" i="2"/>
  <c r="BA7" i="2" s="1"/>
  <c r="BC7" i="2" s="1"/>
  <c r="AV9" i="2"/>
  <c r="BA9" i="2" s="1"/>
  <c r="BC9" i="2" s="1"/>
  <c r="AQ11" i="2"/>
  <c r="AQ13" i="2"/>
  <c r="AQ15" i="2"/>
  <c r="AW15" i="2"/>
  <c r="AX15" i="2" s="1"/>
  <c r="AQ16" i="2"/>
  <c r="AW16" i="2"/>
  <c r="AQ18" i="2"/>
  <c r="AW18" i="2"/>
  <c r="AQ20" i="2"/>
  <c r="AW20" i="2"/>
  <c r="AQ22" i="2"/>
  <c r="AW22" i="2"/>
  <c r="AQ24" i="2"/>
  <c r="AW24" i="2"/>
  <c r="AQ26" i="2"/>
  <c r="AW26" i="2"/>
  <c r="AQ28" i="2"/>
  <c r="AW28" i="2"/>
  <c r="AP30" i="2"/>
  <c r="AW30" i="2"/>
  <c r="AP32" i="2"/>
  <c r="AW32" i="2"/>
  <c r="AP34" i="2"/>
  <c r="AW34" i="2"/>
  <c r="AP36" i="2"/>
  <c r="AW36" i="2"/>
  <c r="AP38" i="2"/>
  <c r="AW38" i="2"/>
  <c r="AP40" i="2"/>
  <c r="AW40" i="2"/>
  <c r="AP42" i="2"/>
  <c r="AW42" i="2"/>
  <c r="AP44" i="2"/>
  <c r="AW44" i="2"/>
  <c r="AP46" i="2"/>
  <c r="AW46" i="2"/>
  <c r="AP48" i="2"/>
  <c r="AW48" i="2"/>
  <c r="AP50" i="2"/>
  <c r="AW50" i="2"/>
  <c r="AP52" i="2"/>
  <c r="AW52" i="2"/>
  <c r="AP54" i="2"/>
  <c r="AW54" i="2"/>
  <c r="AP56" i="2"/>
  <c r="AW56" i="2"/>
  <c r="AP59" i="2"/>
  <c r="AW59" i="2"/>
  <c r="AW11" i="2"/>
  <c r="AX11" i="2" s="1"/>
  <c r="AW13" i="2"/>
  <c r="AQ32" i="2"/>
  <c r="AQ36" i="2"/>
  <c r="AQ40" i="2"/>
  <c r="AQ44" i="2"/>
  <c r="AQ48" i="2"/>
  <c r="AQ52" i="2"/>
  <c r="AQ56" i="2"/>
  <c r="AP11" i="2"/>
  <c r="AP13" i="2"/>
  <c r="AP15" i="2"/>
  <c r="AP16" i="2"/>
  <c r="AP18" i="2"/>
  <c r="AP20" i="2"/>
  <c r="AU3" i="2"/>
  <c r="AW3" i="2"/>
  <c r="AT3" i="2"/>
  <c r="AR3" i="2"/>
  <c r="AQ3" i="2"/>
  <c r="AP3" i="2"/>
  <c r="AV3" i="2"/>
  <c r="AX3" i="2" l="1"/>
  <c r="BA3" i="2"/>
  <c r="BC3" i="2" s="1"/>
  <c r="AX7" i="2"/>
  <c r="AX57" i="2"/>
  <c r="AX54" i="2"/>
  <c r="AX52" i="2"/>
  <c r="AX51" i="2"/>
  <c r="AX49" i="2"/>
  <c r="AX46" i="2"/>
  <c r="AX44" i="2"/>
  <c r="AX43" i="2"/>
  <c r="AX41" i="2"/>
  <c r="AX38" i="2"/>
  <c r="AX36" i="2"/>
  <c r="AX35" i="2"/>
  <c r="AX33" i="2"/>
  <c r="AX30" i="2"/>
  <c r="AX28" i="2"/>
  <c r="AX26" i="2"/>
  <c r="AX24" i="2"/>
  <c r="AX22" i="2"/>
  <c r="AX20" i="2"/>
  <c r="AX16" i="2"/>
  <c r="AX13" i="2"/>
  <c r="AX29" i="2"/>
  <c r="AX27" i="2"/>
  <c r="AX25" i="2"/>
  <c r="AX23" i="2"/>
  <c r="AX21" i="2"/>
  <c r="AX17" i="2"/>
  <c r="AX12" i="2"/>
  <c r="AX8" i="2"/>
  <c r="AX4" i="2"/>
  <c r="AX9" i="2"/>
  <c r="AX5" i="2"/>
  <c r="AX59" i="2"/>
  <c r="AX56" i="2"/>
  <c r="AX55" i="2"/>
  <c r="AX53" i="2"/>
  <c r="AX50" i="2"/>
  <c r="AX48" i="2"/>
  <c r="AX47" i="2"/>
  <c r="AX45" i="2"/>
  <c r="AX42" i="2"/>
  <c r="AX40" i="2"/>
  <c r="AX39" i="2"/>
  <c r="AX37" i="2"/>
  <c r="AX34" i="2"/>
  <c r="AX32" i="2"/>
  <c r="AX31" i="2"/>
  <c r="AX19" i="2"/>
  <c r="AX18" i="2"/>
  <c r="AX58" i="2"/>
  <c r="AX14" i="2"/>
  <c r="AX10" i="2"/>
  <c r="AX6" i="2"/>
</calcChain>
</file>

<file path=xl/sharedStrings.xml><?xml version="1.0" encoding="utf-8"?>
<sst xmlns="http://schemas.openxmlformats.org/spreadsheetml/2006/main" count="644" uniqueCount="183">
  <si>
    <t>United States</t>
  </si>
  <si>
    <t>Puerto Rico</t>
  </si>
  <si>
    <t>Decennial Census</t>
  </si>
  <si>
    <t>Population Estimate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</si>
  <si>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</si>
  <si>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</si>
  <si>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</si>
  <si>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</si>
  <si>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</si>
  <si>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</si>
  <si>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</si>
  <si>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</si>
  <si>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</si>
  <si>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</si>
  <si>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</si>
  <si>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</si>
  <si>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</si>
  <si>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</si>
  <si>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</si>
  <si>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</si>
  <si>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</si>
  <si>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</si>
  <si>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</si>
  <si>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</si>
  <si>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</si>
  <si>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</si>
  <si>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</si>
  <si>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</si>
  <si>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</si>
  <si>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</si>
  <si>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</si>
  <si>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</si>
  <si>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</si>
  <si>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</si>
  <si>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</si>
  <si>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</si>
  <si>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</si>
  <si>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</si>
  <si>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</si>
  <si>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</si>
  <si>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</si>
  <si>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</si>
  <si>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</si>
  <si>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</si>
  <si>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</si>
  <si>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</si>
  <si>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</si>
  <si>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</si>
  <si>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</si>
  <si>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</si>
  <si>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</si>
  <si>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</si>
  <si>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</si>
  <si>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</si>
  <si>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</si>
  <si>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</si>
  <si>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REGION</t>
  </si>
  <si>
    <t>DIVISION</t>
  </si>
  <si>
    <t>010</t>
  </si>
  <si>
    <t>0</t>
  </si>
  <si>
    <t>00</t>
  </si>
  <si>
    <t>020</t>
  </si>
  <si>
    <t>1</t>
  </si>
  <si>
    <t>Northeast Region</t>
  </si>
  <si>
    <t>2</t>
  </si>
  <si>
    <t>Midwest Region</t>
  </si>
  <si>
    <t>3</t>
  </si>
  <si>
    <t>South Region</t>
  </si>
  <si>
    <t>4</t>
  </si>
  <si>
    <t>West Region</t>
  </si>
  <si>
    <t>040</t>
  </si>
  <si>
    <t>6</t>
  </si>
  <si>
    <t>01</t>
  </si>
  <si>
    <t>9</t>
  </si>
  <si>
    <t>02</t>
  </si>
  <si>
    <t>8</t>
  </si>
  <si>
    <t>04</t>
  </si>
  <si>
    <t>7</t>
  </si>
  <si>
    <t>05</t>
  </si>
  <si>
    <t>06</t>
  </si>
  <si>
    <t>08</t>
  </si>
  <si>
    <t>09</t>
  </si>
  <si>
    <t>5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</si>
  <si>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</si>
  <si>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</si>
  <si>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</si>
  <si>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</si>
  <si>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</si>
  <si>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</si>
  <si>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</si>
  <si>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</si>
  <si>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</si>
  <si>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</si>
  <si>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</si>
  <si>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</si>
  <si>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</si>
  <si>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</si>
  <si>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</si>
  <si>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</si>
  <si>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</si>
  <si>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</si>
  <si>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</si>
  <si>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</si>
  <si>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</si>
  <si>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</si>
  <si>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</si>
  <si>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</si>
  <si>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</si>
  <si>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</si>
  <si>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</si>
  <si>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</si>
  <si>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</si>
  <si>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</si>
  <si>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</si>
  <si>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</si>
  <si>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</si>
  <si>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</si>
  <si>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</si>
  <si>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</si>
  <si>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</si>
  <si>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</si>
  <si>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</si>
  <si>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</si>
  <si>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</si>
  <si>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</si>
  <si>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</si>
  <si>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</si>
  <si>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X</t>
  </si>
  <si>
    <t>72</t>
  </si>
  <si>
    <t>FIPS</t>
  </si>
  <si>
    <t>ST</t>
  </si>
  <si>
    <t>SUMLEVEL</t>
  </si>
  <si>
    <t>APPORTIONMENT</t>
  </si>
  <si>
    <t>1990 to 1999</t>
  </si>
  <si>
    <t>https://www.census.gov/popest/data/state/totals/1990s/tables/ST-99-03.txt</t>
  </si>
  <si>
    <t>AVERAGE</t>
  </si>
  <si>
    <t>STDEV</t>
  </si>
  <si>
    <t>2010_2014</t>
  </si>
  <si>
    <t>2005_2009</t>
  </si>
  <si>
    <t>2000_2004</t>
  </si>
  <si>
    <t>https://www.census.gov/popest/data/state/asrh/1980s/tables/8090com.txt</t>
  </si>
  <si>
    <t>1980 to 1989</t>
  </si>
  <si>
    <t>2000_2015</t>
  </si>
  <si>
    <t>CEN2000</t>
  </si>
  <si>
    <t>CEN2010</t>
  </si>
  <si>
    <t>EST2000</t>
  </si>
  <si>
    <t>EST2001</t>
  </si>
  <si>
    <t>EST2002</t>
  </si>
  <si>
    <t>EST2003</t>
  </si>
  <si>
    <t>EST2004</t>
  </si>
  <si>
    <t>EST2005</t>
  </si>
  <si>
    <t>EST2006</t>
  </si>
  <si>
    <t>EST2007</t>
  </si>
  <si>
    <t>EST2008</t>
  </si>
  <si>
    <t>EST2009</t>
  </si>
  <si>
    <t>EST2010</t>
  </si>
  <si>
    <t>EST2011</t>
  </si>
  <si>
    <t>EST2012</t>
  </si>
  <si>
    <t>EST2013</t>
  </si>
  <si>
    <t>EST2014</t>
  </si>
  <si>
    <t>EST2015</t>
  </si>
  <si>
    <t>START_POP</t>
  </si>
  <si>
    <t>GROW</t>
  </si>
  <si>
    <t>STD</t>
  </si>
  <si>
    <t>ACTUAL</t>
  </si>
  <si>
    <t>PREDICTION</t>
  </si>
  <si>
    <t>TIME</t>
  </si>
  <si>
    <t>LOW</t>
  </si>
  <si>
    <t>HIGH</t>
  </si>
  <si>
    <t>POP_MARGIN</t>
  </si>
  <si>
    <t>DIFF</t>
  </si>
  <si>
    <t>MEAN</t>
  </si>
  <si>
    <t>P of OBS. POP OR LESS</t>
  </si>
  <si>
    <t>START</t>
  </si>
  <si>
    <t>GROW1</t>
  </si>
  <si>
    <t>PCT_001</t>
  </si>
  <si>
    <t>PCT_999</t>
  </si>
  <si>
    <t>00_10</t>
  </si>
  <si>
    <t>10_15</t>
  </si>
  <si>
    <t>00_05</t>
  </si>
  <si>
    <t>05_10</t>
  </si>
  <si>
    <t>END</t>
  </si>
  <si>
    <t>END_SE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</si>
</sst>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0"/>
    <numFmt numFmtId="165" formatCode="0.00000"/>
    <numFmt numFmtId="171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49" fontId="0" fillId="0" borderId="0" xfId="0" applyNumberFormat="1"/>
    <xf numFmtId="3" fontId="0" fillId="0" borderId="0" xfId="1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3" fontId="0" fillId="33" borderId="0" xfId="0" applyNumberFormat="1" applyFill="1"/>
    <xf numFmtId="165" fontId="0" fillId="33" borderId="0" xfId="0" applyNumberFormat="1" applyFill="1"/>
    <xf numFmtId="4" fontId="0" fillId="33" borderId="0" xfId="0" applyNumberFormat="1" applyFill="1"/>
    <xf numFmtId="0" fontId="0" fillId="0" borderId="0" xfId="0" applyAlignment="1">
      <alignment horizontal="center"/>
    </xf>
    <xf numFmtId="10" fontId="0" fillId="0" borderId="0" xfId="43" applyNumberFormat="1" applyFont="1"/>
    <xf numFmtId="0" fontId="0" fillId="0" borderId="0" xfId="0" applyAlignment="1">
      <alignment horizontal="center"/>
    </xf>
    <xf numFmtId="171" fontId="0" fillId="0" borderId="0" xfId="0" applyNumberForma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78"/>
  <sheetViews>
    <sheetView tabSelected="1" workbookViewId="0">
      <pane xSplit="6" ySplit="2" topLeftCell="BW3" activePane="bottomRight" state="frozen"/>
      <selection pane="topRight" activeCell="G1" sqref="G1"/>
      <selection pane="bottomLeft" activeCell="A3" sqref="A3"/>
      <selection pane="bottomRight" activeCell="BZ57" sqref="BZ8:CA57"/>
    </sheetView>
  </sheetViews>
  <sheetFormatPr defaultRowHeight="15" x14ac:dyDescent="0.25"/>
  <cols>
    <col min="1" max="4" width="5.7109375" customWidth="1"/>
    <col min="5" max="5" width="3" bestFit="1" customWidth="1"/>
    <col min="6" max="6" width="12.85546875" customWidth="1"/>
    <col min="7" max="8" width="13.28515625" bestFit="1" customWidth="1"/>
    <col min="9" max="12" width="11.140625" bestFit="1" customWidth="1"/>
    <col min="13" max="13" width="12" bestFit="1" customWidth="1"/>
    <col min="14" max="24" width="11.140625" bestFit="1" customWidth="1"/>
    <col min="25" max="25" width="9.140625" customWidth="1"/>
    <col min="26" max="40" width="7.85546875" customWidth="1"/>
    <col min="41" max="47" width="9.140625" customWidth="1"/>
    <col min="52" max="52" width="11.140625" bestFit="1" customWidth="1"/>
    <col min="55" max="55" width="11.140625" bestFit="1" customWidth="1"/>
    <col min="79" max="79" width="9.140625" customWidth="1"/>
  </cols>
  <sheetData>
    <row r="1" spans="1:79" x14ac:dyDescent="0.25">
      <c r="B1" s="12" t="s">
        <v>129</v>
      </c>
      <c r="C1" s="12"/>
      <c r="D1" s="12"/>
      <c r="E1" s="12"/>
      <c r="G1" s="12" t="s">
        <v>2</v>
      </c>
      <c r="H1" s="12"/>
      <c r="I1" s="12" t="s">
        <v>3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AP1" t="s">
        <v>139</v>
      </c>
      <c r="AR1" t="s">
        <v>138</v>
      </c>
      <c r="AT1" t="s">
        <v>137</v>
      </c>
      <c r="AV1" t="s">
        <v>142</v>
      </c>
    </row>
    <row r="2" spans="1:79" x14ac:dyDescent="0.25">
      <c r="A2" t="s">
        <v>132</v>
      </c>
      <c r="B2" t="s">
        <v>131</v>
      </c>
      <c r="C2" t="s">
        <v>56</v>
      </c>
      <c r="D2" t="s">
        <v>57</v>
      </c>
      <c r="E2" t="s">
        <v>130</v>
      </c>
      <c r="F2" t="s">
        <v>55</v>
      </c>
      <c r="G2">
        <v>2000</v>
      </c>
      <c r="H2">
        <v>2010</v>
      </c>
      <c r="I2">
        <v>2000</v>
      </c>
      <c r="J2">
        <v>2001</v>
      </c>
      <c r="K2">
        <v>2002</v>
      </c>
      <c r="L2">
        <v>2003</v>
      </c>
      <c r="M2">
        <v>2004</v>
      </c>
      <c r="N2">
        <v>2005</v>
      </c>
      <c r="O2">
        <v>2006</v>
      </c>
      <c r="P2">
        <v>2007</v>
      </c>
      <c r="Q2">
        <v>2008</v>
      </c>
      <c r="R2">
        <v>2009</v>
      </c>
      <c r="S2">
        <v>2010</v>
      </c>
      <c r="T2">
        <v>2011</v>
      </c>
      <c r="U2">
        <v>2012</v>
      </c>
      <c r="V2">
        <v>2013</v>
      </c>
      <c r="W2">
        <v>2014</v>
      </c>
      <c r="X2">
        <v>2015</v>
      </c>
      <c r="Z2" s="1" t="str">
        <f>RIGHT(I2,2)&amp;"_"&amp;RIGHT(J2,2)</f>
        <v>00_01</v>
      </c>
      <c r="AA2" s="1" t="str">
        <f t="shared" ref="AA2:AN2" si="0">RIGHT(J2,2)&amp;"_"&amp;RIGHT(K2,2)</f>
        <v>01_02</v>
      </c>
      <c r="AB2" s="1" t="str">
        <f t="shared" si="0"/>
        <v>02_03</v>
      </c>
      <c r="AC2" s="1" t="str">
        <f t="shared" si="0"/>
        <v>03_04</v>
      </c>
      <c r="AD2" s="1" t="str">
        <f t="shared" si="0"/>
        <v>04_05</v>
      </c>
      <c r="AE2" s="1" t="str">
        <f t="shared" si="0"/>
        <v>05_06</v>
      </c>
      <c r="AF2" s="1" t="str">
        <f t="shared" si="0"/>
        <v>06_07</v>
      </c>
      <c r="AG2" s="1" t="str">
        <f t="shared" si="0"/>
        <v>07_08</v>
      </c>
      <c r="AH2" s="1" t="str">
        <f t="shared" si="0"/>
        <v>08_09</v>
      </c>
      <c r="AI2" s="1" t="str">
        <f t="shared" si="0"/>
        <v>09_10</v>
      </c>
      <c r="AJ2" s="1" t="str">
        <f t="shared" si="0"/>
        <v>10_11</v>
      </c>
      <c r="AK2" s="1" t="str">
        <f t="shared" si="0"/>
        <v>11_12</v>
      </c>
      <c r="AL2" s="1" t="str">
        <f t="shared" si="0"/>
        <v>12_13</v>
      </c>
      <c r="AM2" s="1" t="str">
        <f t="shared" si="0"/>
        <v>13_14</v>
      </c>
      <c r="AN2" s="1" t="str">
        <f t="shared" si="0"/>
        <v>14_15</v>
      </c>
      <c r="AP2" t="s">
        <v>135</v>
      </c>
      <c r="AQ2" t="s">
        <v>136</v>
      </c>
      <c r="AR2" t="s">
        <v>135</v>
      </c>
      <c r="AS2" t="s">
        <v>136</v>
      </c>
      <c r="AT2" t="s">
        <v>135</v>
      </c>
      <c r="AU2" t="s">
        <v>136</v>
      </c>
      <c r="AV2" t="s">
        <v>135</v>
      </c>
      <c r="AW2" t="s">
        <v>136</v>
      </c>
      <c r="AZ2" t="s">
        <v>173</v>
      </c>
      <c r="BA2" t="s">
        <v>174</v>
      </c>
      <c r="BB2" t="s">
        <v>166</v>
      </c>
      <c r="BE2" s="10" t="str">
        <f t="shared" ref="BE2:BJ2" si="1">MID(I2,3,2)&amp;"_"&amp;MID(J2,3,2)</f>
        <v>00_01</v>
      </c>
      <c r="BF2" s="10" t="str">
        <f t="shared" si="1"/>
        <v>01_02</v>
      </c>
      <c r="BG2" s="10" t="str">
        <f t="shared" si="1"/>
        <v>02_03</v>
      </c>
      <c r="BH2" s="10" t="str">
        <f t="shared" si="1"/>
        <v>03_04</v>
      </c>
      <c r="BI2" s="10" t="str">
        <f t="shared" si="1"/>
        <v>04_05</v>
      </c>
      <c r="BJ2" s="10" t="str">
        <f t="shared" si="1"/>
        <v>05_06</v>
      </c>
      <c r="BK2" s="10" t="str">
        <f t="shared" ref="BK2:BS2" si="2">MID(O2,3,2)&amp;"_"&amp;MID(P2,3,2)</f>
        <v>06_07</v>
      </c>
      <c r="BL2" s="10" t="str">
        <f t="shared" si="2"/>
        <v>07_08</v>
      </c>
      <c r="BM2" s="10" t="str">
        <f t="shared" si="2"/>
        <v>08_09</v>
      </c>
      <c r="BN2" s="10" t="str">
        <f t="shared" si="2"/>
        <v>09_10</v>
      </c>
      <c r="BO2" s="10" t="str">
        <f t="shared" si="2"/>
        <v>10_11</v>
      </c>
      <c r="BP2" s="10" t="str">
        <f t="shared" si="2"/>
        <v>11_12</v>
      </c>
      <c r="BQ2" s="10" t="str">
        <f t="shared" si="2"/>
        <v>12_13</v>
      </c>
      <c r="BR2" s="10" t="str">
        <f t="shared" si="2"/>
        <v>13_14</v>
      </c>
      <c r="BS2" s="10" t="str">
        <f t="shared" si="2"/>
        <v>14_15</v>
      </c>
      <c r="BU2" t="s">
        <v>177</v>
      </c>
      <c r="BV2" t="s">
        <v>179</v>
      </c>
      <c r="BW2" t="s">
        <v>180</v>
      </c>
      <c r="BX2" s="10" t="s">
        <v>178</v>
      </c>
      <c r="BZ2" t="s">
        <v>181</v>
      </c>
      <c r="CA2" t="s">
        <v>182</v>
      </c>
    </row>
    <row r="3" spans="1:79" x14ac:dyDescent="0.25">
      <c r="A3">
        <v>0</v>
      </c>
      <c r="B3" s="3" t="s">
        <v>58</v>
      </c>
      <c r="C3" s="3" t="s">
        <v>59</v>
      </c>
      <c r="D3" s="3" t="s">
        <v>59</v>
      </c>
      <c r="E3" s="3" t="s">
        <v>60</v>
      </c>
      <c r="F3" s="3" t="s">
        <v>0</v>
      </c>
      <c r="G3" s="2">
        <v>281424600</v>
      </c>
      <c r="H3" s="2">
        <v>308745538</v>
      </c>
      <c r="I3" s="2">
        <v>282162411</v>
      </c>
      <c r="J3" s="2">
        <v>284968955</v>
      </c>
      <c r="K3" s="2">
        <v>287625193</v>
      </c>
      <c r="L3" s="2">
        <v>290107933</v>
      </c>
      <c r="M3" s="2">
        <v>292805298</v>
      </c>
      <c r="N3" s="2">
        <v>295516599</v>
      </c>
      <c r="O3" s="2">
        <v>298379912</v>
      </c>
      <c r="P3" s="2">
        <v>301231207</v>
      </c>
      <c r="Q3" s="2">
        <v>304093966</v>
      </c>
      <c r="R3" s="2">
        <v>306771529</v>
      </c>
      <c r="S3" s="2">
        <v>309346863</v>
      </c>
      <c r="T3" s="2">
        <v>311718857</v>
      </c>
      <c r="U3" s="2">
        <v>314102623</v>
      </c>
      <c r="V3" s="2">
        <v>316427395</v>
      </c>
      <c r="W3" s="2">
        <v>318907401</v>
      </c>
      <c r="X3" s="2">
        <v>321418820</v>
      </c>
      <c r="Z3" s="5">
        <f t="shared" ref="Z3:Z33" si="3">LN(J3)/LN(I3)</f>
        <v>1.0005086554211704</v>
      </c>
      <c r="AA3" s="5">
        <f t="shared" ref="AA3:AA33" si="4">LN(K3)/LN(J3)</f>
        <v>1.0004765783284506</v>
      </c>
      <c r="AB3" s="5">
        <f t="shared" ref="AB3:AB33" si="5">LN(L3)/LN(K3)</f>
        <v>1.0004412765133717</v>
      </c>
      <c r="AC3" s="5">
        <f t="shared" ref="AC3:AC33" si="6">LN(M3)/LN(L3)</f>
        <v>1.0004749539141522</v>
      </c>
      <c r="AD3" s="5">
        <f t="shared" ref="AD3:AD33" si="7">LN(N3)/LN(M3)</f>
        <v>1.0004727942013876</v>
      </c>
      <c r="AE3" s="5">
        <f t="shared" ref="AE3:AE33" si="8">LN(O3)/LN(N3)</f>
        <v>1.000494381804343</v>
      </c>
      <c r="AF3" s="5">
        <f t="shared" ref="AF3:AF33" si="9">LN(P3)/LN(O3)</f>
        <v>1.0004873737745288</v>
      </c>
      <c r="AG3" s="5">
        <f t="shared" ref="AG3:AG33" si="10">LN(Q3)/LN(P3)</f>
        <v>1.0004844780298543</v>
      </c>
      <c r="AH3" s="5">
        <f t="shared" ref="AH3:AH33" si="11">LN(R3)/LN(Q3)</f>
        <v>1.0004488087603802</v>
      </c>
      <c r="AI3" s="5">
        <f t="shared" ref="AI3:AI33" si="12">LN(S3)/LN(R3)</f>
        <v>1.0004278006958101</v>
      </c>
      <c r="AJ3" s="5">
        <f t="shared" ref="AJ3:AJ33" si="13">LN(T3)/LN(S3)</f>
        <v>1.0003907166838246</v>
      </c>
      <c r="AK3" s="5">
        <f t="shared" ref="AK3:AK33" si="14">LN(U3)/LN(T3)</f>
        <v>1.0003895196940933</v>
      </c>
      <c r="AL3" s="5">
        <f t="shared" ref="AL3:AL33" si="15">LN(V3)/LN(U3)</f>
        <v>1.0003768960606034</v>
      </c>
      <c r="AM3" s="5">
        <f t="shared" ref="AM3:AM33" si="16">LN(W3)/LN(V3)</f>
        <v>1.000398872113073</v>
      </c>
      <c r="AN3" s="5">
        <f t="shared" ref="AN3:AN33" si="17">LN(X3)/LN(W3)</f>
        <v>1.000400616009554</v>
      </c>
      <c r="AP3" s="5">
        <f t="shared" ref="AP3:AP33" si="18">AVERAGE(Z3:AD3)</f>
        <v>1.0004748516757065</v>
      </c>
      <c r="AQ3" s="5">
        <f t="shared" ref="AQ3:AQ33" si="19">STDEV(Z3:AD3)</f>
        <v>2.3860059284136372E-5</v>
      </c>
      <c r="AR3" s="5">
        <f t="shared" ref="AR3:AR33" si="20">AVERAGE(AE3:AI3)</f>
        <v>1.0004685686129833</v>
      </c>
      <c r="AS3" s="5">
        <f t="shared" ref="AS3:AS33" si="21">STDEV(AE3:AI3)</f>
        <v>2.8833744725757594E-5</v>
      </c>
      <c r="AT3" s="5">
        <f>AVERAGE(AJ3:AN3)</f>
        <v>1.0003913241122298</v>
      </c>
      <c r="AU3" s="5">
        <f>STDEV(AJ3:AN3)</f>
        <v>9.4221181326726594E-6</v>
      </c>
      <c r="AV3" s="5">
        <f>AVERAGE(Z3:AN3)</f>
        <v>1.0004449148003063</v>
      </c>
      <c r="AW3" s="5">
        <f>STDEV(Z3:AN3)</f>
        <v>4.439776406314356E-5</v>
      </c>
      <c r="AX3" s="5">
        <f>AW3/(AV3-1)</f>
        <v>9.9789361991508618E-2</v>
      </c>
      <c r="AZ3" s="2">
        <v>321418820</v>
      </c>
      <c r="BA3" s="5">
        <f>AV3</f>
        <v>1.0004449148003063</v>
      </c>
      <c r="BB3">
        <v>4.75</v>
      </c>
      <c r="BC3" s="2">
        <f>POWER(AZ3,POWER(BA3,BB3))</f>
        <v>335015333.91373879</v>
      </c>
      <c r="BE3" s="11">
        <f t="shared" ref="BE3:BJ3" si="22">J3/I3-1</f>
        <v>9.9465552128414902E-3</v>
      </c>
      <c r="BF3" s="11">
        <f t="shared" si="22"/>
        <v>9.3211486844242408E-3</v>
      </c>
      <c r="BG3" s="11">
        <f t="shared" si="22"/>
        <v>8.6318586146938436E-3</v>
      </c>
      <c r="BH3" s="11">
        <f t="shared" si="22"/>
        <v>9.297798140528668E-3</v>
      </c>
      <c r="BI3" s="11">
        <f t="shared" si="22"/>
        <v>9.2597402387166738E-3</v>
      </c>
      <c r="BJ3" s="11">
        <f t="shared" si="22"/>
        <v>9.6891782380048586E-3</v>
      </c>
      <c r="BK3" s="11">
        <f t="shared" ref="BK3:BS3" si="23">P3/O3-1</f>
        <v>9.5559214455429586E-3</v>
      </c>
      <c r="BL3" s="11">
        <f t="shared" si="23"/>
        <v>9.5035273022028299E-3</v>
      </c>
      <c r="BM3" s="11">
        <f t="shared" si="23"/>
        <v>8.8050513965147736E-3</v>
      </c>
      <c r="BN3" s="11">
        <f t="shared" si="23"/>
        <v>8.3949576689692496E-3</v>
      </c>
      <c r="BO3" s="11">
        <f t="shared" si="23"/>
        <v>7.6677486786087545E-3</v>
      </c>
      <c r="BP3" s="11">
        <f t="shared" si="23"/>
        <v>7.647166497854796E-3</v>
      </c>
      <c r="BQ3" s="11">
        <f t="shared" si="23"/>
        <v>7.4013135509536365E-3</v>
      </c>
      <c r="BR3" s="11">
        <f t="shared" si="23"/>
        <v>7.8375198835107796E-3</v>
      </c>
      <c r="BS3" s="11">
        <f t="shared" si="23"/>
        <v>7.8750728020891003E-3</v>
      </c>
      <c r="BU3" s="11">
        <f>H3/G3-1</f>
        <v>9.7080845100250723E-2</v>
      </c>
      <c r="BV3" s="11">
        <f>N3/I3-1</f>
        <v>4.7328019181123393E-2</v>
      </c>
      <c r="BW3" s="11">
        <f>S3/N3-1</f>
        <v>4.6800294964141731E-2</v>
      </c>
      <c r="BX3" s="11">
        <f>(X3/S3-1)*2</f>
        <v>7.8048032444408388E-2</v>
      </c>
      <c r="BZ3" s="5">
        <f>LN(POWER(X3,POWER(AV3,4.75)))</f>
        <v>19.629686861618627</v>
      </c>
      <c r="CA3" s="13">
        <f>(LN(POWER(X3,POWER(AV3+AW3,4.75)))-LN(POWER(X3,POWER(AV3-AW3,4.75))))/2</f>
        <v>4.1378515007401973E-3</v>
      </c>
    </row>
    <row r="4" spans="1:79" x14ac:dyDescent="0.25">
      <c r="A4">
        <v>0</v>
      </c>
      <c r="B4" s="3" t="s">
        <v>61</v>
      </c>
      <c r="C4" s="3" t="s">
        <v>62</v>
      </c>
      <c r="D4" s="3" t="s">
        <v>59</v>
      </c>
      <c r="E4" s="3" t="s">
        <v>60</v>
      </c>
      <c r="F4" s="3" t="s">
        <v>63</v>
      </c>
      <c r="G4" s="2">
        <v>53594810</v>
      </c>
      <c r="H4" s="2">
        <v>55317240</v>
      </c>
      <c r="I4" s="2">
        <v>53666295</v>
      </c>
      <c r="J4" s="2">
        <v>53915522</v>
      </c>
      <c r="K4" s="2">
        <v>54143915</v>
      </c>
      <c r="L4" s="2">
        <v>54334453</v>
      </c>
      <c r="M4" s="2">
        <v>54423533</v>
      </c>
      <c r="N4" s="2">
        <v>54451230</v>
      </c>
      <c r="O4" s="2">
        <v>54522659</v>
      </c>
      <c r="P4" s="2">
        <v>54653362</v>
      </c>
      <c r="Q4" s="2">
        <v>54875926</v>
      </c>
      <c r="R4" s="2">
        <v>55133101</v>
      </c>
      <c r="S4" s="2">
        <v>55387174</v>
      </c>
      <c r="T4" s="2">
        <v>55638038</v>
      </c>
      <c r="U4" s="2">
        <v>55835056</v>
      </c>
      <c r="V4" s="2">
        <v>56019353</v>
      </c>
      <c r="W4" s="2">
        <v>56171281</v>
      </c>
      <c r="X4" s="2">
        <v>56283891</v>
      </c>
      <c r="Z4" s="5">
        <f t="shared" si="3"/>
        <v>1.0002603206196339</v>
      </c>
      <c r="AA4" s="5">
        <f t="shared" si="4"/>
        <v>1.0002374429459084</v>
      </c>
      <c r="AB4" s="5">
        <f t="shared" si="5"/>
        <v>1.0001972760368625</v>
      </c>
      <c r="AC4" s="5">
        <f t="shared" si="6"/>
        <v>1.0000919748122523</v>
      </c>
      <c r="AD4" s="5">
        <f t="shared" si="7"/>
        <v>1.0000285637574486</v>
      </c>
      <c r="AE4" s="5">
        <f t="shared" si="8"/>
        <v>1.0000735952180146</v>
      </c>
      <c r="AF4" s="5">
        <f t="shared" si="9"/>
        <v>1.0001344076396561</v>
      </c>
      <c r="AG4" s="5">
        <f t="shared" si="10"/>
        <v>1.0002281037030818</v>
      </c>
      <c r="AH4" s="5">
        <f t="shared" si="11"/>
        <v>1.0002623670231945</v>
      </c>
      <c r="AI4" s="5">
        <f t="shared" si="12"/>
        <v>1.0002579356823753</v>
      </c>
      <c r="AJ4" s="5">
        <f t="shared" si="13"/>
        <v>1.0002534542436829</v>
      </c>
      <c r="AK4" s="5">
        <f t="shared" si="14"/>
        <v>1.0001982021401039</v>
      </c>
      <c r="AL4" s="5">
        <f t="shared" si="15"/>
        <v>1.0001847359925715</v>
      </c>
      <c r="AM4" s="5">
        <f t="shared" si="16"/>
        <v>1.0001518054028358</v>
      </c>
      <c r="AN4" s="5">
        <f t="shared" si="17"/>
        <v>1.0001122373724101</v>
      </c>
      <c r="AP4" s="5">
        <f t="shared" si="18"/>
        <v>1.0001631156344213</v>
      </c>
      <c r="AQ4" s="5">
        <f t="shared" si="19"/>
        <v>9.9128093462161801E-5</v>
      </c>
      <c r="AR4" s="5">
        <f t="shared" si="20"/>
        <v>1.0001912818532646</v>
      </c>
      <c r="AS4" s="5">
        <f t="shared" si="21"/>
        <v>8.3571082368665697E-5</v>
      </c>
      <c r="AT4" s="5">
        <f t="shared" ref="AT4:AT59" si="24">AVERAGE(AJ4:AN4)</f>
        <v>1.0001800870303208</v>
      </c>
      <c r="AU4" s="5">
        <f t="shared" ref="AU4:AU59" si="25">STDEV(AJ4:AN4)</f>
        <v>5.2763492541709034E-5</v>
      </c>
      <c r="AV4" s="5">
        <f t="shared" ref="AV4:AV59" si="26">AVERAGE(Z4:AN4)</f>
        <v>1.0001781615060024</v>
      </c>
      <c r="AW4" s="5">
        <f t="shared" ref="AW4:AW59" si="27">STDEV(Z4:AN4)</f>
        <v>7.5776509037496739E-5</v>
      </c>
      <c r="AX4" s="5">
        <f t="shared" ref="AX4:AX59" si="28">AW4/(AV4-1)</f>
        <v>0.4253248119517607</v>
      </c>
      <c r="AZ4" s="2">
        <v>56283891</v>
      </c>
      <c r="BA4" s="5">
        <f t="shared" ref="BA4:BA59" si="29">AV4</f>
        <v>1.0001781615060024</v>
      </c>
      <c r="BB4">
        <v>4.75</v>
      </c>
      <c r="BC4" s="2">
        <f t="shared" ref="BC4:BC59" si="30">POWER(AZ4,POWER(BA4,BB4))</f>
        <v>57140653.134075075</v>
      </c>
      <c r="BE4" s="11">
        <f t="shared" ref="BE4:BE59" si="31">J4/I4-1</f>
        <v>4.6440135284167017E-3</v>
      </c>
      <c r="BF4" s="11">
        <f t="shared" ref="BF4:BF59" si="32">K4/J4-1</f>
        <v>4.236127028502068E-3</v>
      </c>
      <c r="BG4" s="11">
        <f t="shared" ref="BG4:BG59" si="33">L4/K4-1</f>
        <v>3.5191027468184366E-3</v>
      </c>
      <c r="BH4" s="11">
        <f t="shared" ref="BH4:BH59" si="34">M4/L4-1</f>
        <v>1.6394754171906722E-3</v>
      </c>
      <c r="BI4" s="11">
        <f t="shared" ref="BI4:BI59" si="35">N4/M4-1</f>
        <v>5.0891587651991088E-4</v>
      </c>
      <c r="BJ4" s="11">
        <f t="shared" ref="BJ4:BJ59" si="36">O4/N4-1</f>
        <v>1.3117977316581264E-3</v>
      </c>
      <c r="BK4" s="11">
        <f t="shared" ref="BK4:BK59" si="37">P4/O4-1</f>
        <v>2.3972235103206785E-3</v>
      </c>
      <c r="BL4" s="11">
        <f t="shared" ref="BL4:BL59" si="38">Q4/P4-1</f>
        <v>4.0722837874089812E-3</v>
      </c>
      <c r="BM4" s="11">
        <f t="shared" ref="BM4:BM59" si="39">R4/Q4-1</f>
        <v>4.686481281427568E-3</v>
      </c>
      <c r="BN4" s="11">
        <f t="shared" ref="BN4:BN59" si="40">S4/R4-1</f>
        <v>4.6083567837043038E-3</v>
      </c>
      <c r="BO4" s="11">
        <f t="shared" ref="BO4:BO59" si="41">T4/S4-1</f>
        <v>4.5292796487503839E-3</v>
      </c>
      <c r="BP4" s="11">
        <f t="shared" ref="BP4:BP59" si="42">U4/T4-1</f>
        <v>3.5410666350239595E-3</v>
      </c>
      <c r="BQ4" s="11">
        <f t="shared" ref="BQ4:BQ59" si="43">V4/U4-1</f>
        <v>3.3007399509010771E-3</v>
      </c>
      <c r="BR4" s="11">
        <f t="shared" ref="BR4:BR59" si="44">W4/V4-1</f>
        <v>2.7120627401748809E-3</v>
      </c>
      <c r="BS4" s="11">
        <f t="shared" ref="BS4:BS59" si="45">X4/W4-1</f>
        <v>2.0047611162721246E-3</v>
      </c>
      <c r="BU4" s="11">
        <f t="shared" ref="BU4:BU59" si="46">H4/G4-1</f>
        <v>3.2137999929470862E-2</v>
      </c>
      <c r="BV4" s="11">
        <f t="shared" ref="BV4:BV59" si="47">N4/I4-1</f>
        <v>1.4626219305804433E-2</v>
      </c>
      <c r="BW4" s="11">
        <f t="shared" ref="BW4:BW59" si="48">S4/N4-1</f>
        <v>1.7188665894232402E-2</v>
      </c>
      <c r="BX4" s="11">
        <f t="shared" ref="BX4:BX59" si="49">X4/S4-1</f>
        <v>1.6189975679206992E-2</v>
      </c>
    </row>
    <row r="5" spans="1:79" x14ac:dyDescent="0.25">
      <c r="A5">
        <v>0</v>
      </c>
      <c r="B5" s="3" t="s">
        <v>61</v>
      </c>
      <c r="C5" s="3" t="s">
        <v>64</v>
      </c>
      <c r="D5" s="3" t="s">
        <v>59</v>
      </c>
      <c r="E5" s="3" t="s">
        <v>60</v>
      </c>
      <c r="F5" s="3" t="s">
        <v>65</v>
      </c>
      <c r="G5" s="2">
        <v>64396653</v>
      </c>
      <c r="H5" s="2">
        <v>66927001</v>
      </c>
      <c r="I5" s="2">
        <v>64491431</v>
      </c>
      <c r="J5" s="2">
        <v>64776531</v>
      </c>
      <c r="K5" s="2">
        <v>65018293</v>
      </c>
      <c r="L5" s="2">
        <v>65276954</v>
      </c>
      <c r="M5" s="2">
        <v>65532305</v>
      </c>
      <c r="N5" s="2">
        <v>65751872</v>
      </c>
      <c r="O5" s="2">
        <v>66028555</v>
      </c>
      <c r="P5" s="2">
        <v>66293689</v>
      </c>
      <c r="Q5" s="2">
        <v>66523935</v>
      </c>
      <c r="R5" s="2">
        <v>66748437</v>
      </c>
      <c r="S5" s="2">
        <v>66977505</v>
      </c>
      <c r="T5" s="2">
        <v>67156488</v>
      </c>
      <c r="U5" s="2">
        <v>67340231</v>
      </c>
      <c r="V5" s="2">
        <v>67565788</v>
      </c>
      <c r="W5" s="2">
        <v>67762069</v>
      </c>
      <c r="X5" s="2">
        <v>67907403</v>
      </c>
      <c r="Z5" s="5">
        <f t="shared" si="3"/>
        <v>1.0002453002468898</v>
      </c>
      <c r="AA5" s="5">
        <f t="shared" si="4"/>
        <v>1.0002071169368074</v>
      </c>
      <c r="AB5" s="5">
        <f t="shared" si="5"/>
        <v>1.0002206975210752</v>
      </c>
      <c r="AC5" s="5">
        <f t="shared" si="6"/>
        <v>1.0002169693049792</v>
      </c>
      <c r="AD5" s="5">
        <f t="shared" si="7"/>
        <v>1.0001858487041693</v>
      </c>
      <c r="AE5" s="5">
        <f t="shared" si="8"/>
        <v>1.0002332684203821</v>
      </c>
      <c r="AF5" s="5">
        <f t="shared" si="9"/>
        <v>1.0002225643480915</v>
      </c>
      <c r="AG5" s="5">
        <f t="shared" si="10"/>
        <v>1.0001925141357537</v>
      </c>
      <c r="AH5" s="5">
        <f t="shared" si="11"/>
        <v>1.0001870349205861</v>
      </c>
      <c r="AI5" s="5">
        <f t="shared" si="12"/>
        <v>1.0001901560573212</v>
      </c>
      <c r="AJ5" s="5">
        <f t="shared" si="13"/>
        <v>1.0001480988182676</v>
      </c>
      <c r="AK5" s="5">
        <f t="shared" si="14"/>
        <v>1.0001516049825345</v>
      </c>
      <c r="AL5" s="5">
        <f t="shared" si="15"/>
        <v>1.0001855126986279</v>
      </c>
      <c r="AM5" s="5">
        <f t="shared" si="16"/>
        <v>1.0001609011164974</v>
      </c>
      <c r="AN5" s="5">
        <f t="shared" si="17"/>
        <v>1.0001188182306637</v>
      </c>
      <c r="AP5" s="5">
        <f t="shared" si="18"/>
        <v>1.0002151865427842</v>
      </c>
      <c r="AQ5" s="5">
        <f t="shared" si="19"/>
        <v>2.1599835722446976E-5</v>
      </c>
      <c r="AR5" s="5">
        <f t="shared" si="20"/>
        <v>1.0002051075764267</v>
      </c>
      <c r="AS5" s="5">
        <f t="shared" si="21"/>
        <v>2.1251679756635912E-5</v>
      </c>
      <c r="AT5" s="5">
        <f t="shared" si="24"/>
        <v>1.0001529871693182</v>
      </c>
      <c r="AU5" s="5">
        <f t="shared" si="25"/>
        <v>2.4051317021635337E-5</v>
      </c>
      <c r="AV5" s="5">
        <f t="shared" si="26"/>
        <v>1.0001910937628433</v>
      </c>
      <c r="AW5" s="5">
        <f t="shared" si="27"/>
        <v>3.4981033654349411E-5</v>
      </c>
      <c r="AX5" s="5">
        <f t="shared" si="28"/>
        <v>0.18305690951844852</v>
      </c>
      <c r="AZ5" s="2">
        <v>67907403</v>
      </c>
      <c r="BA5" s="5">
        <f t="shared" si="29"/>
        <v>1.0001910937628433</v>
      </c>
      <c r="BB5">
        <v>4.75</v>
      </c>
      <c r="BC5" s="2">
        <f t="shared" si="30"/>
        <v>69028536.285044953</v>
      </c>
      <c r="BE5" s="11">
        <f t="shared" si="31"/>
        <v>4.4207423463746842E-3</v>
      </c>
      <c r="BF5" s="11">
        <f t="shared" si="32"/>
        <v>3.7322467916660607E-3</v>
      </c>
      <c r="BG5" s="11">
        <f t="shared" si="33"/>
        <v>3.9782803894896634E-3</v>
      </c>
      <c r="BH5" s="11">
        <f t="shared" si="34"/>
        <v>3.9118093653696118E-3</v>
      </c>
      <c r="BI5" s="11">
        <f t="shared" si="35"/>
        <v>3.3505154442530216E-3</v>
      </c>
      <c r="BJ5" s="11">
        <f t="shared" si="36"/>
        <v>4.2079866562583224E-3</v>
      </c>
      <c r="BK5" s="11">
        <f t="shared" si="37"/>
        <v>4.0154445300220054E-3</v>
      </c>
      <c r="BL5" s="11">
        <f t="shared" si="38"/>
        <v>3.4731209482097292E-3</v>
      </c>
      <c r="BM5" s="11">
        <f t="shared" si="39"/>
        <v>3.3747552666569813E-3</v>
      </c>
      <c r="BN5" s="11">
        <f t="shared" si="40"/>
        <v>3.4318106954325245E-3</v>
      </c>
      <c r="BO5" s="11">
        <f t="shared" si="41"/>
        <v>2.6722852695095778E-3</v>
      </c>
      <c r="BP5" s="11">
        <f t="shared" si="42"/>
        <v>2.7360424208007217E-3</v>
      </c>
      <c r="BQ5" s="11">
        <f t="shared" si="43"/>
        <v>3.3495133095102769E-3</v>
      </c>
      <c r="BR5" s="11">
        <f t="shared" si="44"/>
        <v>2.9050353116579775E-3</v>
      </c>
      <c r="BS5" s="11">
        <f t="shared" si="45"/>
        <v>2.1447692218488079E-3</v>
      </c>
      <c r="BU5" s="11">
        <f t="shared" si="46"/>
        <v>3.9293160158494489E-2</v>
      </c>
      <c r="BV5" s="11">
        <f t="shared" si="47"/>
        <v>1.9544317445832515E-2</v>
      </c>
      <c r="BW5" s="11">
        <f t="shared" si="48"/>
        <v>1.8640275367369119E-2</v>
      </c>
      <c r="BX5" s="11">
        <f t="shared" si="49"/>
        <v>1.3883736039435934E-2</v>
      </c>
    </row>
    <row r="6" spans="1:79" x14ac:dyDescent="0.25">
      <c r="A6">
        <v>0</v>
      </c>
      <c r="B6" s="3" t="s">
        <v>61</v>
      </c>
      <c r="C6" s="3" t="s">
        <v>66</v>
      </c>
      <c r="D6" s="3" t="s">
        <v>59</v>
      </c>
      <c r="E6" s="3" t="s">
        <v>60</v>
      </c>
      <c r="F6" s="3" t="s">
        <v>67</v>
      </c>
      <c r="G6" s="2">
        <v>100234523</v>
      </c>
      <c r="H6" s="2">
        <v>114555744</v>
      </c>
      <c r="I6" s="2">
        <v>100565549</v>
      </c>
      <c r="J6" s="2">
        <v>101849575</v>
      </c>
      <c r="K6" s="2">
        <v>103150787</v>
      </c>
      <c r="L6" s="2">
        <v>104380188</v>
      </c>
      <c r="M6" s="2">
        <v>105883977</v>
      </c>
      <c r="N6" s="2">
        <v>107479771</v>
      </c>
      <c r="O6" s="2">
        <v>109076933</v>
      </c>
      <c r="P6" s="2">
        <v>110688742</v>
      </c>
      <c r="Q6" s="2">
        <v>112184930</v>
      </c>
      <c r="R6" s="2">
        <v>113548615</v>
      </c>
      <c r="S6" s="2">
        <v>114862858</v>
      </c>
      <c r="T6" s="2">
        <v>116080267</v>
      </c>
      <c r="U6" s="2">
        <v>117331340</v>
      </c>
      <c r="V6" s="2">
        <v>118487418</v>
      </c>
      <c r="W6" s="2">
        <v>119795010</v>
      </c>
      <c r="X6" s="2">
        <v>121182847</v>
      </c>
      <c r="Z6" s="5">
        <f t="shared" si="3"/>
        <v>1.0006885382380841</v>
      </c>
      <c r="AA6" s="5">
        <f t="shared" si="4"/>
        <v>1.0006884806177105</v>
      </c>
      <c r="AB6" s="5">
        <f t="shared" si="5"/>
        <v>1.0006421097575184</v>
      </c>
      <c r="AC6" s="5">
        <f t="shared" si="6"/>
        <v>1.0007747183165643</v>
      </c>
      <c r="AD6" s="5">
        <f t="shared" si="7"/>
        <v>1.0008095482663073</v>
      </c>
      <c r="AE6" s="5">
        <f t="shared" si="8"/>
        <v>1.0007976497312387</v>
      </c>
      <c r="AF6" s="5">
        <f t="shared" si="9"/>
        <v>1.0007925784104663</v>
      </c>
      <c r="AG6" s="5">
        <f t="shared" si="10"/>
        <v>1.0007248874530701</v>
      </c>
      <c r="AH6" s="5">
        <f t="shared" si="11"/>
        <v>1.0006518462988678</v>
      </c>
      <c r="AI6" s="5">
        <f t="shared" si="12"/>
        <v>1.0006204424568241</v>
      </c>
      <c r="AJ6" s="5">
        <f t="shared" si="13"/>
        <v>1.0005680742184935</v>
      </c>
      <c r="AK6" s="5">
        <f t="shared" si="14"/>
        <v>1.0005772810577946</v>
      </c>
      <c r="AL6" s="5">
        <f t="shared" si="15"/>
        <v>1.0005276969403638</v>
      </c>
      <c r="AM6" s="5">
        <f t="shared" si="16"/>
        <v>1.0005903747708165</v>
      </c>
      <c r="AN6" s="5">
        <f t="shared" si="17"/>
        <v>1.0006192314379101</v>
      </c>
      <c r="AP6" s="5">
        <f t="shared" si="18"/>
        <v>1.0007206790392371</v>
      </c>
      <c r="AQ6" s="5">
        <f t="shared" si="19"/>
        <v>6.9030581069991868E-5</v>
      </c>
      <c r="AR6" s="5">
        <f t="shared" si="20"/>
        <v>1.0007174808700934</v>
      </c>
      <c r="AS6" s="5">
        <f t="shared" si="21"/>
        <v>8.0383292618204725E-5</v>
      </c>
      <c r="AT6" s="5">
        <f t="shared" si="24"/>
        <v>1.0005765316850757</v>
      </c>
      <c r="AU6" s="5">
        <f t="shared" si="25"/>
        <v>3.3435843441139957E-5</v>
      </c>
      <c r="AV6" s="5">
        <f t="shared" si="26"/>
        <v>1.000671563864802</v>
      </c>
      <c r="AW6" s="5">
        <f t="shared" si="27"/>
        <v>9.147112601319118E-5</v>
      </c>
      <c r="AX6" s="5">
        <f t="shared" si="28"/>
        <v>0.1362061462913185</v>
      </c>
      <c r="AZ6" s="2">
        <v>121182847</v>
      </c>
      <c r="BA6" s="5">
        <f t="shared" si="29"/>
        <v>1.000671563864802</v>
      </c>
      <c r="BB6">
        <v>4.75</v>
      </c>
      <c r="BC6" s="2">
        <f t="shared" si="30"/>
        <v>128605409.99187981</v>
      </c>
      <c r="BE6" s="11">
        <f t="shared" si="31"/>
        <v>1.2768050418538568E-2</v>
      </c>
      <c r="BF6" s="11">
        <f t="shared" si="32"/>
        <v>1.2775821597684534E-2</v>
      </c>
      <c r="BG6" s="11">
        <f t="shared" si="33"/>
        <v>1.1918483956889325E-2</v>
      </c>
      <c r="BH6" s="11">
        <f t="shared" si="34"/>
        <v>1.4406843183689233E-2</v>
      </c>
      <c r="BI6" s="11">
        <f t="shared" si="35"/>
        <v>1.5071156611353942E-2</v>
      </c>
      <c r="BJ6" s="11">
        <f t="shared" si="36"/>
        <v>1.486011725871661E-2</v>
      </c>
      <c r="BK6" s="11">
        <f t="shared" si="37"/>
        <v>1.4776808951898257E-2</v>
      </c>
      <c r="BL6" s="11">
        <f t="shared" si="38"/>
        <v>1.3517074753636615E-2</v>
      </c>
      <c r="BM6" s="11">
        <f t="shared" si="39"/>
        <v>1.21556879341993E-2</v>
      </c>
      <c r="BN6" s="11">
        <f t="shared" si="40"/>
        <v>1.1574275916971688E-2</v>
      </c>
      <c r="BO6" s="11">
        <f t="shared" si="41"/>
        <v>1.0598804706740017E-2</v>
      </c>
      <c r="BP6" s="11">
        <f t="shared" si="42"/>
        <v>1.0777654396677105E-2</v>
      </c>
      <c r="BQ6" s="11">
        <f t="shared" si="43"/>
        <v>9.8531048908161445E-3</v>
      </c>
      <c r="BR6" s="11">
        <f t="shared" si="44"/>
        <v>1.1035703385822826E-2</v>
      </c>
      <c r="BS6" s="11">
        <f t="shared" si="45"/>
        <v>1.1585098577979069E-2</v>
      </c>
      <c r="BU6" s="11">
        <f t="shared" si="46"/>
        <v>0.14287713026778204</v>
      </c>
      <c r="BV6" s="11">
        <f t="shared" si="47"/>
        <v>6.8753385913500109E-2</v>
      </c>
      <c r="BW6" s="11">
        <f t="shared" si="48"/>
        <v>6.869280545824763E-2</v>
      </c>
      <c r="BX6" s="11">
        <f t="shared" si="49"/>
        <v>5.5022042025107964E-2</v>
      </c>
    </row>
    <row r="7" spans="1:79" x14ac:dyDescent="0.25">
      <c r="A7">
        <v>0</v>
      </c>
      <c r="B7" s="3" t="s">
        <v>61</v>
      </c>
      <c r="C7" s="3" t="s">
        <v>68</v>
      </c>
      <c r="D7" s="3" t="s">
        <v>59</v>
      </c>
      <c r="E7" s="3" t="s">
        <v>60</v>
      </c>
      <c r="F7" s="3" t="s">
        <v>69</v>
      </c>
      <c r="G7" s="2">
        <v>63198614</v>
      </c>
      <c r="H7" s="2">
        <v>71945553</v>
      </c>
      <c r="I7" s="2">
        <v>63439136</v>
      </c>
      <c r="J7" s="2">
        <v>64427327</v>
      </c>
      <c r="K7" s="2">
        <v>65312198</v>
      </c>
      <c r="L7" s="2">
        <v>66116338</v>
      </c>
      <c r="M7" s="2">
        <v>66965483</v>
      </c>
      <c r="N7" s="2">
        <v>67833726</v>
      </c>
      <c r="O7" s="2">
        <v>68751765</v>
      </c>
      <c r="P7" s="2">
        <v>69595414</v>
      </c>
      <c r="Q7" s="2">
        <v>70509175</v>
      </c>
      <c r="R7" s="2">
        <v>71341376</v>
      </c>
      <c r="S7" s="2">
        <v>72119326</v>
      </c>
      <c r="T7" s="2">
        <v>72844064</v>
      </c>
      <c r="U7" s="2">
        <v>73595996</v>
      </c>
      <c r="V7" s="2">
        <v>74354836</v>
      </c>
      <c r="W7" s="2">
        <v>75179041</v>
      </c>
      <c r="X7" s="2">
        <v>76044679</v>
      </c>
      <c r="Z7" s="5">
        <f t="shared" si="3"/>
        <v>1.0008603622833698</v>
      </c>
      <c r="AA7" s="5">
        <f t="shared" si="4"/>
        <v>1.0007586288903334</v>
      </c>
      <c r="AB7" s="5">
        <f t="shared" si="5"/>
        <v>1.000680037803833</v>
      </c>
      <c r="AC7" s="5">
        <f t="shared" si="6"/>
        <v>1.0007086950849673</v>
      </c>
      <c r="AD7" s="5">
        <f t="shared" si="7"/>
        <v>1.0007148956993921</v>
      </c>
      <c r="AE7" s="5">
        <f t="shared" si="8"/>
        <v>1.0007454790970993</v>
      </c>
      <c r="AF7" s="5">
        <f t="shared" si="9"/>
        <v>1.0006758426608044</v>
      </c>
      <c r="AG7" s="5">
        <f t="shared" si="10"/>
        <v>1.0007223401092422</v>
      </c>
      <c r="AH7" s="5">
        <f t="shared" si="11"/>
        <v>1.0006492977662813</v>
      </c>
      <c r="AI7" s="5">
        <f t="shared" si="12"/>
        <v>1.0005997673436973</v>
      </c>
      <c r="AJ7" s="5">
        <f t="shared" si="13"/>
        <v>1.0005526189106502</v>
      </c>
      <c r="AK7" s="5">
        <f t="shared" si="14"/>
        <v>1.0005672597647948</v>
      </c>
      <c r="AL7" s="5">
        <f t="shared" si="15"/>
        <v>1.0005663042466231</v>
      </c>
      <c r="AM7" s="5">
        <f t="shared" si="16"/>
        <v>1.000608229363241</v>
      </c>
      <c r="AN7" s="5">
        <f t="shared" si="17"/>
        <v>1.0006312834475477</v>
      </c>
      <c r="AP7" s="5">
        <f t="shared" si="18"/>
        <v>1.0007445239523791</v>
      </c>
      <c r="AQ7" s="5">
        <f t="shared" si="19"/>
        <v>7.0600057844880302E-5</v>
      </c>
      <c r="AR7" s="5">
        <f t="shared" si="20"/>
        <v>1.000678545395425</v>
      </c>
      <c r="AS7" s="5">
        <f t="shared" si="21"/>
        <v>5.8023287129247377E-5</v>
      </c>
      <c r="AT7" s="5">
        <f t="shared" si="24"/>
        <v>1.0005851391465712</v>
      </c>
      <c r="AU7" s="5">
        <f t="shared" si="25"/>
        <v>3.3145309289519169E-5</v>
      </c>
      <c r="AV7" s="5">
        <f t="shared" si="26"/>
        <v>1.0006694028314584</v>
      </c>
      <c r="AW7" s="5">
        <f t="shared" si="27"/>
        <v>8.5328949849803446E-5</v>
      </c>
      <c r="AX7" s="5">
        <f t="shared" si="28"/>
        <v>0.12747025533772438</v>
      </c>
      <c r="AZ7" s="2">
        <v>76044679</v>
      </c>
      <c r="BA7" s="5">
        <f t="shared" si="29"/>
        <v>1.0006694028314584</v>
      </c>
      <c r="BB7">
        <v>4.75</v>
      </c>
      <c r="BC7" s="2">
        <f t="shared" si="30"/>
        <v>80567418.660940289</v>
      </c>
      <c r="BE7" s="11">
        <f t="shared" si="31"/>
        <v>1.5576993356277713E-2</v>
      </c>
      <c r="BF7" s="11">
        <f t="shared" si="32"/>
        <v>1.373440496763112E-2</v>
      </c>
      <c r="BG7" s="11">
        <f t="shared" si="33"/>
        <v>1.2312248318453456E-2</v>
      </c>
      <c r="BH7" s="11">
        <f t="shared" si="34"/>
        <v>1.2843194673002101E-2</v>
      </c>
      <c r="BI7" s="11">
        <f t="shared" si="35"/>
        <v>1.2965530316566332E-2</v>
      </c>
      <c r="BJ7" s="11">
        <f t="shared" si="36"/>
        <v>1.353366612944118E-2</v>
      </c>
      <c r="BK7" s="11">
        <f t="shared" si="37"/>
        <v>1.2270943153241287E-2</v>
      </c>
      <c r="BL7" s="11">
        <f t="shared" si="38"/>
        <v>1.3129615120904381E-2</v>
      </c>
      <c r="BM7" s="11">
        <f t="shared" si="39"/>
        <v>1.1802733474047811E-2</v>
      </c>
      <c r="BN7" s="11">
        <f t="shared" si="40"/>
        <v>1.0904611652009732E-2</v>
      </c>
      <c r="BO7" s="11">
        <f t="shared" si="41"/>
        <v>1.0049151041705562E-2</v>
      </c>
      <c r="BP7" s="11">
        <f t="shared" si="42"/>
        <v>1.0322488322452639E-2</v>
      </c>
      <c r="BQ7" s="11">
        <f t="shared" si="43"/>
        <v>1.0310887021625526E-2</v>
      </c>
      <c r="BR7" s="11">
        <f t="shared" si="44"/>
        <v>1.1084753115452983E-2</v>
      </c>
      <c r="BS7" s="11">
        <f t="shared" si="45"/>
        <v>1.1514352783510429E-2</v>
      </c>
      <c r="BU7" s="11">
        <f t="shared" si="46"/>
        <v>0.138403968795898</v>
      </c>
      <c r="BV7" s="11">
        <f t="shared" si="47"/>
        <v>6.9272538642392689E-2</v>
      </c>
      <c r="BW7" s="11">
        <f t="shared" si="48"/>
        <v>6.3178012659956151E-2</v>
      </c>
      <c r="BX7" s="11">
        <f t="shared" si="49"/>
        <v>5.4428586867270479E-2</v>
      </c>
    </row>
    <row r="8" spans="1:79" x14ac:dyDescent="0.25">
      <c r="A8">
        <v>1</v>
      </c>
      <c r="B8" s="3" t="s">
        <v>70</v>
      </c>
      <c r="C8" s="3" t="s">
        <v>66</v>
      </c>
      <c r="D8" s="3" t="s">
        <v>71</v>
      </c>
      <c r="E8" s="3" t="s">
        <v>72</v>
      </c>
      <c r="F8" s="3" t="s">
        <v>4</v>
      </c>
      <c r="G8" s="2">
        <v>4447207</v>
      </c>
      <c r="H8" s="2">
        <v>4779736</v>
      </c>
      <c r="I8" s="2">
        <v>4452173</v>
      </c>
      <c r="J8" s="2">
        <v>4467634</v>
      </c>
      <c r="K8" s="2">
        <v>4480089</v>
      </c>
      <c r="L8" s="2">
        <v>4503491</v>
      </c>
      <c r="M8" s="2">
        <v>4530729</v>
      </c>
      <c r="N8" s="2">
        <v>4569805</v>
      </c>
      <c r="O8" s="2">
        <v>4628981</v>
      </c>
      <c r="P8" s="2">
        <v>4672840</v>
      </c>
      <c r="Q8" s="2">
        <v>4718206</v>
      </c>
      <c r="R8" s="2">
        <v>4757938</v>
      </c>
      <c r="S8" s="2">
        <v>4785161</v>
      </c>
      <c r="T8" s="2">
        <v>4801108</v>
      </c>
      <c r="U8" s="2">
        <v>4816089</v>
      </c>
      <c r="V8" s="2">
        <v>4830533</v>
      </c>
      <c r="W8" s="2">
        <v>4846411</v>
      </c>
      <c r="X8" s="2">
        <v>4858979</v>
      </c>
      <c r="Z8" s="5">
        <f t="shared" si="3"/>
        <v>1.0002264479983709</v>
      </c>
      <c r="AA8" s="5">
        <f t="shared" si="4"/>
        <v>1.0001818105481135</v>
      </c>
      <c r="AB8" s="5">
        <f t="shared" si="5"/>
        <v>1.0003401834335601</v>
      </c>
      <c r="AC8" s="5">
        <f t="shared" si="6"/>
        <v>1.0003935924844554</v>
      </c>
      <c r="AD8" s="5">
        <f t="shared" si="7"/>
        <v>1.0005603197360891</v>
      </c>
      <c r="AE8" s="5">
        <f t="shared" si="8"/>
        <v>1.0008390113423349</v>
      </c>
      <c r="AF8" s="5">
        <f t="shared" si="9"/>
        <v>1.0006144357712887</v>
      </c>
      <c r="AG8" s="5">
        <f t="shared" si="10"/>
        <v>1.0006291231414106</v>
      </c>
      <c r="AH8" s="5">
        <f t="shared" si="11"/>
        <v>1.0005456999861893</v>
      </c>
      <c r="AI8" s="5">
        <f t="shared" si="12"/>
        <v>1.0003710679327908</v>
      </c>
      <c r="AJ8" s="5">
        <f t="shared" si="13"/>
        <v>1.0002163088822966</v>
      </c>
      <c r="AK8" s="5">
        <f t="shared" si="14"/>
        <v>1.0002025085114525</v>
      </c>
      <c r="AL8" s="5">
        <f t="shared" si="15"/>
        <v>1.0001946145211933</v>
      </c>
      <c r="AM8" s="5">
        <f t="shared" si="16"/>
        <v>1.0002132240296544</v>
      </c>
      <c r="AN8" s="5">
        <f t="shared" si="17"/>
        <v>1.0001682437803234</v>
      </c>
      <c r="AP8" s="5">
        <f t="shared" si="18"/>
        <v>1.0003404708401178</v>
      </c>
      <c r="AQ8" s="5">
        <f t="shared" si="19"/>
        <v>1.4944047766448818E-4</v>
      </c>
      <c r="AR8" s="5">
        <f t="shared" si="20"/>
        <v>1.0005998676348029</v>
      </c>
      <c r="AS8" s="5">
        <f t="shared" si="21"/>
        <v>1.6847942449808384E-4</v>
      </c>
      <c r="AT8" s="5">
        <f t="shared" si="24"/>
        <v>1.000198979944984</v>
      </c>
      <c r="AU8" s="5">
        <f t="shared" si="25"/>
        <v>1.9231520615382113E-5</v>
      </c>
      <c r="AV8" s="5">
        <f t="shared" si="26"/>
        <v>1.000379772806635</v>
      </c>
      <c r="AW8" s="5">
        <f t="shared" si="27"/>
        <v>2.1005317028032218E-4</v>
      </c>
      <c r="AX8" s="5">
        <f t="shared" si="28"/>
        <v>0.55310218796730226</v>
      </c>
      <c r="AZ8" s="2">
        <v>4858979</v>
      </c>
      <c r="BA8" s="5">
        <f t="shared" si="29"/>
        <v>1.000379772806635</v>
      </c>
      <c r="BB8">
        <v>4.75</v>
      </c>
      <c r="BC8" s="2">
        <f t="shared" si="30"/>
        <v>4995921.5714096269</v>
      </c>
      <c r="BE8" s="11">
        <f t="shared" si="31"/>
        <v>3.4726862590470642E-3</v>
      </c>
      <c r="BF8" s="11">
        <f t="shared" si="32"/>
        <v>2.7878290835821051E-3</v>
      </c>
      <c r="BG8" s="11">
        <f t="shared" si="33"/>
        <v>5.2235569427303563E-3</v>
      </c>
      <c r="BH8" s="11">
        <f t="shared" si="34"/>
        <v>6.0481968321908219E-3</v>
      </c>
      <c r="BI8" s="11">
        <f t="shared" si="35"/>
        <v>8.6246606230475642E-3</v>
      </c>
      <c r="BJ8" s="11">
        <f t="shared" si="36"/>
        <v>1.2949349042245872E-2</v>
      </c>
      <c r="BK8" s="11">
        <f t="shared" si="37"/>
        <v>9.4748714673920098E-3</v>
      </c>
      <c r="BL8" s="11">
        <f t="shared" si="38"/>
        <v>9.7084428313403137E-3</v>
      </c>
      <c r="BM8" s="11">
        <f t="shared" si="39"/>
        <v>8.4209973027884466E-3</v>
      </c>
      <c r="BN8" s="11">
        <f t="shared" si="40"/>
        <v>5.7215962040699786E-3</v>
      </c>
      <c r="BO8" s="11">
        <f t="shared" si="41"/>
        <v>3.3325942429105471E-3</v>
      </c>
      <c r="BP8" s="11">
        <f t="shared" si="42"/>
        <v>3.1203213924786422E-3</v>
      </c>
      <c r="BQ8" s="11">
        <f t="shared" si="43"/>
        <v>2.9991140113896364E-3</v>
      </c>
      <c r="BR8" s="11">
        <f t="shared" si="44"/>
        <v>3.2870078726301433E-3</v>
      </c>
      <c r="BS8" s="11">
        <f t="shared" si="45"/>
        <v>2.5932592180069047E-3</v>
      </c>
      <c r="BU8" s="11">
        <f t="shared" si="46"/>
        <v>7.4772548253319471E-2</v>
      </c>
      <c r="BV8" s="11">
        <f t="shared" si="47"/>
        <v>2.6421255418421552E-2</v>
      </c>
      <c r="BW8" s="11">
        <f t="shared" si="48"/>
        <v>4.7125862044441691E-2</v>
      </c>
      <c r="BX8" s="11">
        <f t="shared" si="49"/>
        <v>1.5426440197100932E-2</v>
      </c>
      <c r="BZ8" s="5">
        <f t="shared" ref="BZ8:BZ39" si="50">LN(POWER(X8,POWER(AV8,4.75)))</f>
        <v>15.42413245182769</v>
      </c>
      <c r="CA8" s="13">
        <f t="shared" ref="CA8:CA39" si="51">(LN(POWER(X8,POWER(AV8+AW8,4.75)))-LN(POWER(X8,POWER(AV8-AW8,4.75))))/2</f>
        <v>1.5383626504726244E-2</v>
      </c>
    </row>
    <row r="9" spans="1:79" x14ac:dyDescent="0.25">
      <c r="A9">
        <v>1</v>
      </c>
      <c r="B9" s="3" t="s">
        <v>70</v>
      </c>
      <c r="C9" s="3" t="s">
        <v>68</v>
      </c>
      <c r="D9" s="3" t="s">
        <v>73</v>
      </c>
      <c r="E9" s="3" t="s">
        <v>74</v>
      </c>
      <c r="F9" s="3" t="s">
        <v>5</v>
      </c>
      <c r="G9" s="2">
        <v>626933</v>
      </c>
      <c r="H9" s="2">
        <v>710231</v>
      </c>
      <c r="I9" s="2">
        <v>627963</v>
      </c>
      <c r="J9" s="2">
        <v>633714</v>
      </c>
      <c r="K9" s="2">
        <v>642337</v>
      </c>
      <c r="L9" s="2">
        <v>648414</v>
      </c>
      <c r="M9" s="2">
        <v>659286</v>
      </c>
      <c r="N9" s="2">
        <v>666946</v>
      </c>
      <c r="O9" s="2">
        <v>675302</v>
      </c>
      <c r="P9" s="2">
        <v>680300</v>
      </c>
      <c r="Q9" s="2">
        <v>687455</v>
      </c>
      <c r="R9" s="2">
        <v>698895</v>
      </c>
      <c r="S9" s="2">
        <v>714021</v>
      </c>
      <c r="T9" s="2">
        <v>722720</v>
      </c>
      <c r="U9" s="2">
        <v>731228</v>
      </c>
      <c r="V9" s="2">
        <v>737442</v>
      </c>
      <c r="W9" s="2">
        <v>737046</v>
      </c>
      <c r="X9" s="2">
        <v>738432</v>
      </c>
      <c r="Z9" s="5">
        <f t="shared" si="3"/>
        <v>1.0006828718730973</v>
      </c>
      <c r="AA9" s="5">
        <f t="shared" si="4"/>
        <v>1.0010116762015977</v>
      </c>
      <c r="AB9" s="5">
        <f t="shared" si="5"/>
        <v>1.0007041341390015</v>
      </c>
      <c r="AC9" s="5">
        <f t="shared" si="6"/>
        <v>1.001242541945164</v>
      </c>
      <c r="AD9" s="5">
        <f t="shared" si="7"/>
        <v>1.0008621335265637</v>
      </c>
      <c r="AE9" s="5">
        <f t="shared" si="8"/>
        <v>1.0009284477232787</v>
      </c>
      <c r="AF9" s="5">
        <f t="shared" si="9"/>
        <v>1.0005493500462193</v>
      </c>
      <c r="AG9" s="5">
        <f t="shared" si="10"/>
        <v>1.0007790223561255</v>
      </c>
      <c r="AH9" s="5">
        <f t="shared" si="11"/>
        <v>1.0012279181948065</v>
      </c>
      <c r="AI9" s="5">
        <f t="shared" si="12"/>
        <v>1.0015911013091534</v>
      </c>
      <c r="AJ9" s="5">
        <f t="shared" si="13"/>
        <v>1.0008984195282935</v>
      </c>
      <c r="AK9" s="5">
        <f t="shared" si="14"/>
        <v>1.0008675141977526</v>
      </c>
      <c r="AL9" s="5">
        <f t="shared" si="15"/>
        <v>1.0006267091719006</v>
      </c>
      <c r="AM9" s="5">
        <f t="shared" si="16"/>
        <v>0.99996024440141817</v>
      </c>
      <c r="AN9" s="5">
        <f t="shared" si="17"/>
        <v>1.0001390567991684</v>
      </c>
      <c r="AP9" s="5">
        <f t="shared" si="18"/>
        <v>1.0009006715370847</v>
      </c>
      <c r="AQ9" s="5">
        <f t="shared" si="19"/>
        <v>2.3278006368523824E-4</v>
      </c>
      <c r="AR9" s="5">
        <f t="shared" si="20"/>
        <v>1.0010151679259167</v>
      </c>
      <c r="AS9" s="5">
        <f t="shared" si="21"/>
        <v>4.0534965140067038E-4</v>
      </c>
      <c r="AT9" s="5">
        <f t="shared" si="24"/>
        <v>1.0004983888197068</v>
      </c>
      <c r="AU9" s="5">
        <f t="shared" si="25"/>
        <v>4.2762809228240648E-4</v>
      </c>
      <c r="AV9" s="5">
        <f t="shared" si="26"/>
        <v>1.0008047427609026</v>
      </c>
      <c r="AW9" s="5">
        <f t="shared" si="27"/>
        <v>4.0901552714875232E-4</v>
      </c>
      <c r="AX9" s="5">
        <f t="shared" si="28"/>
        <v>0.50825623667618491</v>
      </c>
      <c r="AZ9" s="2">
        <v>738432</v>
      </c>
      <c r="BA9" s="5">
        <f t="shared" si="29"/>
        <v>1.0008047427609026</v>
      </c>
      <c r="BB9">
        <v>4.75</v>
      </c>
      <c r="BC9" s="2">
        <f t="shared" si="30"/>
        <v>777635.6507637098</v>
      </c>
      <c r="BE9" s="11">
        <f t="shared" si="31"/>
        <v>9.1581828865714421E-3</v>
      </c>
      <c r="BF9" s="11">
        <f t="shared" si="32"/>
        <v>1.3607084583897366E-2</v>
      </c>
      <c r="BG9" s="11">
        <f t="shared" si="33"/>
        <v>9.460765921938119E-3</v>
      </c>
      <c r="BH9" s="11">
        <f t="shared" si="34"/>
        <v>1.6767065485939536E-2</v>
      </c>
      <c r="BI9" s="11">
        <f t="shared" si="35"/>
        <v>1.1618629851081419E-2</v>
      </c>
      <c r="BJ9" s="11">
        <f t="shared" si="36"/>
        <v>1.2528750453560056E-2</v>
      </c>
      <c r="BK9" s="11">
        <f t="shared" si="37"/>
        <v>7.4011331226622179E-3</v>
      </c>
      <c r="BL9" s="11">
        <f t="shared" si="38"/>
        <v>1.051741878582968E-2</v>
      </c>
      <c r="BM9" s="11">
        <f t="shared" si="39"/>
        <v>1.6641089234931794E-2</v>
      </c>
      <c r="BN9" s="11">
        <f t="shared" si="40"/>
        <v>2.1642736033309795E-2</v>
      </c>
      <c r="BO9" s="11">
        <f t="shared" si="41"/>
        <v>1.2183115062442074E-2</v>
      </c>
      <c r="BP9" s="11">
        <f t="shared" si="42"/>
        <v>1.1772193934026953E-2</v>
      </c>
      <c r="BQ9" s="11">
        <f t="shared" si="43"/>
        <v>8.4980334451087991E-3</v>
      </c>
      <c r="BR9" s="11">
        <f t="shared" si="44"/>
        <v>-5.3699138372920174E-4</v>
      </c>
      <c r="BS9" s="11">
        <f t="shared" si="45"/>
        <v>1.880479644418287E-3</v>
      </c>
      <c r="BU9" s="11">
        <f t="shared" si="46"/>
        <v>0.13286587242974934</v>
      </c>
      <c r="BV9" s="11">
        <f t="shared" si="47"/>
        <v>6.2078498255470516E-2</v>
      </c>
      <c r="BW9" s="11">
        <f t="shared" si="48"/>
        <v>7.0582925754109072E-2</v>
      </c>
      <c r="BX9" s="11">
        <f t="shared" si="49"/>
        <v>3.4188070098778667E-2</v>
      </c>
      <c r="BZ9" s="5">
        <f t="shared" si="50"/>
        <v>13.564013378252969</v>
      </c>
      <c r="CA9" s="13">
        <f t="shared" si="51"/>
        <v>2.6331305028257646E-2</v>
      </c>
    </row>
    <row r="10" spans="1:79" x14ac:dyDescent="0.25">
      <c r="A10">
        <v>1</v>
      </c>
      <c r="B10" s="3" t="s">
        <v>70</v>
      </c>
      <c r="C10" s="3" t="s">
        <v>68</v>
      </c>
      <c r="D10" s="3" t="s">
        <v>75</v>
      </c>
      <c r="E10" s="3" t="s">
        <v>76</v>
      </c>
      <c r="F10" s="3" t="s">
        <v>6</v>
      </c>
      <c r="G10" s="2">
        <v>5130247</v>
      </c>
      <c r="H10" s="2">
        <v>6392017</v>
      </c>
      <c r="I10" s="2">
        <v>5160586</v>
      </c>
      <c r="J10" s="2">
        <v>5273477</v>
      </c>
      <c r="K10" s="2">
        <v>5396255</v>
      </c>
      <c r="L10" s="2">
        <v>5510364</v>
      </c>
      <c r="M10" s="2">
        <v>5652404</v>
      </c>
      <c r="N10" s="2">
        <v>5839077</v>
      </c>
      <c r="O10" s="2">
        <v>6029141</v>
      </c>
      <c r="P10" s="2">
        <v>6167681</v>
      </c>
      <c r="Q10" s="2">
        <v>6280362</v>
      </c>
      <c r="R10" s="2">
        <v>6343154</v>
      </c>
      <c r="S10" s="2">
        <v>6408208</v>
      </c>
      <c r="T10" s="2">
        <v>6468732</v>
      </c>
      <c r="U10" s="2">
        <v>6553262</v>
      </c>
      <c r="V10" s="2">
        <v>6630799</v>
      </c>
      <c r="W10" s="2">
        <v>6728783</v>
      </c>
      <c r="X10" s="2">
        <v>6828065</v>
      </c>
      <c r="Z10" s="5">
        <f t="shared" si="3"/>
        <v>1.0014000383903479</v>
      </c>
      <c r="AA10" s="5">
        <f t="shared" si="4"/>
        <v>1.0014869478656809</v>
      </c>
      <c r="AB10" s="5">
        <f t="shared" si="5"/>
        <v>1.0013499256165808</v>
      </c>
      <c r="AC10" s="5">
        <f t="shared" si="6"/>
        <v>1.0016396100452118</v>
      </c>
      <c r="AD10" s="5">
        <f t="shared" si="7"/>
        <v>1.002089828190764</v>
      </c>
      <c r="AE10" s="5">
        <f t="shared" si="8"/>
        <v>1.0020559459912741</v>
      </c>
      <c r="AF10" s="5">
        <f t="shared" si="9"/>
        <v>1.0014551756778536</v>
      </c>
      <c r="AG10" s="5">
        <f t="shared" si="10"/>
        <v>1.0011579724072133</v>
      </c>
      <c r="AH10" s="5">
        <f t="shared" si="11"/>
        <v>1.000635567510977</v>
      </c>
      <c r="AI10" s="5">
        <f t="shared" si="12"/>
        <v>1.0006514474492834</v>
      </c>
      <c r="AJ10" s="5">
        <f t="shared" si="13"/>
        <v>1.0005997821139396</v>
      </c>
      <c r="AK10" s="5">
        <f t="shared" si="14"/>
        <v>1.0008278553049685</v>
      </c>
      <c r="AL10" s="5">
        <f t="shared" si="15"/>
        <v>1.0007494115301538</v>
      </c>
      <c r="AM10" s="5">
        <f t="shared" si="16"/>
        <v>1.0009338998647364</v>
      </c>
      <c r="AN10" s="5">
        <f t="shared" si="17"/>
        <v>1.0009316319771235</v>
      </c>
      <c r="AP10" s="5">
        <f t="shared" si="18"/>
        <v>1.0015932700217172</v>
      </c>
      <c r="AQ10" s="5">
        <f t="shared" si="19"/>
        <v>2.9857025000895376E-4</v>
      </c>
      <c r="AR10" s="5">
        <f t="shared" si="20"/>
        <v>1.0011912218073202</v>
      </c>
      <c r="AS10" s="5">
        <f t="shared" si="21"/>
        <v>5.9553193393186159E-4</v>
      </c>
      <c r="AT10" s="5">
        <f t="shared" si="24"/>
        <v>1.0008085161581843</v>
      </c>
      <c r="AU10" s="5">
        <f t="shared" si="25"/>
        <v>1.3992483662801612E-4</v>
      </c>
      <c r="AV10" s="5">
        <f t="shared" si="26"/>
        <v>1.0011976693290741</v>
      </c>
      <c r="AW10" s="5">
        <f t="shared" si="27"/>
        <v>4.9232931041871125E-4</v>
      </c>
      <c r="AX10" s="5">
        <f t="shared" si="28"/>
        <v>0.41107282157700475</v>
      </c>
      <c r="AZ10" s="2">
        <v>6828065</v>
      </c>
      <c r="BA10" s="5">
        <f t="shared" si="29"/>
        <v>1.0011976693290741</v>
      </c>
      <c r="BB10">
        <v>4.75</v>
      </c>
      <c r="BC10" s="2">
        <f t="shared" si="30"/>
        <v>7469041.7767036343</v>
      </c>
      <c r="BE10" s="11">
        <f t="shared" si="31"/>
        <v>2.1875616451310087E-2</v>
      </c>
      <c r="BF10" s="11">
        <f t="shared" si="32"/>
        <v>2.3282172274573298E-2</v>
      </c>
      <c r="BG10" s="11">
        <f t="shared" si="33"/>
        <v>2.1145961412127434E-2</v>
      </c>
      <c r="BH10" s="11">
        <f t="shared" si="34"/>
        <v>2.5776881527245665E-2</v>
      </c>
      <c r="BI10" s="11">
        <f t="shared" si="35"/>
        <v>3.3025417149941783E-2</v>
      </c>
      <c r="BJ10" s="11">
        <f t="shared" si="36"/>
        <v>3.2550349995384531E-2</v>
      </c>
      <c r="BK10" s="11">
        <f t="shared" si="37"/>
        <v>2.2978397751852286E-2</v>
      </c>
      <c r="BL10" s="11">
        <f t="shared" si="38"/>
        <v>1.8269589494009253E-2</v>
      </c>
      <c r="BM10" s="11">
        <f t="shared" si="39"/>
        <v>9.9981497881809211E-3</v>
      </c>
      <c r="BN10" s="11">
        <f t="shared" si="40"/>
        <v>1.0255781272218822E-2</v>
      </c>
      <c r="BO10" s="11">
        <f t="shared" si="41"/>
        <v>9.4447620926161324E-3</v>
      </c>
      <c r="BP10" s="11">
        <f t="shared" si="42"/>
        <v>1.306747597519875E-2</v>
      </c>
      <c r="BQ10" s="11">
        <f t="shared" si="43"/>
        <v>1.1831817497911734E-2</v>
      </c>
      <c r="BR10" s="11">
        <f t="shared" si="44"/>
        <v>1.4777103030871652E-2</v>
      </c>
      <c r="BS10" s="11">
        <f t="shared" si="45"/>
        <v>1.4754822677444102E-2</v>
      </c>
      <c r="BU10" s="11">
        <f t="shared" si="46"/>
        <v>0.24594722242418343</v>
      </c>
      <c r="BV10" s="11">
        <f t="shared" si="47"/>
        <v>0.13147557273534449</v>
      </c>
      <c r="BW10" s="11">
        <f t="shared" si="48"/>
        <v>9.7469343185575319E-2</v>
      </c>
      <c r="BX10" s="11">
        <f t="shared" si="49"/>
        <v>6.5518628608809193E-2</v>
      </c>
      <c r="BZ10" s="5">
        <f t="shared" si="50"/>
        <v>15.826277272669877</v>
      </c>
      <c r="CA10" s="13">
        <f t="shared" si="51"/>
        <v>3.6966507566376983E-2</v>
      </c>
    </row>
    <row r="11" spans="1:79" x14ac:dyDescent="0.25">
      <c r="A11">
        <v>1</v>
      </c>
      <c r="B11" s="3" t="s">
        <v>70</v>
      </c>
      <c r="C11" s="3" t="s">
        <v>66</v>
      </c>
      <c r="D11" s="3" t="s">
        <v>77</v>
      </c>
      <c r="E11" s="3" t="s">
        <v>78</v>
      </c>
      <c r="F11" s="3" t="s">
        <v>7</v>
      </c>
      <c r="G11" s="2">
        <v>2673293</v>
      </c>
      <c r="H11" s="2">
        <v>2915918</v>
      </c>
      <c r="I11" s="2">
        <v>2678588</v>
      </c>
      <c r="J11" s="2">
        <v>2691571</v>
      </c>
      <c r="K11" s="2">
        <v>2705927</v>
      </c>
      <c r="L11" s="2">
        <v>2724816</v>
      </c>
      <c r="M11" s="2">
        <v>2749686</v>
      </c>
      <c r="N11" s="2">
        <v>2781097</v>
      </c>
      <c r="O11" s="2">
        <v>2821761</v>
      </c>
      <c r="P11" s="2">
        <v>2848650</v>
      </c>
      <c r="Q11" s="2">
        <v>2874554</v>
      </c>
      <c r="R11" s="2">
        <v>2896843</v>
      </c>
      <c r="S11" s="2">
        <v>2922394</v>
      </c>
      <c r="T11" s="2">
        <v>2938538</v>
      </c>
      <c r="U11" s="2">
        <v>2949499</v>
      </c>
      <c r="V11" s="2">
        <v>2957957</v>
      </c>
      <c r="W11" s="2">
        <v>2966835</v>
      </c>
      <c r="X11" s="2">
        <v>2978204</v>
      </c>
      <c r="Z11" s="5">
        <f t="shared" si="3"/>
        <v>1.0003266882797557</v>
      </c>
      <c r="AA11" s="5">
        <f t="shared" si="4"/>
        <v>1.0003592898291298</v>
      </c>
      <c r="AB11" s="5">
        <f t="shared" si="5"/>
        <v>1.0004696760304186</v>
      </c>
      <c r="AC11" s="5">
        <f t="shared" si="6"/>
        <v>1.0006131647138938</v>
      </c>
      <c r="AD11" s="5">
        <f t="shared" si="7"/>
        <v>1.0007660843680433</v>
      </c>
      <c r="AE11" s="5">
        <f t="shared" si="8"/>
        <v>1.0009782555386122</v>
      </c>
      <c r="AF11" s="5">
        <f t="shared" si="9"/>
        <v>1.0006385323923506</v>
      </c>
      <c r="AG11" s="5">
        <f t="shared" si="10"/>
        <v>1.0006090780010291</v>
      </c>
      <c r="AH11" s="5">
        <f t="shared" si="11"/>
        <v>1.0005193853532703</v>
      </c>
      <c r="AI11" s="5">
        <f t="shared" si="12"/>
        <v>1.000590197063709</v>
      </c>
      <c r="AJ11" s="5">
        <f t="shared" si="13"/>
        <v>1.0003700340743222</v>
      </c>
      <c r="AK11" s="5">
        <f t="shared" si="14"/>
        <v>1.0002499859657095</v>
      </c>
      <c r="AL11" s="5">
        <f t="shared" si="15"/>
        <v>1.00019221815613</v>
      </c>
      <c r="AM11" s="5">
        <f t="shared" si="16"/>
        <v>1.0002011341484462</v>
      </c>
      <c r="AN11" s="5">
        <f t="shared" si="17"/>
        <v>1.0002566399127488</v>
      </c>
      <c r="AP11" s="5">
        <f t="shared" si="18"/>
        <v>1.0005069806442481</v>
      </c>
      <c r="AQ11" s="5">
        <f t="shared" si="19"/>
        <v>1.8311153985248437E-4</v>
      </c>
      <c r="AR11" s="5">
        <f t="shared" si="20"/>
        <v>1.0006670896697942</v>
      </c>
      <c r="AS11" s="5">
        <f t="shared" si="21"/>
        <v>1.7939767815911218E-4</v>
      </c>
      <c r="AT11" s="5">
        <f t="shared" si="24"/>
        <v>1.0002540024514712</v>
      </c>
      <c r="AU11" s="5">
        <f t="shared" si="25"/>
        <v>7.0885087424743778E-5</v>
      </c>
      <c r="AV11" s="5">
        <f t="shared" si="26"/>
        <v>1.0004760242551711</v>
      </c>
      <c r="AW11" s="5">
        <f t="shared" si="27"/>
        <v>2.2626503017801597E-4</v>
      </c>
      <c r="AX11" s="5">
        <f t="shared" si="28"/>
        <v>0.47532248140733091</v>
      </c>
      <c r="AZ11" s="2">
        <v>2978204</v>
      </c>
      <c r="BA11" s="5">
        <f t="shared" si="29"/>
        <v>1.0004760242551711</v>
      </c>
      <c r="BB11">
        <v>4.75</v>
      </c>
      <c r="BC11" s="2">
        <f t="shared" si="30"/>
        <v>3080391.1753661809</v>
      </c>
      <c r="BE11" s="11">
        <f t="shared" si="31"/>
        <v>4.8469566801614405E-3</v>
      </c>
      <c r="BF11" s="11">
        <f t="shared" si="32"/>
        <v>5.3336880208620929E-3</v>
      </c>
      <c r="BG11" s="11">
        <f t="shared" si="33"/>
        <v>6.9806022113678701E-3</v>
      </c>
      <c r="BH11" s="11">
        <f t="shared" si="34"/>
        <v>9.1272218013986883E-3</v>
      </c>
      <c r="BI11" s="11">
        <f t="shared" si="35"/>
        <v>1.1423486172603026E-2</v>
      </c>
      <c r="BJ11" s="11">
        <f t="shared" si="36"/>
        <v>1.462156839549289E-2</v>
      </c>
      <c r="BK11" s="11">
        <f t="shared" si="37"/>
        <v>9.5291557293477602E-3</v>
      </c>
      <c r="BL11" s="11">
        <f t="shared" si="38"/>
        <v>9.0934302213330209E-3</v>
      </c>
      <c r="BM11" s="11">
        <f t="shared" si="39"/>
        <v>7.7538985178222664E-3</v>
      </c>
      <c r="BN11" s="11">
        <f t="shared" si="40"/>
        <v>8.8202916071047355E-3</v>
      </c>
      <c r="BO11" s="11">
        <f t="shared" si="41"/>
        <v>5.5242380048685646E-3</v>
      </c>
      <c r="BP11" s="11">
        <f t="shared" si="42"/>
        <v>3.7300861857154644E-3</v>
      </c>
      <c r="BQ11" s="11">
        <f t="shared" si="43"/>
        <v>2.8676056509935322E-3</v>
      </c>
      <c r="BR11" s="11">
        <f t="shared" si="44"/>
        <v>3.0013958958834408E-3</v>
      </c>
      <c r="BS11" s="11">
        <f t="shared" si="45"/>
        <v>3.8320297556149185E-3</v>
      </c>
      <c r="BU11" s="11">
        <f t="shared" si="46"/>
        <v>9.0758850601112551E-2</v>
      </c>
      <c r="BV11" s="11">
        <f t="shared" si="47"/>
        <v>3.826978990423302E-2</v>
      </c>
      <c r="BW11" s="11">
        <f t="shared" si="48"/>
        <v>5.0806210642778682E-2</v>
      </c>
      <c r="BX11" s="11">
        <f t="shared" si="49"/>
        <v>1.9097356482390859E-2</v>
      </c>
      <c r="BZ11" s="5">
        <f t="shared" si="50"/>
        <v>14.940567151874326</v>
      </c>
      <c r="CA11" s="13">
        <f t="shared" si="51"/>
        <v>1.6049868702915582E-2</v>
      </c>
    </row>
    <row r="12" spans="1:79" x14ac:dyDescent="0.25">
      <c r="A12">
        <v>1</v>
      </c>
      <c r="B12" s="3" t="s">
        <v>70</v>
      </c>
      <c r="C12" s="3" t="s">
        <v>68</v>
      </c>
      <c r="D12" s="3" t="s">
        <v>73</v>
      </c>
      <c r="E12" s="3" t="s">
        <v>79</v>
      </c>
      <c r="F12" s="3" t="s">
        <v>8</v>
      </c>
      <c r="G12" s="2">
        <v>33871653</v>
      </c>
      <c r="H12" s="2">
        <v>37253956</v>
      </c>
      <c r="I12" s="2">
        <v>33987977</v>
      </c>
      <c r="J12" s="2">
        <v>34479458</v>
      </c>
      <c r="K12" s="2">
        <v>34871843</v>
      </c>
      <c r="L12" s="2">
        <v>35253159</v>
      </c>
      <c r="M12" s="2">
        <v>35574576</v>
      </c>
      <c r="N12" s="2">
        <v>35827943</v>
      </c>
      <c r="O12" s="2">
        <v>36021202</v>
      </c>
      <c r="P12" s="2">
        <v>36250311</v>
      </c>
      <c r="Q12" s="2">
        <v>36604337</v>
      </c>
      <c r="R12" s="2">
        <v>36961229</v>
      </c>
      <c r="S12" s="2">
        <v>37334079</v>
      </c>
      <c r="T12" s="2">
        <v>37700034</v>
      </c>
      <c r="U12" s="2">
        <v>38056055</v>
      </c>
      <c r="V12" s="2">
        <v>38414128</v>
      </c>
      <c r="W12" s="2">
        <v>38792291</v>
      </c>
      <c r="X12" s="2">
        <v>39144818</v>
      </c>
      <c r="Z12" s="5">
        <f t="shared" si="3"/>
        <v>1.0008278907577477</v>
      </c>
      <c r="AA12" s="5">
        <f t="shared" si="4"/>
        <v>1.000651997482048</v>
      </c>
      <c r="AB12" s="5">
        <f t="shared" si="5"/>
        <v>1.0006262054683634</v>
      </c>
      <c r="AC12" s="5">
        <f t="shared" si="6"/>
        <v>1.0005222723469449</v>
      </c>
      <c r="AD12" s="5">
        <f t="shared" si="7"/>
        <v>1.0004081691138673</v>
      </c>
      <c r="AE12" s="5">
        <f t="shared" si="8"/>
        <v>1.0003092742351831</v>
      </c>
      <c r="AF12" s="5">
        <f t="shared" si="9"/>
        <v>1.0003643902375279</v>
      </c>
      <c r="AG12" s="5">
        <f t="shared" si="10"/>
        <v>1.000558358798239</v>
      </c>
      <c r="AH12" s="5">
        <f t="shared" si="11"/>
        <v>1.0005571283602419</v>
      </c>
      <c r="AI12" s="5">
        <f t="shared" si="12"/>
        <v>1.0005760022004804</v>
      </c>
      <c r="AJ12" s="5">
        <f t="shared" si="13"/>
        <v>1.0005594612738518</v>
      </c>
      <c r="AK12" s="5">
        <f t="shared" si="14"/>
        <v>1.0005387856478203</v>
      </c>
      <c r="AL12" s="5">
        <f t="shared" si="15"/>
        <v>1.0005365416517884</v>
      </c>
      <c r="AM12" s="5">
        <f t="shared" si="16"/>
        <v>1.0005609407181102</v>
      </c>
      <c r="AN12" s="5">
        <f t="shared" si="17"/>
        <v>1.0005177205187497</v>
      </c>
      <c r="AP12" s="5">
        <f t="shared" si="18"/>
        <v>1.0006073070337942</v>
      </c>
      <c r="AQ12" s="5">
        <f t="shared" si="19"/>
        <v>1.5644358039549808E-4</v>
      </c>
      <c r="AR12" s="5">
        <f t="shared" si="20"/>
        <v>1.0004730307663343</v>
      </c>
      <c r="AS12" s="5">
        <f t="shared" si="21"/>
        <v>1.2607077434310105E-4</v>
      </c>
      <c r="AT12" s="5">
        <f t="shared" si="24"/>
        <v>1.0005426899620642</v>
      </c>
      <c r="AU12" s="5">
        <f t="shared" si="25"/>
        <v>1.7964447415150782E-5</v>
      </c>
      <c r="AV12" s="5">
        <f t="shared" si="26"/>
        <v>1.0005410092540643</v>
      </c>
      <c r="AW12" s="5">
        <f>STDEV(Z12:AN12)</f>
        <v>1.2184917412762185E-4</v>
      </c>
      <c r="AX12" s="5">
        <f t="shared" si="28"/>
        <v>0.22522567444500388</v>
      </c>
      <c r="AZ12" s="2">
        <v>39144818</v>
      </c>
      <c r="BA12" s="5">
        <f t="shared" si="29"/>
        <v>1.0005410092540643</v>
      </c>
      <c r="BB12">
        <v>4.75</v>
      </c>
      <c r="BC12" s="2">
        <f t="shared" si="30"/>
        <v>40945453.812996008</v>
      </c>
      <c r="BE12" s="11">
        <f t="shared" si="31"/>
        <v>1.4460436995117343E-2</v>
      </c>
      <c r="BF12" s="11">
        <f t="shared" si="32"/>
        <v>1.1380254295180636E-2</v>
      </c>
      <c r="BG12" s="11">
        <f t="shared" si="33"/>
        <v>1.0934781967216312E-2</v>
      </c>
      <c r="BH12" s="11">
        <f t="shared" si="34"/>
        <v>9.1173956921137833E-3</v>
      </c>
      <c r="BI12" s="11">
        <f t="shared" si="35"/>
        <v>7.1221368878717772E-3</v>
      </c>
      <c r="BJ12" s="11">
        <f t="shared" si="36"/>
        <v>5.3940858396475111E-3</v>
      </c>
      <c r="BK12" s="11">
        <f t="shared" si="37"/>
        <v>6.3603929707842788E-3</v>
      </c>
      <c r="BL12" s="11">
        <f t="shared" si="38"/>
        <v>9.7661506959210165E-3</v>
      </c>
      <c r="BM12" s="11">
        <f t="shared" si="39"/>
        <v>9.7499921935479961E-3</v>
      </c>
      <c r="BN12" s="11">
        <f t="shared" si="40"/>
        <v>1.0087597465982423E-2</v>
      </c>
      <c r="BO12" s="11">
        <f t="shared" si="41"/>
        <v>9.8021702905808361E-3</v>
      </c>
      <c r="BP12" s="11">
        <f t="shared" si="42"/>
        <v>9.4435193347570667E-3</v>
      </c>
      <c r="BQ12" s="11">
        <f t="shared" si="43"/>
        <v>9.4090940324740302E-3</v>
      </c>
      <c r="BR12" s="11">
        <f t="shared" si="44"/>
        <v>9.8443728828101484E-3</v>
      </c>
      <c r="BS12" s="11">
        <f t="shared" si="45"/>
        <v>9.0875529882985528E-3</v>
      </c>
      <c r="BU12" s="11">
        <f t="shared" si="46"/>
        <v>9.9856449285188331E-2</v>
      </c>
      <c r="BV12" s="11">
        <f t="shared" si="47"/>
        <v>5.4135790429656883E-2</v>
      </c>
      <c r="BW12" s="11">
        <f t="shared" si="48"/>
        <v>4.2038026017848784E-2</v>
      </c>
      <c r="BX12" s="11">
        <f t="shared" si="49"/>
        <v>4.8500968779757514E-2</v>
      </c>
      <c r="BZ12" s="5">
        <f>LN(POWER(X12,POWER(AV12,4.75)))</f>
        <v>17.527751344102743</v>
      </c>
      <c r="CA12" s="13">
        <f>(LN(POWER(X12,POWER(AV12+AW12,4.75)))-LN(POWER(X12,POWER(AV12-AW12,4.75))))/2</f>
        <v>1.0139289430766141E-2</v>
      </c>
    </row>
    <row r="13" spans="1:79" x14ac:dyDescent="0.25">
      <c r="A13">
        <v>1</v>
      </c>
      <c r="B13" s="3" t="s">
        <v>70</v>
      </c>
      <c r="C13" s="3" t="s">
        <v>68</v>
      </c>
      <c r="D13" s="3" t="s">
        <v>75</v>
      </c>
      <c r="E13" s="3" t="s">
        <v>80</v>
      </c>
      <c r="F13" s="3" t="s">
        <v>9</v>
      </c>
      <c r="G13" s="2">
        <v>4302086</v>
      </c>
      <c r="H13" s="2">
        <v>5029196</v>
      </c>
      <c r="I13" s="2">
        <v>4326921</v>
      </c>
      <c r="J13" s="2">
        <v>4425687</v>
      </c>
      <c r="K13" s="2">
        <v>4490406</v>
      </c>
      <c r="L13" s="2">
        <v>4528732</v>
      </c>
      <c r="M13" s="2">
        <v>4575013</v>
      </c>
      <c r="N13" s="2">
        <v>4631888</v>
      </c>
      <c r="O13" s="2">
        <v>4720423</v>
      </c>
      <c r="P13" s="2">
        <v>4803868</v>
      </c>
      <c r="Q13" s="2">
        <v>4889730</v>
      </c>
      <c r="R13" s="2">
        <v>4972195</v>
      </c>
      <c r="S13" s="2">
        <v>5048254</v>
      </c>
      <c r="T13" s="2">
        <v>5119480</v>
      </c>
      <c r="U13" s="2">
        <v>5191731</v>
      </c>
      <c r="V13" s="2">
        <v>5271132</v>
      </c>
      <c r="W13" s="2">
        <v>5355588</v>
      </c>
      <c r="X13" s="2">
        <v>5456574</v>
      </c>
      <c r="Z13" s="5">
        <f t="shared" si="3"/>
        <v>1.001477014091072</v>
      </c>
      <c r="AA13" s="5">
        <f t="shared" si="4"/>
        <v>1.0009486807046539</v>
      </c>
      <c r="AB13" s="5">
        <f t="shared" si="5"/>
        <v>1.0005548486035587</v>
      </c>
      <c r="AC13" s="5">
        <f t="shared" si="6"/>
        <v>1.0006634205352021</v>
      </c>
      <c r="AD13" s="5">
        <f t="shared" si="7"/>
        <v>1.0008056157636809</v>
      </c>
      <c r="AE13" s="5">
        <f t="shared" si="8"/>
        <v>1.0012335983686804</v>
      </c>
      <c r="AF13" s="5">
        <f t="shared" si="9"/>
        <v>1.0011402711116435</v>
      </c>
      <c r="AG13" s="5">
        <f t="shared" si="10"/>
        <v>1.0011514942359356</v>
      </c>
      <c r="AH13" s="5">
        <f t="shared" si="11"/>
        <v>1.0010858071713447</v>
      </c>
      <c r="AI13" s="5">
        <f t="shared" si="12"/>
        <v>1.0009845438886684</v>
      </c>
      <c r="AJ13" s="5">
        <f t="shared" si="13"/>
        <v>1.0009077315335491</v>
      </c>
      <c r="AK13" s="5">
        <f t="shared" si="14"/>
        <v>1.0009071585362879</v>
      </c>
      <c r="AL13" s="5">
        <f t="shared" si="15"/>
        <v>1.000981593944644</v>
      </c>
      <c r="AM13" s="5">
        <f t="shared" si="16"/>
        <v>1.0010269810337689</v>
      </c>
      <c r="AN13" s="5">
        <f t="shared" si="17"/>
        <v>1.0012056950566877</v>
      </c>
      <c r="AP13" s="5">
        <f t="shared" si="18"/>
        <v>1.0008899159396334</v>
      </c>
      <c r="AQ13" s="5">
        <f t="shared" si="19"/>
        <v>3.6014384092641189E-4</v>
      </c>
      <c r="AR13" s="5">
        <f t="shared" si="20"/>
        <v>1.0011191429552544</v>
      </c>
      <c r="AS13" s="5">
        <f t="shared" si="21"/>
        <v>9.1952744971716141E-5</v>
      </c>
      <c r="AT13" s="5">
        <f t="shared" si="24"/>
        <v>1.0010058320209874</v>
      </c>
      <c r="AU13" s="5">
        <f t="shared" si="25"/>
        <v>1.2282117116377972E-4</v>
      </c>
      <c r="AV13" s="5">
        <f t="shared" si="26"/>
        <v>1.0010049636386253</v>
      </c>
      <c r="AW13" s="5">
        <f t="shared" si="27"/>
        <v>2.3058062605861365E-4</v>
      </c>
      <c r="AX13" s="5">
        <f t="shared" si="28"/>
        <v>0.22944176007603317</v>
      </c>
      <c r="AZ13" s="2">
        <v>5456574</v>
      </c>
      <c r="BA13" s="5">
        <f t="shared" si="29"/>
        <v>1.0010049636386253</v>
      </c>
      <c r="BB13">
        <v>4.75</v>
      </c>
      <c r="BC13" s="2">
        <f t="shared" si="30"/>
        <v>5876786.4747890774</v>
      </c>
      <c r="BE13" s="11">
        <f t="shared" si="31"/>
        <v>2.2825930956446916E-2</v>
      </c>
      <c r="BF13" s="11">
        <f t="shared" si="32"/>
        <v>1.4623492352712653E-2</v>
      </c>
      <c r="BG13" s="11">
        <f t="shared" si="33"/>
        <v>8.535085691583344E-3</v>
      </c>
      <c r="BH13" s="11">
        <f t="shared" si="34"/>
        <v>1.0219416825725247E-2</v>
      </c>
      <c r="BI13" s="11">
        <f t="shared" si="35"/>
        <v>1.2431658664139311E-2</v>
      </c>
      <c r="BJ13" s="11">
        <f t="shared" si="36"/>
        <v>1.9114235922802925E-2</v>
      </c>
      <c r="BK13" s="11">
        <f t="shared" si="37"/>
        <v>1.7677441195418364E-2</v>
      </c>
      <c r="BL13" s="11">
        <f t="shared" si="38"/>
        <v>1.7873513593629209E-2</v>
      </c>
      <c r="BM13" s="11">
        <f t="shared" si="39"/>
        <v>1.6864939372930543E-2</v>
      </c>
      <c r="BN13" s="11">
        <f t="shared" si="40"/>
        <v>1.5296865871109233E-2</v>
      </c>
      <c r="BO13" s="11">
        <f t="shared" si="41"/>
        <v>1.4109036510445039E-2</v>
      </c>
      <c r="BP13" s="11">
        <f t="shared" si="42"/>
        <v>1.4112956784673392E-2</v>
      </c>
      <c r="BQ13" s="11">
        <f t="shared" si="43"/>
        <v>1.5293743069507926E-2</v>
      </c>
      <c r="BR13" s="11">
        <f t="shared" si="44"/>
        <v>1.6022364835485137E-2</v>
      </c>
      <c r="BS13" s="11">
        <f t="shared" si="45"/>
        <v>1.8856192821404383E-2</v>
      </c>
      <c r="BU13" s="11">
        <f t="shared" si="46"/>
        <v>0.16901335770600578</v>
      </c>
      <c r="BV13" s="11">
        <f t="shared" si="47"/>
        <v>7.048129605324438E-2</v>
      </c>
      <c r="BW13" s="11">
        <f t="shared" si="48"/>
        <v>8.98912063504127E-2</v>
      </c>
      <c r="BX13" s="11">
        <f t="shared" si="49"/>
        <v>8.0883410383075116E-2</v>
      </c>
      <c r="BZ13" s="5">
        <f t="shared" ref="BZ13:BZ57" si="52">LN(POWER(X13,POWER(AV13,4.75)))</f>
        <v>15.586520652586458</v>
      </c>
      <c r="CA13" s="13">
        <f t="shared" ref="CA13:CA57" si="53">(LN(POWER(X13,POWER(AV13+AW13,4.75)))-LN(POWER(X13,POWER(AV13-AW13,4.75))))/2</f>
        <v>1.7054123810749999E-2</v>
      </c>
    </row>
    <row r="14" spans="1:79" x14ac:dyDescent="0.25">
      <c r="A14">
        <v>1</v>
      </c>
      <c r="B14" s="3" t="s">
        <v>70</v>
      </c>
      <c r="C14" s="3" t="s">
        <v>62</v>
      </c>
      <c r="D14" s="3" t="s">
        <v>62</v>
      </c>
      <c r="E14" s="3" t="s">
        <v>81</v>
      </c>
      <c r="F14" s="3" t="s">
        <v>10</v>
      </c>
      <c r="G14" s="2">
        <v>3405650</v>
      </c>
      <c r="H14" s="2">
        <v>3574097</v>
      </c>
      <c r="I14" s="2">
        <v>3411777</v>
      </c>
      <c r="J14" s="2">
        <v>3432835</v>
      </c>
      <c r="K14" s="2">
        <v>3458749</v>
      </c>
      <c r="L14" s="2">
        <v>3484336</v>
      </c>
      <c r="M14" s="2">
        <v>3496094</v>
      </c>
      <c r="N14" s="2">
        <v>3506956</v>
      </c>
      <c r="O14" s="2">
        <v>3517460</v>
      </c>
      <c r="P14" s="2">
        <v>3527270</v>
      </c>
      <c r="Q14" s="2">
        <v>3545579</v>
      </c>
      <c r="R14" s="2">
        <v>3561807</v>
      </c>
      <c r="S14" s="2">
        <v>3579717</v>
      </c>
      <c r="T14" s="2">
        <v>3589759</v>
      </c>
      <c r="U14" s="2">
        <v>3593541</v>
      </c>
      <c r="V14" s="2">
        <v>3597168</v>
      </c>
      <c r="W14" s="2">
        <v>3594762</v>
      </c>
      <c r="X14" s="2">
        <v>3590886</v>
      </c>
      <c r="Z14" s="5">
        <f t="shared" si="3"/>
        <v>1.000409046417341</v>
      </c>
      <c r="AA14" s="5">
        <f t="shared" si="4"/>
        <v>1.0004997384586536</v>
      </c>
      <c r="AB14" s="5">
        <f t="shared" si="5"/>
        <v>1.0004895276187227</v>
      </c>
      <c r="AC14" s="5">
        <f t="shared" si="6"/>
        <v>1.0002236389730845</v>
      </c>
      <c r="AD14" s="5">
        <f t="shared" si="7"/>
        <v>1.0002058835293002</v>
      </c>
      <c r="AE14" s="5">
        <f t="shared" si="8"/>
        <v>1.0001984513662892</v>
      </c>
      <c r="AF14" s="5">
        <f t="shared" si="9"/>
        <v>1.0001847685444036</v>
      </c>
      <c r="AG14" s="5">
        <f t="shared" si="10"/>
        <v>1.0003434108986557</v>
      </c>
      <c r="AH14" s="5">
        <f t="shared" si="11"/>
        <v>1.0003027956285555</v>
      </c>
      <c r="AI14" s="5">
        <f t="shared" si="12"/>
        <v>1.0003324817895853</v>
      </c>
      <c r="AJ14" s="5">
        <f t="shared" si="13"/>
        <v>1.0001856312041852</v>
      </c>
      <c r="AK14" s="5">
        <f t="shared" si="14"/>
        <v>1.0000697645577001</v>
      </c>
      <c r="AL14" s="5">
        <f t="shared" si="15"/>
        <v>1.0000668317550951</v>
      </c>
      <c r="AM14" s="5">
        <f t="shared" si="16"/>
        <v>0.99995567710168654</v>
      </c>
      <c r="AN14" s="5">
        <f t="shared" si="17"/>
        <v>0.99992853143117277</v>
      </c>
      <c r="AP14" s="5">
        <f t="shared" si="18"/>
        <v>1.0003655669994203</v>
      </c>
      <c r="AQ14" s="5">
        <f t="shared" si="19"/>
        <v>1.4221555003102613E-4</v>
      </c>
      <c r="AR14" s="5">
        <f t="shared" si="20"/>
        <v>1.0002723816454977</v>
      </c>
      <c r="AS14" s="5">
        <f t="shared" si="21"/>
        <v>7.5372299547244183E-5</v>
      </c>
      <c r="AT14" s="5">
        <f t="shared" si="24"/>
        <v>1.000041287209968</v>
      </c>
      <c r="AU14" s="5">
        <f t="shared" si="25"/>
        <v>1.0288540722313279E-4</v>
      </c>
      <c r="AV14" s="5">
        <f t="shared" si="26"/>
        <v>1.0002264119516289</v>
      </c>
      <c r="AW14" s="5">
        <f t="shared" si="27"/>
        <v>1.7417338717352372E-4</v>
      </c>
      <c r="AX14" s="5">
        <f t="shared" si="28"/>
        <v>0.76927647114241693</v>
      </c>
      <c r="AZ14" s="2">
        <v>3590886</v>
      </c>
      <c r="BA14" s="5">
        <f t="shared" si="29"/>
        <v>1.0002264119516289</v>
      </c>
      <c r="BB14">
        <v>4.75</v>
      </c>
      <c r="BC14" s="2">
        <f t="shared" si="30"/>
        <v>3649677.1387165468</v>
      </c>
      <c r="BE14" s="11">
        <f t="shared" si="31"/>
        <v>6.1721501727691752E-3</v>
      </c>
      <c r="BF14" s="11">
        <f t="shared" si="32"/>
        <v>7.5488626747279852E-3</v>
      </c>
      <c r="BG14" s="11">
        <f t="shared" si="33"/>
        <v>7.3977614449618478E-3</v>
      </c>
      <c r="BH14" s="11">
        <f t="shared" si="34"/>
        <v>3.374531044078477E-3</v>
      </c>
      <c r="BI14" s="11">
        <f t="shared" si="35"/>
        <v>3.1068958672164637E-3</v>
      </c>
      <c r="BJ14" s="11">
        <f t="shared" si="36"/>
        <v>2.9951901307001538E-3</v>
      </c>
      <c r="BK14" s="11">
        <f t="shared" si="37"/>
        <v>2.7889442950310706E-3</v>
      </c>
      <c r="BL14" s="11">
        <f t="shared" si="38"/>
        <v>5.1906998897164325E-3</v>
      </c>
      <c r="BM14" s="11">
        <f t="shared" si="39"/>
        <v>4.576967541831678E-3</v>
      </c>
      <c r="BN14" s="11">
        <f t="shared" si="40"/>
        <v>5.0283465667848581E-3</v>
      </c>
      <c r="BO14" s="11">
        <f t="shared" si="41"/>
        <v>2.8052496887323031E-3</v>
      </c>
      <c r="BP14" s="11">
        <f t="shared" si="42"/>
        <v>1.0535526201063128E-3</v>
      </c>
      <c r="BQ14" s="11">
        <f t="shared" si="43"/>
        <v>1.0093108719226862E-3</v>
      </c>
      <c r="BR14" s="11">
        <f t="shared" si="44"/>
        <v>-6.6885950280892725E-4</v>
      </c>
      <c r="BS14" s="11">
        <f t="shared" si="45"/>
        <v>-1.0782354993181809E-3</v>
      </c>
      <c r="BU14" s="11">
        <f t="shared" si="46"/>
        <v>4.9461042679077361E-2</v>
      </c>
      <c r="BV14" s="11">
        <f t="shared" si="47"/>
        <v>2.7897192577357677E-2</v>
      </c>
      <c r="BW14" s="11">
        <f t="shared" si="48"/>
        <v>2.0747622724665016E-2</v>
      </c>
      <c r="BX14" s="11">
        <f t="shared" si="49"/>
        <v>3.1200790453547178E-3</v>
      </c>
      <c r="BZ14" s="5">
        <f t="shared" si="52"/>
        <v>15.110149266500136</v>
      </c>
      <c r="CA14" s="13">
        <f t="shared" si="53"/>
        <v>1.2498153842727788E-2</v>
      </c>
    </row>
    <row r="15" spans="1:79" x14ac:dyDescent="0.25">
      <c r="A15">
        <v>1</v>
      </c>
      <c r="B15" s="3" t="s">
        <v>70</v>
      </c>
      <c r="C15" s="3" t="s">
        <v>66</v>
      </c>
      <c r="D15" s="3" t="s">
        <v>82</v>
      </c>
      <c r="E15" s="3" t="s">
        <v>83</v>
      </c>
      <c r="F15" s="3" t="s">
        <v>11</v>
      </c>
      <c r="G15" s="2">
        <v>783559</v>
      </c>
      <c r="H15" s="2">
        <v>897934</v>
      </c>
      <c r="I15" s="2">
        <v>786373</v>
      </c>
      <c r="J15" s="2">
        <v>795699</v>
      </c>
      <c r="K15" s="2">
        <v>806169</v>
      </c>
      <c r="L15" s="2">
        <v>818003</v>
      </c>
      <c r="M15" s="2">
        <v>830803</v>
      </c>
      <c r="N15" s="2">
        <v>845150</v>
      </c>
      <c r="O15" s="2">
        <v>859268</v>
      </c>
      <c r="P15" s="2">
        <v>871749</v>
      </c>
      <c r="Q15" s="2">
        <v>883874</v>
      </c>
      <c r="R15" s="2">
        <v>891730</v>
      </c>
      <c r="S15" s="2">
        <v>899791</v>
      </c>
      <c r="T15" s="2">
        <v>907916</v>
      </c>
      <c r="U15" s="2">
        <v>917099</v>
      </c>
      <c r="V15" s="2">
        <v>925353</v>
      </c>
      <c r="W15" s="2">
        <v>935968</v>
      </c>
      <c r="X15" s="2">
        <v>945934</v>
      </c>
      <c r="Z15" s="5">
        <f t="shared" si="3"/>
        <v>1.0008684771325065</v>
      </c>
      <c r="AA15" s="5">
        <f t="shared" si="4"/>
        <v>1.0009621290326898</v>
      </c>
      <c r="AB15" s="5">
        <f t="shared" si="5"/>
        <v>1.0010715113215485</v>
      </c>
      <c r="AC15" s="5">
        <f t="shared" si="6"/>
        <v>1.0011404429526398</v>
      </c>
      <c r="AD15" s="5">
        <f t="shared" si="7"/>
        <v>1.0012561436197205</v>
      </c>
      <c r="AE15" s="5">
        <f t="shared" si="8"/>
        <v>1.0012139232489548</v>
      </c>
      <c r="AF15" s="5">
        <f t="shared" si="9"/>
        <v>1.0010553898827677</v>
      </c>
      <c r="AG15" s="5">
        <f t="shared" si="10"/>
        <v>1.0010098494485962</v>
      </c>
      <c r="AH15" s="5">
        <f t="shared" si="11"/>
        <v>1.0006462775727702</v>
      </c>
      <c r="AI15" s="5">
        <f t="shared" si="12"/>
        <v>1.0006568258793946</v>
      </c>
      <c r="AJ15" s="5">
        <f t="shared" si="13"/>
        <v>1.0006556822083097</v>
      </c>
      <c r="AK15" s="5">
        <f t="shared" si="14"/>
        <v>1.0007335543391047</v>
      </c>
      <c r="AL15" s="5">
        <f t="shared" si="15"/>
        <v>1.0006526242466487</v>
      </c>
      <c r="AM15" s="5">
        <f t="shared" si="16"/>
        <v>1.0008302561633802</v>
      </c>
      <c r="AN15" s="5">
        <f t="shared" si="17"/>
        <v>1.0007703289002845</v>
      </c>
      <c r="AP15" s="5">
        <f t="shared" si="18"/>
        <v>1.0010597408118209</v>
      </c>
      <c r="AQ15" s="5">
        <f t="shared" si="19"/>
        <v>1.5110865116934593E-4</v>
      </c>
      <c r="AR15" s="5">
        <f t="shared" si="20"/>
        <v>1.0009164532064967</v>
      </c>
      <c r="AS15" s="5">
        <f t="shared" si="21"/>
        <v>2.5343436342037694E-4</v>
      </c>
      <c r="AT15" s="5">
        <f t="shared" si="24"/>
        <v>1.0007284891715453</v>
      </c>
      <c r="AU15" s="5">
        <f t="shared" si="25"/>
        <v>7.6139805909347799E-5</v>
      </c>
      <c r="AV15" s="5">
        <f t="shared" si="26"/>
        <v>1.0009015610632876</v>
      </c>
      <c r="AW15" s="5">
        <f t="shared" si="27"/>
        <v>2.150452986649905E-4</v>
      </c>
      <c r="AX15" s="5">
        <f t="shared" si="28"/>
        <v>0.23852549474663715</v>
      </c>
      <c r="AZ15" s="2">
        <v>945934</v>
      </c>
      <c r="BA15" s="5">
        <f t="shared" si="29"/>
        <v>1.0009015610632876</v>
      </c>
      <c r="BB15">
        <v>4.75</v>
      </c>
      <c r="BC15" s="2">
        <f t="shared" si="30"/>
        <v>1003448.8689867291</v>
      </c>
      <c r="BE15" s="11">
        <f t="shared" si="31"/>
        <v>1.1859511961880731E-2</v>
      </c>
      <c r="BF15" s="11">
        <f t="shared" si="32"/>
        <v>1.3158241998544762E-2</v>
      </c>
      <c r="BG15" s="11">
        <f t="shared" si="33"/>
        <v>1.4679304215369227E-2</v>
      </c>
      <c r="BH15" s="11">
        <f t="shared" si="34"/>
        <v>1.5647864372135611E-2</v>
      </c>
      <c r="BI15" s="11">
        <f t="shared" si="35"/>
        <v>1.726883509086985E-2</v>
      </c>
      <c r="BJ15" s="11">
        <f t="shared" si="36"/>
        <v>1.670472697154346E-2</v>
      </c>
      <c r="BK15" s="11">
        <f t="shared" si="37"/>
        <v>1.4525153968261373E-2</v>
      </c>
      <c r="BL15" s="11">
        <f t="shared" si="38"/>
        <v>1.3908820084680418E-2</v>
      </c>
      <c r="BM15" s="11">
        <f t="shared" si="39"/>
        <v>8.8881446903066319E-3</v>
      </c>
      <c r="BN15" s="11">
        <f t="shared" si="40"/>
        <v>9.0397317573704949E-3</v>
      </c>
      <c r="BO15" s="11">
        <f t="shared" si="41"/>
        <v>9.0298747153505499E-3</v>
      </c>
      <c r="BP15" s="11">
        <f t="shared" si="42"/>
        <v>1.011437181413255E-2</v>
      </c>
      <c r="BQ15" s="11">
        <f t="shared" si="43"/>
        <v>9.0001188530355325E-3</v>
      </c>
      <c r="BR15" s="11">
        <f t="shared" si="44"/>
        <v>1.1471297980338413E-2</v>
      </c>
      <c r="BS15" s="11">
        <f t="shared" si="45"/>
        <v>1.0647799924783818E-2</v>
      </c>
      <c r="BU15" s="11">
        <f t="shared" si="46"/>
        <v>0.14596858692198045</v>
      </c>
      <c r="BV15" s="11">
        <f t="shared" si="47"/>
        <v>7.4744427898719712E-2</v>
      </c>
      <c r="BW15" s="11">
        <f t="shared" si="48"/>
        <v>6.4652428562977038E-2</v>
      </c>
      <c r="BX15" s="11">
        <f t="shared" si="49"/>
        <v>5.1281908798820997E-2</v>
      </c>
      <c r="BZ15" s="5">
        <f t="shared" si="52"/>
        <v>13.818953493241503</v>
      </c>
      <c r="CA15" s="13">
        <f t="shared" si="53"/>
        <v>1.4102866185544904E-2</v>
      </c>
    </row>
    <row r="16" spans="1:79" x14ac:dyDescent="0.25">
      <c r="A16">
        <v>1</v>
      </c>
      <c r="B16" s="3" t="s">
        <v>70</v>
      </c>
      <c r="C16" s="3" t="s">
        <v>66</v>
      </c>
      <c r="D16" s="3" t="s">
        <v>82</v>
      </c>
      <c r="E16" s="3" t="s">
        <v>85</v>
      </c>
      <c r="F16" s="3" t="s">
        <v>13</v>
      </c>
      <c r="G16" s="2">
        <v>15982571</v>
      </c>
      <c r="H16" s="2">
        <v>18801310</v>
      </c>
      <c r="I16" s="2">
        <v>16047515</v>
      </c>
      <c r="J16" s="2">
        <v>16356966</v>
      </c>
      <c r="K16" s="2">
        <v>16689370</v>
      </c>
      <c r="L16" s="2">
        <v>17004085</v>
      </c>
      <c r="M16" s="2">
        <v>17415318</v>
      </c>
      <c r="N16" s="2">
        <v>17842038</v>
      </c>
      <c r="O16" s="2">
        <v>18166990</v>
      </c>
      <c r="P16" s="2">
        <v>18367842</v>
      </c>
      <c r="Q16" s="2">
        <v>18527305</v>
      </c>
      <c r="R16" s="2">
        <v>18652644</v>
      </c>
      <c r="S16" s="2">
        <v>18849890</v>
      </c>
      <c r="T16" s="2">
        <v>19105533</v>
      </c>
      <c r="U16" s="2">
        <v>19352021</v>
      </c>
      <c r="V16" s="2">
        <v>19594467</v>
      </c>
      <c r="W16" s="2">
        <v>19905569</v>
      </c>
      <c r="X16" s="2">
        <v>20271272</v>
      </c>
      <c r="Z16" s="5">
        <f t="shared" si="3"/>
        <v>1.0011512132116689</v>
      </c>
      <c r="AA16" s="5">
        <f t="shared" si="4"/>
        <v>1.001211193799509</v>
      </c>
      <c r="AB16" s="5">
        <f t="shared" si="5"/>
        <v>1.0011233494949272</v>
      </c>
      <c r="AC16" s="5">
        <f t="shared" si="6"/>
        <v>1.0014353177905779</v>
      </c>
      <c r="AD16" s="5">
        <f t="shared" si="7"/>
        <v>1.0014518920854418</v>
      </c>
      <c r="AE16" s="5">
        <f t="shared" si="8"/>
        <v>1.001080959411734</v>
      </c>
      <c r="AF16" s="5">
        <f t="shared" si="9"/>
        <v>1.0006578002013333</v>
      </c>
      <c r="AG16" s="5">
        <f t="shared" si="10"/>
        <v>1.0005168069974126</v>
      </c>
      <c r="AH16" s="5">
        <f t="shared" si="11"/>
        <v>1.0004028929687621</v>
      </c>
      <c r="AI16" s="5">
        <f t="shared" si="12"/>
        <v>1.0006283292309655</v>
      </c>
      <c r="AJ16" s="5">
        <f t="shared" si="13"/>
        <v>1.0008041360106494</v>
      </c>
      <c r="AK16" s="5">
        <f t="shared" si="14"/>
        <v>1.0007645992225307</v>
      </c>
      <c r="AL16" s="5">
        <f t="shared" si="15"/>
        <v>1.0007420517272574</v>
      </c>
      <c r="AM16" s="5">
        <f t="shared" si="16"/>
        <v>1.0009381536890447</v>
      </c>
      <c r="AN16" s="5">
        <f t="shared" si="17"/>
        <v>1.0010832212873144</v>
      </c>
      <c r="AP16" s="5">
        <f t="shared" si="18"/>
        <v>1.0012745932764251</v>
      </c>
      <c r="AQ16" s="5">
        <f t="shared" si="19"/>
        <v>1.5762618169476444E-4</v>
      </c>
      <c r="AR16" s="5">
        <f t="shared" si="20"/>
        <v>1.0006573577620415</v>
      </c>
      <c r="AS16" s="5">
        <f t="shared" si="21"/>
        <v>2.5728780453399816E-4</v>
      </c>
      <c r="AT16" s="5">
        <f t="shared" si="24"/>
        <v>1.0008664323873593</v>
      </c>
      <c r="AU16" s="5">
        <f t="shared" si="25"/>
        <v>1.430583385168218E-4</v>
      </c>
      <c r="AV16" s="5">
        <f t="shared" si="26"/>
        <v>1.0009327944752753</v>
      </c>
      <c r="AW16" s="5">
        <f t="shared" si="27"/>
        <v>3.1976704844888031E-4</v>
      </c>
      <c r="AX16" s="5">
        <f t="shared" si="28"/>
        <v>0.34280546993432126</v>
      </c>
      <c r="AZ16" s="2">
        <v>20271272</v>
      </c>
      <c r="BA16" s="5">
        <f t="shared" si="29"/>
        <v>1.0009327944752753</v>
      </c>
      <c r="BB16">
        <v>4.75</v>
      </c>
      <c r="BC16" s="2">
        <f t="shared" si="30"/>
        <v>21843026.358888317</v>
      </c>
      <c r="BE16" s="11">
        <f t="shared" si="31"/>
        <v>1.9283421763431896E-2</v>
      </c>
      <c r="BF16" s="11">
        <f t="shared" si="32"/>
        <v>2.0321861645980155E-2</v>
      </c>
      <c r="BG16" s="11">
        <f t="shared" si="33"/>
        <v>1.885721270485341E-2</v>
      </c>
      <c r="BH16" s="11">
        <f t="shared" si="34"/>
        <v>2.4184365109913397E-2</v>
      </c>
      <c r="BI16" s="11">
        <f t="shared" si="35"/>
        <v>2.4502567222717486E-2</v>
      </c>
      <c r="BJ16" s="11">
        <f t="shared" si="36"/>
        <v>1.8212717627885233E-2</v>
      </c>
      <c r="BK16" s="11">
        <f t="shared" si="37"/>
        <v>1.1055876620177596E-2</v>
      </c>
      <c r="BL16" s="11">
        <f t="shared" si="38"/>
        <v>8.6816404452956242E-3</v>
      </c>
      <c r="BM16" s="11">
        <f t="shared" si="39"/>
        <v>6.7650961648226815E-3</v>
      </c>
      <c r="BN16" s="11">
        <f t="shared" si="40"/>
        <v>1.0574693861095552E-2</v>
      </c>
      <c r="BO16" s="11">
        <f t="shared" si="41"/>
        <v>1.3562042006611152E-2</v>
      </c>
      <c r="BP16" s="11">
        <f t="shared" si="42"/>
        <v>1.2901393538719885E-2</v>
      </c>
      <c r="BQ16" s="11">
        <f t="shared" si="43"/>
        <v>1.2528200542982093E-2</v>
      </c>
      <c r="BR16" s="11">
        <f t="shared" si="44"/>
        <v>1.5877033042031696E-2</v>
      </c>
      <c r="BS16" s="11">
        <f t="shared" si="45"/>
        <v>1.837189381524329E-2</v>
      </c>
      <c r="BU16" s="11">
        <f t="shared" si="46"/>
        <v>0.17636330224968177</v>
      </c>
      <c r="BV16" s="11">
        <f t="shared" si="47"/>
        <v>0.11182560041227574</v>
      </c>
      <c r="BW16" s="11">
        <f t="shared" si="48"/>
        <v>5.6487493188838611E-2</v>
      </c>
      <c r="BX16" s="11">
        <f t="shared" si="49"/>
        <v>7.5405320667653708E-2</v>
      </c>
      <c r="BZ16" s="5">
        <f t="shared" si="52"/>
        <v>16.899392268787274</v>
      </c>
      <c r="CA16" s="13">
        <f t="shared" si="53"/>
        <v>2.5644460227095323E-2</v>
      </c>
    </row>
    <row r="17" spans="1:79" x14ac:dyDescent="0.25">
      <c r="A17">
        <v>1</v>
      </c>
      <c r="B17" s="3" t="s">
        <v>70</v>
      </c>
      <c r="C17" s="3" t="s">
        <v>66</v>
      </c>
      <c r="D17" s="3" t="s">
        <v>82</v>
      </c>
      <c r="E17" s="3" t="s">
        <v>86</v>
      </c>
      <c r="F17" s="3" t="s">
        <v>14</v>
      </c>
      <c r="G17" s="2">
        <v>8186653</v>
      </c>
      <c r="H17" s="2">
        <v>9687653</v>
      </c>
      <c r="I17" s="2">
        <v>8227303</v>
      </c>
      <c r="J17" s="2">
        <v>8377038</v>
      </c>
      <c r="K17" s="2">
        <v>8508256</v>
      </c>
      <c r="L17" s="2">
        <v>8622793</v>
      </c>
      <c r="M17" s="2">
        <v>8769252</v>
      </c>
      <c r="N17" s="2">
        <v>8925922</v>
      </c>
      <c r="O17" s="2">
        <v>9155813</v>
      </c>
      <c r="P17" s="2">
        <v>9349988</v>
      </c>
      <c r="Q17" s="2">
        <v>9504843</v>
      </c>
      <c r="R17" s="2">
        <v>9620846</v>
      </c>
      <c r="S17" s="2">
        <v>9713454</v>
      </c>
      <c r="T17" s="2">
        <v>9812280</v>
      </c>
      <c r="U17" s="2">
        <v>9917639</v>
      </c>
      <c r="V17" s="2">
        <v>9991562</v>
      </c>
      <c r="W17" s="2">
        <v>10097132</v>
      </c>
      <c r="X17" s="2">
        <v>10214860</v>
      </c>
      <c r="Z17" s="5">
        <f t="shared" si="3"/>
        <v>1.0011327117538102</v>
      </c>
      <c r="AA17" s="5">
        <f t="shared" si="4"/>
        <v>1.0009750072138393</v>
      </c>
      <c r="AB17" s="5">
        <f t="shared" si="5"/>
        <v>1.0008380296467962</v>
      </c>
      <c r="AC17" s="5">
        <f t="shared" si="6"/>
        <v>1.001054636860089</v>
      </c>
      <c r="AD17" s="5">
        <f t="shared" si="7"/>
        <v>1.0011076736860203</v>
      </c>
      <c r="AE17" s="5">
        <f t="shared" si="8"/>
        <v>1.0015888904892687</v>
      </c>
      <c r="AF17" s="5">
        <f t="shared" si="9"/>
        <v>1.0013091836111736</v>
      </c>
      <c r="AG17" s="5">
        <f t="shared" si="10"/>
        <v>1.0010233951381535</v>
      </c>
      <c r="AH17" s="5">
        <f t="shared" si="11"/>
        <v>1.0007549952602555</v>
      </c>
      <c r="AI17" s="5">
        <f t="shared" si="12"/>
        <v>1.0005957751367434</v>
      </c>
      <c r="AJ17" s="5">
        <f t="shared" si="13"/>
        <v>1.000629169837461</v>
      </c>
      <c r="AK17" s="5">
        <f t="shared" si="14"/>
        <v>1.0006634033245747</v>
      </c>
      <c r="AL17" s="5">
        <f t="shared" si="15"/>
        <v>1.0004609638932367</v>
      </c>
      <c r="AM17" s="5">
        <f t="shared" si="16"/>
        <v>1.0006521264705566</v>
      </c>
      <c r="AN17" s="5">
        <f t="shared" si="17"/>
        <v>1.0007187667902826</v>
      </c>
      <c r="AP17" s="5">
        <f t="shared" si="18"/>
        <v>1.0010216118321109</v>
      </c>
      <c r="AQ17" s="5">
        <f t="shared" si="19"/>
        <v>1.1907444833172956E-4</v>
      </c>
      <c r="AR17" s="5">
        <f t="shared" si="20"/>
        <v>1.0010544479271188</v>
      </c>
      <c r="AS17" s="5">
        <f t="shared" si="21"/>
        <v>4.0358890748913264E-4</v>
      </c>
      <c r="AT17" s="5">
        <f t="shared" si="24"/>
        <v>1.0006248860632223</v>
      </c>
      <c r="AU17" s="5">
        <f t="shared" si="25"/>
        <v>9.7375611245471483E-5</v>
      </c>
      <c r="AV17" s="5">
        <f t="shared" si="26"/>
        <v>1.0009003152741507</v>
      </c>
      <c r="AW17" s="5">
        <f t="shared" si="27"/>
        <v>3.0680774112745252E-4</v>
      </c>
      <c r="AX17" s="5">
        <f t="shared" si="28"/>
        <v>0.34077811399665497</v>
      </c>
      <c r="AZ17" s="2">
        <v>10214860</v>
      </c>
      <c r="BA17" s="5">
        <f t="shared" si="29"/>
        <v>1.0009003152741507</v>
      </c>
      <c r="BB17">
        <v>4.75</v>
      </c>
      <c r="BC17" s="2">
        <f t="shared" si="30"/>
        <v>10946065.089804327</v>
      </c>
      <c r="BE17" s="11">
        <f t="shared" si="31"/>
        <v>1.81997672870442E-2</v>
      </c>
      <c r="BF17" s="11">
        <f t="shared" si="32"/>
        <v>1.5664009164098269E-2</v>
      </c>
      <c r="BG17" s="11">
        <f t="shared" si="33"/>
        <v>1.3461865745459489E-2</v>
      </c>
      <c r="BH17" s="11">
        <f t="shared" si="34"/>
        <v>1.6985099839460283E-2</v>
      </c>
      <c r="BI17" s="11">
        <f t="shared" si="35"/>
        <v>1.7865833938858211E-2</v>
      </c>
      <c r="BJ17" s="11">
        <f t="shared" si="36"/>
        <v>2.5755434564630919E-2</v>
      </c>
      <c r="BK17" s="11">
        <f t="shared" si="37"/>
        <v>2.1207838124260414E-2</v>
      </c>
      <c r="BL17" s="11">
        <f t="shared" si="38"/>
        <v>1.6562053341672822E-2</v>
      </c>
      <c r="BM17" s="11">
        <f t="shared" si="39"/>
        <v>1.2204620318294612E-2</v>
      </c>
      <c r="BN17" s="11">
        <f t="shared" si="40"/>
        <v>9.6257647196513751E-3</v>
      </c>
      <c r="BO17" s="11">
        <f t="shared" si="41"/>
        <v>1.0174135791449768E-2</v>
      </c>
      <c r="BP17" s="11">
        <f t="shared" si="42"/>
        <v>1.0737463667975122E-2</v>
      </c>
      <c r="BQ17" s="11">
        <f t="shared" si="43"/>
        <v>7.4536893306964558E-3</v>
      </c>
      <c r="BR17" s="11">
        <f t="shared" si="44"/>
        <v>1.0565915519515467E-2</v>
      </c>
      <c r="BS17" s="11">
        <f t="shared" si="45"/>
        <v>1.1659548473764714E-2</v>
      </c>
      <c r="BU17" s="11">
        <f t="shared" si="46"/>
        <v>0.18334721161383039</v>
      </c>
      <c r="BV17" s="11">
        <f t="shared" si="47"/>
        <v>8.491470412600588E-2</v>
      </c>
      <c r="BW17" s="11">
        <f t="shared" si="48"/>
        <v>8.8229764947531431E-2</v>
      </c>
      <c r="BX17" s="11">
        <f t="shared" si="49"/>
        <v>5.1619743090356884E-2</v>
      </c>
      <c r="BZ17" s="5">
        <f t="shared" si="52"/>
        <v>16.208490597114906</v>
      </c>
      <c r="CA17" s="13">
        <f t="shared" si="53"/>
        <v>2.3599985726269423E-2</v>
      </c>
    </row>
    <row r="18" spans="1:79" x14ac:dyDescent="0.25">
      <c r="A18">
        <v>1</v>
      </c>
      <c r="B18" s="3" t="s">
        <v>70</v>
      </c>
      <c r="C18" s="3" t="s">
        <v>68</v>
      </c>
      <c r="D18" s="3" t="s">
        <v>73</v>
      </c>
      <c r="E18" s="3" t="s">
        <v>87</v>
      </c>
      <c r="F18" s="3" t="s">
        <v>15</v>
      </c>
      <c r="G18" s="2">
        <v>1211497</v>
      </c>
      <c r="H18" s="2">
        <v>1360301</v>
      </c>
      <c r="I18" s="2">
        <v>1213519</v>
      </c>
      <c r="J18" s="2">
        <v>1225948</v>
      </c>
      <c r="K18" s="2">
        <v>1239613</v>
      </c>
      <c r="L18" s="2">
        <v>1251154</v>
      </c>
      <c r="M18" s="2">
        <v>1273569</v>
      </c>
      <c r="N18" s="2">
        <v>1292729</v>
      </c>
      <c r="O18" s="2">
        <v>1309731</v>
      </c>
      <c r="P18" s="2">
        <v>1315675</v>
      </c>
      <c r="Q18" s="2">
        <v>1332213</v>
      </c>
      <c r="R18" s="2">
        <v>1346717</v>
      </c>
      <c r="S18" s="2">
        <v>1363980</v>
      </c>
      <c r="T18" s="2">
        <v>1378227</v>
      </c>
      <c r="U18" s="2">
        <v>1392641</v>
      </c>
      <c r="V18" s="2">
        <v>1408765</v>
      </c>
      <c r="W18" s="2">
        <v>1420257</v>
      </c>
      <c r="X18" s="2">
        <v>1431603</v>
      </c>
      <c r="Z18" s="5">
        <f t="shared" si="3"/>
        <v>1.0007273890767776</v>
      </c>
      <c r="AA18" s="5">
        <f t="shared" si="4"/>
        <v>1.0007906864956642</v>
      </c>
      <c r="AB18" s="5">
        <f t="shared" si="5"/>
        <v>1.0006605051088746</v>
      </c>
      <c r="AC18" s="5">
        <f t="shared" si="6"/>
        <v>1.0012647724414903</v>
      </c>
      <c r="AD18" s="5">
        <f t="shared" si="7"/>
        <v>1.0010622421452493</v>
      </c>
      <c r="AE18" s="5">
        <f t="shared" si="8"/>
        <v>1.000928513208265</v>
      </c>
      <c r="AF18" s="5">
        <f t="shared" si="9"/>
        <v>1.0003214740834667</v>
      </c>
      <c r="AG18" s="5">
        <f t="shared" si="10"/>
        <v>1.0008865685657855</v>
      </c>
      <c r="AH18" s="5">
        <f t="shared" si="11"/>
        <v>1.0007678371366227</v>
      </c>
      <c r="AI18" s="5">
        <f t="shared" si="12"/>
        <v>1.0009024980485692</v>
      </c>
      <c r="AJ18" s="5">
        <f t="shared" si="13"/>
        <v>1.0007355978113226</v>
      </c>
      <c r="AK18" s="5">
        <f t="shared" si="14"/>
        <v>1.0007359809630605</v>
      </c>
      <c r="AL18" s="5">
        <f t="shared" si="15"/>
        <v>1.000813721889442</v>
      </c>
      <c r="AM18" s="5">
        <f t="shared" si="16"/>
        <v>1.0005738295357349</v>
      </c>
      <c r="AN18" s="5">
        <f t="shared" si="17"/>
        <v>1.0005616799818904</v>
      </c>
      <c r="AP18" s="5">
        <f t="shared" si="18"/>
        <v>1.000901119053611</v>
      </c>
      <c r="AQ18" s="5">
        <f t="shared" si="19"/>
        <v>2.542031482308822E-4</v>
      </c>
      <c r="AR18" s="5">
        <f t="shared" si="20"/>
        <v>1.0007613782085418</v>
      </c>
      <c r="AS18" s="5">
        <f t="shared" si="21"/>
        <v>2.5351474313079159E-4</v>
      </c>
      <c r="AT18" s="5">
        <f t="shared" si="24"/>
        <v>1.0006841620362903</v>
      </c>
      <c r="AU18" s="5">
        <f t="shared" si="25"/>
        <v>1.1100868209546829E-4</v>
      </c>
      <c r="AV18" s="5">
        <f t="shared" si="26"/>
        <v>1.0007822197661478</v>
      </c>
      <c r="AW18" s="5">
        <f t="shared" si="27"/>
        <v>2.2132413520847697E-4</v>
      </c>
      <c r="AX18" s="5">
        <f t="shared" si="28"/>
        <v>0.2829436748938689</v>
      </c>
      <c r="AZ18" s="2">
        <v>1431603</v>
      </c>
      <c r="BA18" s="5">
        <f t="shared" si="29"/>
        <v>1.0007822197661478</v>
      </c>
      <c r="BB18">
        <v>4.75</v>
      </c>
      <c r="BC18" s="2">
        <f t="shared" si="30"/>
        <v>1509136.0679148668</v>
      </c>
      <c r="BE18" s="11">
        <f t="shared" si="31"/>
        <v>1.0242114050130313E-2</v>
      </c>
      <c r="BF18" s="11">
        <f t="shared" si="32"/>
        <v>1.1146476033241148E-2</v>
      </c>
      <c r="BG18" s="11">
        <f t="shared" si="33"/>
        <v>9.3101637365855527E-3</v>
      </c>
      <c r="BH18" s="11">
        <f t="shared" si="34"/>
        <v>1.7915460446915388E-2</v>
      </c>
      <c r="BI18" s="11">
        <f t="shared" si="35"/>
        <v>1.5044336035189287E-2</v>
      </c>
      <c r="BJ18" s="11">
        <f t="shared" si="36"/>
        <v>1.3152021808128467E-2</v>
      </c>
      <c r="BK18" s="11">
        <f t="shared" si="37"/>
        <v>4.5383364981053109E-3</v>
      </c>
      <c r="BL18" s="11">
        <f t="shared" si="38"/>
        <v>1.2569973587702066E-2</v>
      </c>
      <c r="BM18" s="11">
        <f t="shared" si="39"/>
        <v>1.0887147926044838E-2</v>
      </c>
      <c r="BN18" s="11">
        <f t="shared" si="40"/>
        <v>1.2818580295637538E-2</v>
      </c>
      <c r="BO18" s="11">
        <f t="shared" si="41"/>
        <v>1.0445167817709988E-2</v>
      </c>
      <c r="BP18" s="11">
        <f t="shared" si="42"/>
        <v>1.045836426074942E-2</v>
      </c>
      <c r="BQ18" s="11">
        <f t="shared" si="43"/>
        <v>1.1578001796586523E-2</v>
      </c>
      <c r="BR18" s="11">
        <f t="shared" si="44"/>
        <v>8.1574996539521827E-3</v>
      </c>
      <c r="BS18" s="11">
        <f t="shared" si="45"/>
        <v>7.9886950037915128E-3</v>
      </c>
      <c r="BU18" s="11">
        <f t="shared" si="46"/>
        <v>0.12282655260392716</v>
      </c>
      <c r="BV18" s="11">
        <f t="shared" si="47"/>
        <v>6.527297883263472E-2</v>
      </c>
      <c r="BW18" s="11">
        <f t="shared" si="48"/>
        <v>5.5116733669624551E-2</v>
      </c>
      <c r="BX18" s="11">
        <f t="shared" si="49"/>
        <v>4.9577706417982759E-2</v>
      </c>
      <c r="BZ18" s="5">
        <f t="shared" si="52"/>
        <v>14.227047904602571</v>
      </c>
      <c r="CA18" s="13">
        <f t="shared" si="53"/>
        <v>1.4945059038447894E-2</v>
      </c>
    </row>
    <row r="19" spans="1:79" x14ac:dyDescent="0.25">
      <c r="A19">
        <v>1</v>
      </c>
      <c r="B19" s="3" t="s">
        <v>70</v>
      </c>
      <c r="C19" s="3" t="s">
        <v>68</v>
      </c>
      <c r="D19" s="3" t="s">
        <v>75</v>
      </c>
      <c r="E19" s="3" t="s">
        <v>88</v>
      </c>
      <c r="F19" s="3" t="s">
        <v>16</v>
      </c>
      <c r="G19" s="2">
        <v>1293957</v>
      </c>
      <c r="H19" s="2">
        <v>1567582</v>
      </c>
      <c r="I19" s="2">
        <v>1299430</v>
      </c>
      <c r="J19" s="2">
        <v>1319962</v>
      </c>
      <c r="K19" s="2">
        <v>1340372</v>
      </c>
      <c r="L19" s="2">
        <v>1363380</v>
      </c>
      <c r="M19" s="2">
        <v>1391802</v>
      </c>
      <c r="N19" s="2">
        <v>1428241</v>
      </c>
      <c r="O19" s="2">
        <v>1468669</v>
      </c>
      <c r="P19" s="2">
        <v>1505105</v>
      </c>
      <c r="Q19" s="2">
        <v>1534320</v>
      </c>
      <c r="R19" s="2">
        <v>1554439</v>
      </c>
      <c r="S19" s="2">
        <v>1570986</v>
      </c>
      <c r="T19" s="2">
        <v>1584134</v>
      </c>
      <c r="U19" s="2">
        <v>1596097</v>
      </c>
      <c r="V19" s="2">
        <v>1612785</v>
      </c>
      <c r="W19" s="2">
        <v>1634806</v>
      </c>
      <c r="X19" s="2">
        <v>1654930</v>
      </c>
      <c r="Z19" s="5">
        <f t="shared" si="3"/>
        <v>1.0011136432254868</v>
      </c>
      <c r="AA19" s="5">
        <f t="shared" si="4"/>
        <v>1.0010887756679256</v>
      </c>
      <c r="AB19" s="5">
        <f t="shared" si="5"/>
        <v>1.0012063489547036</v>
      </c>
      <c r="AC19" s="5">
        <f t="shared" si="6"/>
        <v>1.0014606514952789</v>
      </c>
      <c r="AD19" s="5">
        <f t="shared" si="7"/>
        <v>1.0018269550434411</v>
      </c>
      <c r="AE19" s="5">
        <f t="shared" si="8"/>
        <v>1.0019695894386667</v>
      </c>
      <c r="AF19" s="5">
        <f t="shared" si="9"/>
        <v>1.0017257988805111</v>
      </c>
      <c r="AG19" s="5">
        <f t="shared" si="10"/>
        <v>1.0013515268923598</v>
      </c>
      <c r="AH19" s="5">
        <f t="shared" si="11"/>
        <v>1.0009146160142532</v>
      </c>
      <c r="AI19" s="5">
        <f t="shared" si="12"/>
        <v>1.0007427240795801</v>
      </c>
      <c r="AJ19" s="5">
        <f t="shared" si="13"/>
        <v>1.0005841671722331</v>
      </c>
      <c r="AK19" s="5">
        <f t="shared" si="14"/>
        <v>1.0005270122110534</v>
      </c>
      <c r="AL19" s="5">
        <f t="shared" si="15"/>
        <v>1.0007282203895334</v>
      </c>
      <c r="AM19" s="5">
        <f t="shared" si="16"/>
        <v>1.0009487998168958</v>
      </c>
      <c r="AN19" s="5">
        <f t="shared" si="17"/>
        <v>1.0008551435879529</v>
      </c>
      <c r="AP19" s="5">
        <f t="shared" si="18"/>
        <v>1.0013392748773673</v>
      </c>
      <c r="AQ19" s="5">
        <f t="shared" si="19"/>
        <v>3.0979550712309826E-4</v>
      </c>
      <c r="AR19" s="5">
        <f t="shared" si="20"/>
        <v>1.0013408510610744</v>
      </c>
      <c r="AS19" s="5">
        <f t="shared" si="21"/>
        <v>5.203467463264596E-4</v>
      </c>
      <c r="AT19" s="5">
        <f t="shared" si="24"/>
        <v>1.0007286686355337</v>
      </c>
      <c r="AU19" s="5">
        <f t="shared" si="25"/>
        <v>1.7748227936329302E-4</v>
      </c>
      <c r="AV19" s="5">
        <f t="shared" si="26"/>
        <v>1.0011362648579918</v>
      </c>
      <c r="AW19" s="5">
        <f t="shared" si="27"/>
        <v>4.5031355136802479E-4</v>
      </c>
      <c r="AX19" s="5">
        <f t="shared" si="28"/>
        <v>0.39631037447017464</v>
      </c>
      <c r="AZ19" s="2">
        <v>1654930</v>
      </c>
      <c r="BA19" s="5">
        <f t="shared" si="29"/>
        <v>1.0011362648579918</v>
      </c>
      <c r="BB19">
        <v>4.75</v>
      </c>
      <c r="BC19" s="2">
        <f t="shared" si="30"/>
        <v>1788197.8591982902</v>
      </c>
      <c r="BE19" s="11">
        <f t="shared" si="31"/>
        <v>1.5800774185604549E-2</v>
      </c>
      <c r="BF19" s="11">
        <f t="shared" si="32"/>
        <v>1.5462566346607032E-2</v>
      </c>
      <c r="BG19" s="11">
        <f t="shared" si="33"/>
        <v>1.7165383938190226E-2</v>
      </c>
      <c r="BH19" s="11">
        <f t="shared" si="34"/>
        <v>2.0846719183206464E-2</v>
      </c>
      <c r="BI19" s="11">
        <f t="shared" si="35"/>
        <v>2.6181166573981063E-2</v>
      </c>
      <c r="BJ19" s="11">
        <f t="shared" si="36"/>
        <v>2.8306147211850208E-2</v>
      </c>
      <c r="BK19" s="11">
        <f t="shared" si="37"/>
        <v>2.4808857543803242E-2</v>
      </c>
      <c r="BL19" s="11">
        <f t="shared" si="38"/>
        <v>1.9410605904571332E-2</v>
      </c>
      <c r="BM19" s="11">
        <f t="shared" si="39"/>
        <v>1.3112649251785902E-2</v>
      </c>
      <c r="BN19" s="11">
        <f t="shared" si="40"/>
        <v>1.0644997970328918E-2</v>
      </c>
      <c r="BO19" s="11">
        <f t="shared" si="41"/>
        <v>8.3692661806025193E-3</v>
      </c>
      <c r="BP19" s="11">
        <f t="shared" si="42"/>
        <v>7.551760141503161E-3</v>
      </c>
      <c r="BQ19" s="11">
        <f t="shared" si="43"/>
        <v>1.0455504897258772E-2</v>
      </c>
      <c r="BR19" s="11">
        <f t="shared" si="44"/>
        <v>1.3654020839727554E-2</v>
      </c>
      <c r="BS19" s="11">
        <f t="shared" si="45"/>
        <v>1.2309717483297788E-2</v>
      </c>
      <c r="BU19" s="11">
        <f t="shared" si="46"/>
        <v>0.21146375034100817</v>
      </c>
      <c r="BV19" s="11">
        <f t="shared" si="47"/>
        <v>9.9128848802936709E-2</v>
      </c>
      <c r="BW19" s="11">
        <f t="shared" si="48"/>
        <v>9.9944617189956064E-2</v>
      </c>
      <c r="BX19" s="11">
        <f t="shared" si="49"/>
        <v>5.343395803654527E-2</v>
      </c>
      <c r="BZ19" s="5">
        <f t="shared" si="52"/>
        <v>14.396718888100159</v>
      </c>
      <c r="CA19" s="13">
        <f t="shared" si="53"/>
        <v>3.0759488432842375E-2</v>
      </c>
    </row>
    <row r="20" spans="1:79" x14ac:dyDescent="0.25">
      <c r="A20">
        <v>1</v>
      </c>
      <c r="B20" s="3" t="s">
        <v>70</v>
      </c>
      <c r="C20" s="3" t="s">
        <v>64</v>
      </c>
      <c r="D20" s="3" t="s">
        <v>66</v>
      </c>
      <c r="E20" s="3" t="s">
        <v>89</v>
      </c>
      <c r="F20" s="3" t="s">
        <v>17</v>
      </c>
      <c r="G20" s="2">
        <v>12419927</v>
      </c>
      <c r="H20" s="2">
        <v>12830632</v>
      </c>
      <c r="I20" s="2">
        <v>12434161</v>
      </c>
      <c r="J20" s="2">
        <v>12488445</v>
      </c>
      <c r="K20" s="2">
        <v>12525556</v>
      </c>
      <c r="L20" s="2">
        <v>12556006</v>
      </c>
      <c r="M20" s="2">
        <v>12589773</v>
      </c>
      <c r="N20" s="2">
        <v>12609903</v>
      </c>
      <c r="O20" s="2">
        <v>12643955</v>
      </c>
      <c r="P20" s="2">
        <v>12695866</v>
      </c>
      <c r="Q20" s="2">
        <v>12747038</v>
      </c>
      <c r="R20" s="2">
        <v>12796778</v>
      </c>
      <c r="S20" s="2">
        <v>12841249</v>
      </c>
      <c r="T20" s="2">
        <v>12861882</v>
      </c>
      <c r="U20" s="2">
        <v>12875167</v>
      </c>
      <c r="V20" s="2">
        <v>12889580</v>
      </c>
      <c r="W20" s="2">
        <v>12882189</v>
      </c>
      <c r="X20" s="2">
        <v>12859995</v>
      </c>
      <c r="Z20" s="5">
        <f t="shared" si="3"/>
        <v>1.0002666640434044</v>
      </c>
      <c r="AA20" s="5">
        <f t="shared" si="4"/>
        <v>1.0001815889430334</v>
      </c>
      <c r="AB20" s="5">
        <f t="shared" si="5"/>
        <v>1.000148567447817</v>
      </c>
      <c r="AC20" s="5">
        <f t="shared" si="6"/>
        <v>1.000164306165084</v>
      </c>
      <c r="AD20" s="5">
        <f t="shared" si="7"/>
        <v>1.0000977245712386</v>
      </c>
      <c r="AE20" s="5">
        <f t="shared" si="8"/>
        <v>1.0001649406030082</v>
      </c>
      <c r="AF20" s="5">
        <f t="shared" si="9"/>
        <v>1.0002505516442932</v>
      </c>
      <c r="AG20" s="5">
        <f t="shared" si="10"/>
        <v>1.0002459225170668</v>
      </c>
      <c r="AH20" s="5">
        <f t="shared" si="11"/>
        <v>1.0002380377084528</v>
      </c>
      <c r="AI20" s="5">
        <f t="shared" si="12"/>
        <v>1.0002119896082309</v>
      </c>
      <c r="AJ20" s="5">
        <f t="shared" si="13"/>
        <v>1.0000980858200876</v>
      </c>
      <c r="AK20" s="5">
        <f t="shared" si="14"/>
        <v>1.0000630652377969</v>
      </c>
      <c r="AL20" s="5">
        <f t="shared" si="15"/>
        <v>1.0000683421050116</v>
      </c>
      <c r="AM20" s="5">
        <f t="shared" si="16"/>
        <v>0.99996496604996021</v>
      </c>
      <c r="AN20" s="5">
        <f t="shared" si="17"/>
        <v>0.99989467398900378</v>
      </c>
      <c r="AP20" s="5">
        <f t="shared" si="18"/>
        <v>1.0001717702341155</v>
      </c>
      <c r="AQ20" s="5">
        <f t="shared" si="19"/>
        <v>6.1599683228832957E-5</v>
      </c>
      <c r="AR20" s="5">
        <f t="shared" si="20"/>
        <v>1.0002222884162104</v>
      </c>
      <c r="AS20" s="5">
        <f t="shared" si="21"/>
        <v>3.5356251625278568E-5</v>
      </c>
      <c r="AT20" s="5">
        <f t="shared" si="24"/>
        <v>1.0000178266403721</v>
      </c>
      <c r="AU20" s="5">
        <f t="shared" si="25"/>
        <v>8.5147954102045908E-5</v>
      </c>
      <c r="AV20" s="5">
        <f t="shared" si="26"/>
        <v>1.0001372950968994</v>
      </c>
      <c r="AW20" s="5">
        <f t="shared" si="27"/>
        <v>1.0777111856535103E-4</v>
      </c>
      <c r="AX20" s="5">
        <f t="shared" si="28"/>
        <v>0.78495970358145029</v>
      </c>
      <c r="AZ20" s="2">
        <v>12859995</v>
      </c>
      <c r="BA20" s="5">
        <f t="shared" si="29"/>
        <v>1.0001372950968994</v>
      </c>
      <c r="BB20">
        <v>4.75</v>
      </c>
      <c r="BC20" s="2">
        <f t="shared" si="30"/>
        <v>12998052.804281209</v>
      </c>
      <c r="BE20" s="11">
        <f t="shared" si="31"/>
        <v>4.3657147434394972E-3</v>
      </c>
      <c r="BF20" s="11">
        <f t="shared" si="32"/>
        <v>2.9716269719728405E-3</v>
      </c>
      <c r="BG20" s="11">
        <f t="shared" si="33"/>
        <v>2.4310298081777759E-3</v>
      </c>
      <c r="BH20" s="11">
        <f t="shared" si="34"/>
        <v>2.689310597653316E-3</v>
      </c>
      <c r="BI20" s="11">
        <f t="shared" si="35"/>
        <v>1.5989168351169258E-3</v>
      </c>
      <c r="BJ20" s="11">
        <f t="shared" si="36"/>
        <v>2.7004172831464057E-3</v>
      </c>
      <c r="BK20" s="11">
        <f t="shared" si="37"/>
        <v>4.1055982878774877E-3</v>
      </c>
      <c r="BL20" s="11">
        <f t="shared" si="38"/>
        <v>4.0306033475778769E-3</v>
      </c>
      <c r="BM20" s="11">
        <f t="shared" si="39"/>
        <v>3.9020829780220812E-3</v>
      </c>
      <c r="BN20" s="11">
        <f t="shared" si="40"/>
        <v>3.4751716408614186E-3</v>
      </c>
      <c r="BO20" s="11">
        <f t="shared" si="41"/>
        <v>1.6067751664967656E-3</v>
      </c>
      <c r="BP20" s="11">
        <f t="shared" si="42"/>
        <v>1.0328970519244418E-3</v>
      </c>
      <c r="BQ20" s="11">
        <f t="shared" si="43"/>
        <v>1.1194417905413534E-3</v>
      </c>
      <c r="BR20" s="11">
        <f t="shared" si="44"/>
        <v>-5.7340890859125526E-4</v>
      </c>
      <c r="BS20" s="11">
        <f t="shared" si="45"/>
        <v>-1.7228438427661086E-3</v>
      </c>
      <c r="BU20" s="11">
        <f t="shared" si="46"/>
        <v>3.306822978911228E-2</v>
      </c>
      <c r="BV20" s="11">
        <f t="shared" si="47"/>
        <v>1.4133804444063314E-2</v>
      </c>
      <c r="BW20" s="11">
        <f t="shared" si="48"/>
        <v>1.8346374274250898E-2</v>
      </c>
      <c r="BX20" s="11">
        <f t="shared" si="49"/>
        <v>1.4598268439465212E-3</v>
      </c>
      <c r="BZ20" s="5">
        <f t="shared" si="52"/>
        <v>16.380310119920964</v>
      </c>
      <c r="CA20" s="13">
        <f t="shared" si="53"/>
        <v>8.3841397004089657E-3</v>
      </c>
    </row>
    <row r="21" spans="1:79" x14ac:dyDescent="0.25">
      <c r="A21">
        <v>1</v>
      </c>
      <c r="B21" s="3" t="s">
        <v>70</v>
      </c>
      <c r="C21" s="3" t="s">
        <v>64</v>
      </c>
      <c r="D21" s="3" t="s">
        <v>66</v>
      </c>
      <c r="E21" s="3" t="s">
        <v>90</v>
      </c>
      <c r="F21" s="3" t="s">
        <v>18</v>
      </c>
      <c r="G21" s="2">
        <v>6080827</v>
      </c>
      <c r="H21" s="2">
        <v>6483802</v>
      </c>
      <c r="I21" s="2">
        <v>6091866</v>
      </c>
      <c r="J21" s="2">
        <v>6127760</v>
      </c>
      <c r="K21" s="2">
        <v>6155967</v>
      </c>
      <c r="L21" s="2">
        <v>6196638</v>
      </c>
      <c r="M21" s="2">
        <v>6233007</v>
      </c>
      <c r="N21" s="2">
        <v>6278616</v>
      </c>
      <c r="O21" s="2">
        <v>6332669</v>
      </c>
      <c r="P21" s="2">
        <v>6379599</v>
      </c>
      <c r="Q21" s="2">
        <v>6424806</v>
      </c>
      <c r="R21" s="2">
        <v>6459325</v>
      </c>
      <c r="S21" s="2">
        <v>6490590</v>
      </c>
      <c r="T21" s="2">
        <v>6516845</v>
      </c>
      <c r="U21" s="2">
        <v>6538283</v>
      </c>
      <c r="V21" s="2">
        <v>6570518</v>
      </c>
      <c r="W21" s="2">
        <v>6597880</v>
      </c>
      <c r="X21" s="2">
        <v>6619680</v>
      </c>
      <c r="Z21" s="5">
        <f t="shared" si="3"/>
        <v>1.0003760500312295</v>
      </c>
      <c r="AA21" s="5">
        <f t="shared" si="4"/>
        <v>1.0002938628292823</v>
      </c>
      <c r="AB21" s="5">
        <f t="shared" si="5"/>
        <v>1.000421228173888</v>
      </c>
      <c r="AC21" s="5">
        <f t="shared" si="6"/>
        <v>1.0003741799572758</v>
      </c>
      <c r="AD21" s="5">
        <f t="shared" si="7"/>
        <v>1.0004659968672833</v>
      </c>
      <c r="AE21" s="5">
        <f t="shared" si="8"/>
        <v>1.0005476523581667</v>
      </c>
      <c r="AF21" s="5">
        <f t="shared" si="9"/>
        <v>1.000471447731123</v>
      </c>
      <c r="AG21" s="5">
        <f t="shared" si="10"/>
        <v>1.0004506583827124</v>
      </c>
      <c r="AH21" s="5">
        <f t="shared" si="11"/>
        <v>1.0003418281328649</v>
      </c>
      <c r="AI21" s="5">
        <f t="shared" si="12"/>
        <v>1.0003079268929962</v>
      </c>
      <c r="AJ21" s="5">
        <f t="shared" si="13"/>
        <v>1.0002573608597169</v>
      </c>
      <c r="AK21" s="5">
        <f t="shared" si="14"/>
        <v>1.0002093212488978</v>
      </c>
      <c r="AL21" s="5">
        <f t="shared" si="15"/>
        <v>1.0003133895251022</v>
      </c>
      <c r="AM21" s="5">
        <f t="shared" si="16"/>
        <v>1.0002647270587484</v>
      </c>
      <c r="AN21" s="5">
        <f t="shared" si="17"/>
        <v>1.0002100745575788</v>
      </c>
      <c r="AP21" s="5">
        <f t="shared" si="18"/>
        <v>1.0003862635717917</v>
      </c>
      <c r="AQ21" s="5">
        <f t="shared" si="19"/>
        <v>6.3969033869074792E-5</v>
      </c>
      <c r="AR21" s="5">
        <f t="shared" si="20"/>
        <v>1.0004239026995727</v>
      </c>
      <c r="AS21" s="5">
        <f t="shared" si="21"/>
        <v>9.8077771205891929E-5</v>
      </c>
      <c r="AT21" s="5">
        <f t="shared" si="24"/>
        <v>1.0002509746500088</v>
      </c>
      <c r="AU21" s="5">
        <f t="shared" si="25"/>
        <v>4.3397443583668669E-5</v>
      </c>
      <c r="AV21" s="5">
        <f t="shared" si="26"/>
        <v>1.0003537136404577</v>
      </c>
      <c r="AW21" s="5">
        <f t="shared" si="27"/>
        <v>1.0179987702509966E-4</v>
      </c>
      <c r="AX21" s="5">
        <f t="shared" si="28"/>
        <v>0.28780308526802179</v>
      </c>
      <c r="AZ21" s="2">
        <v>6619680</v>
      </c>
      <c r="BA21" s="5">
        <f t="shared" si="29"/>
        <v>1.0003537136404577</v>
      </c>
      <c r="BB21">
        <v>4.75</v>
      </c>
      <c r="BC21" s="2">
        <f t="shared" si="30"/>
        <v>6796801.0584031492</v>
      </c>
      <c r="BE21" s="11">
        <f t="shared" si="31"/>
        <v>5.8921190978264981E-3</v>
      </c>
      <c r="BF21" s="11">
        <f t="shared" si="32"/>
        <v>4.6031502539263247E-3</v>
      </c>
      <c r="BG21" s="11">
        <f t="shared" si="33"/>
        <v>6.6067605625566017E-3</v>
      </c>
      <c r="BH21" s="11">
        <f t="shared" si="34"/>
        <v>5.8691503360370767E-3</v>
      </c>
      <c r="BI21" s="11">
        <f t="shared" si="35"/>
        <v>7.3173349556643341E-3</v>
      </c>
      <c r="BJ21" s="11">
        <f t="shared" si="36"/>
        <v>8.6090628890187482E-3</v>
      </c>
      <c r="BK21" s="11">
        <f t="shared" si="37"/>
        <v>7.4107773515401654E-3</v>
      </c>
      <c r="BL21" s="11">
        <f t="shared" si="38"/>
        <v>7.0861820625403027E-3</v>
      </c>
      <c r="BM21" s="11">
        <f t="shared" si="39"/>
        <v>5.3727692322538267E-3</v>
      </c>
      <c r="BN21" s="11">
        <f t="shared" si="40"/>
        <v>4.8402890394894094E-3</v>
      </c>
      <c r="BO21" s="11">
        <f t="shared" si="41"/>
        <v>4.0450868102899218E-3</v>
      </c>
      <c r="BP21" s="11">
        <f t="shared" si="42"/>
        <v>3.2896286469910052E-3</v>
      </c>
      <c r="BQ21" s="11">
        <f t="shared" si="43"/>
        <v>4.9301934468115594E-3</v>
      </c>
      <c r="BR21" s="11">
        <f t="shared" si="44"/>
        <v>4.1643596440950059E-3</v>
      </c>
      <c r="BS21" s="11">
        <f t="shared" si="45"/>
        <v>3.3040916173072699E-3</v>
      </c>
      <c r="BU21" s="11">
        <f t="shared" si="46"/>
        <v>6.626976889821079E-2</v>
      </c>
      <c r="BV21" s="11">
        <f t="shared" si="47"/>
        <v>3.0655631624201929E-2</v>
      </c>
      <c r="BW21" s="11">
        <f t="shared" si="48"/>
        <v>3.3761262036092088E-2</v>
      </c>
      <c r="BX21" s="11">
        <f t="shared" si="49"/>
        <v>1.9888792852421844E-2</v>
      </c>
      <c r="BZ21" s="5">
        <f t="shared" si="52"/>
        <v>15.731962626870438</v>
      </c>
      <c r="CA21" s="13">
        <f t="shared" si="53"/>
        <v>7.6044916616790914E-3</v>
      </c>
    </row>
    <row r="22" spans="1:79" x14ac:dyDescent="0.25">
      <c r="A22">
        <v>1</v>
      </c>
      <c r="B22" s="3" t="s">
        <v>70</v>
      </c>
      <c r="C22" s="3" t="s">
        <v>64</v>
      </c>
      <c r="D22" s="3" t="s">
        <v>68</v>
      </c>
      <c r="E22" s="3" t="s">
        <v>91</v>
      </c>
      <c r="F22" s="3" t="s">
        <v>19</v>
      </c>
      <c r="G22" s="2">
        <v>2926538</v>
      </c>
      <c r="H22" s="2">
        <v>3046355</v>
      </c>
      <c r="I22" s="2">
        <v>2929067</v>
      </c>
      <c r="J22" s="2">
        <v>2931997</v>
      </c>
      <c r="K22" s="2">
        <v>2934234</v>
      </c>
      <c r="L22" s="2">
        <v>2941999</v>
      </c>
      <c r="M22" s="2">
        <v>2953635</v>
      </c>
      <c r="N22" s="2">
        <v>2964454</v>
      </c>
      <c r="O22" s="2">
        <v>2982644</v>
      </c>
      <c r="P22" s="2">
        <v>2999212</v>
      </c>
      <c r="Q22" s="2">
        <v>3016734</v>
      </c>
      <c r="R22" s="2">
        <v>3032870</v>
      </c>
      <c r="S22" s="2">
        <v>3050694</v>
      </c>
      <c r="T22" s="2">
        <v>3065389</v>
      </c>
      <c r="U22" s="2">
        <v>3076636</v>
      </c>
      <c r="V22" s="2">
        <v>3092224</v>
      </c>
      <c r="W22" s="2">
        <v>3109481</v>
      </c>
      <c r="X22" s="2">
        <v>3123899</v>
      </c>
      <c r="Z22" s="5">
        <f t="shared" si="3"/>
        <v>1.0000671461038515</v>
      </c>
      <c r="AA22" s="5">
        <f t="shared" si="4"/>
        <v>1.0000512161948827</v>
      </c>
      <c r="AB22" s="5">
        <f t="shared" si="5"/>
        <v>1.0001774683565436</v>
      </c>
      <c r="AC22" s="5">
        <f t="shared" si="6"/>
        <v>1.0002650177225298</v>
      </c>
      <c r="AD22" s="5">
        <f t="shared" si="7"/>
        <v>1.000245409961777</v>
      </c>
      <c r="AE22" s="5">
        <f t="shared" si="8"/>
        <v>1.0004104955622017</v>
      </c>
      <c r="AF22" s="5">
        <f t="shared" si="9"/>
        <v>1.000371566465309</v>
      </c>
      <c r="AG22" s="5">
        <f t="shared" si="10"/>
        <v>1.0003905898058107</v>
      </c>
      <c r="AH22" s="5">
        <f t="shared" si="11"/>
        <v>1.0003575528956634</v>
      </c>
      <c r="AI22" s="5">
        <f t="shared" si="12"/>
        <v>1.0003926118567603</v>
      </c>
      <c r="AJ22" s="5">
        <f t="shared" si="13"/>
        <v>1.0003218412127326</v>
      </c>
      <c r="AK22" s="5">
        <f t="shared" si="14"/>
        <v>1.0002452056369227</v>
      </c>
      <c r="AL22" s="5">
        <f t="shared" si="15"/>
        <v>1.000338286586582</v>
      </c>
      <c r="AM22" s="5">
        <f t="shared" si="16"/>
        <v>1.0003723975331384</v>
      </c>
      <c r="AN22" s="5">
        <f t="shared" si="17"/>
        <v>1.0003094368075915</v>
      </c>
      <c r="AP22" s="5">
        <f t="shared" si="18"/>
        <v>1.0001612516679168</v>
      </c>
      <c r="AQ22" s="5">
        <f t="shared" si="19"/>
        <v>9.8839081363763444E-5</v>
      </c>
      <c r="AR22" s="5">
        <f t="shared" si="20"/>
        <v>1.0003845633171491</v>
      </c>
      <c r="AS22" s="5">
        <f t="shared" si="21"/>
        <v>2.0445414617465162E-5</v>
      </c>
      <c r="AT22" s="5">
        <f t="shared" si="24"/>
        <v>1.0003174335553935</v>
      </c>
      <c r="AU22" s="5">
        <f t="shared" si="25"/>
        <v>4.6787111966204901E-5</v>
      </c>
      <c r="AV22" s="5">
        <f t="shared" si="26"/>
        <v>1.0002877495134863</v>
      </c>
      <c r="AW22" s="5">
        <f t="shared" si="27"/>
        <v>1.1363590057906748E-4</v>
      </c>
      <c r="AX22" s="5">
        <f t="shared" si="28"/>
        <v>0.39491257240465399</v>
      </c>
      <c r="AZ22" s="2">
        <v>3123899</v>
      </c>
      <c r="BA22" s="5">
        <f t="shared" si="29"/>
        <v>1.0002877495134863</v>
      </c>
      <c r="BB22">
        <v>4.75</v>
      </c>
      <c r="BC22" s="2">
        <f t="shared" si="30"/>
        <v>3188443.9933407353</v>
      </c>
      <c r="BE22" s="11">
        <f t="shared" si="31"/>
        <v>1.000318531464206E-3</v>
      </c>
      <c r="BF22" s="11">
        <f t="shared" si="32"/>
        <v>7.6296121721819432E-4</v>
      </c>
      <c r="BG22" s="11">
        <f t="shared" si="33"/>
        <v>2.6463465422321697E-3</v>
      </c>
      <c r="BH22" s="11">
        <f t="shared" si="34"/>
        <v>3.9551339072514402E-3</v>
      </c>
      <c r="BI22" s="11">
        <f t="shared" si="35"/>
        <v>3.6629441349387282E-3</v>
      </c>
      <c r="BJ22" s="11">
        <f t="shared" si="36"/>
        <v>6.1360371926837409E-3</v>
      </c>
      <c r="BK22" s="11">
        <f t="shared" si="37"/>
        <v>5.5548030539347426E-3</v>
      </c>
      <c r="BL22" s="11">
        <f t="shared" si="38"/>
        <v>5.8422012181866823E-3</v>
      </c>
      <c r="BM22" s="11">
        <f t="shared" si="39"/>
        <v>5.3488308879734436E-3</v>
      </c>
      <c r="BN22" s="11">
        <f t="shared" si="40"/>
        <v>5.8769416427344456E-3</v>
      </c>
      <c r="BO22" s="11">
        <f t="shared" si="41"/>
        <v>4.8169367363621873E-3</v>
      </c>
      <c r="BP22" s="11">
        <f t="shared" si="42"/>
        <v>3.6690286289928764E-3</v>
      </c>
      <c r="BQ22" s="11">
        <f t="shared" si="43"/>
        <v>5.0665727112340075E-3</v>
      </c>
      <c r="BR22" s="11">
        <f t="shared" si="44"/>
        <v>5.5807729323620325E-3</v>
      </c>
      <c r="BS22" s="11">
        <f t="shared" si="45"/>
        <v>4.636786653464009E-3</v>
      </c>
      <c r="BU22" s="11">
        <f t="shared" si="46"/>
        <v>4.0941549366521057E-2</v>
      </c>
      <c r="BV22" s="11">
        <f t="shared" si="47"/>
        <v>1.2081321458334626E-2</v>
      </c>
      <c r="BW22" s="11">
        <f t="shared" si="48"/>
        <v>2.9091360500112406E-2</v>
      </c>
      <c r="BX22" s="11">
        <f t="shared" si="49"/>
        <v>2.3996179230037384E-2</v>
      </c>
      <c r="BZ22" s="5">
        <f t="shared" si="52"/>
        <v>14.975043579377214</v>
      </c>
      <c r="CA22" s="13">
        <f t="shared" si="53"/>
        <v>8.0807621198584201E-3</v>
      </c>
    </row>
    <row r="23" spans="1:79" x14ac:dyDescent="0.25">
      <c r="A23">
        <v>1</v>
      </c>
      <c r="B23" s="3" t="s">
        <v>70</v>
      </c>
      <c r="C23" s="3" t="s">
        <v>64</v>
      </c>
      <c r="D23" s="3" t="s">
        <v>68</v>
      </c>
      <c r="E23" s="3" t="s">
        <v>92</v>
      </c>
      <c r="F23" s="3" t="s">
        <v>20</v>
      </c>
      <c r="G23" s="2">
        <v>2688925</v>
      </c>
      <c r="H23" s="2">
        <v>2853118</v>
      </c>
      <c r="I23" s="2">
        <v>2693681</v>
      </c>
      <c r="J23" s="2">
        <v>2702162</v>
      </c>
      <c r="K23" s="2">
        <v>2713535</v>
      </c>
      <c r="L23" s="2">
        <v>2723004</v>
      </c>
      <c r="M23" s="2">
        <v>2734373</v>
      </c>
      <c r="N23" s="2">
        <v>2745299</v>
      </c>
      <c r="O23" s="2">
        <v>2762931</v>
      </c>
      <c r="P23" s="2">
        <v>2783785</v>
      </c>
      <c r="Q23" s="2">
        <v>2808076</v>
      </c>
      <c r="R23" s="2">
        <v>2832704</v>
      </c>
      <c r="S23" s="2">
        <v>2858824</v>
      </c>
      <c r="T23" s="2">
        <v>2869917</v>
      </c>
      <c r="U23" s="2">
        <v>2886281</v>
      </c>
      <c r="V23" s="2">
        <v>2894630</v>
      </c>
      <c r="W23" s="2">
        <v>2902507</v>
      </c>
      <c r="X23" s="2">
        <v>2911641</v>
      </c>
      <c r="Z23" s="5">
        <f t="shared" si="3"/>
        <v>1.0002123088364796</v>
      </c>
      <c r="AA23" s="5">
        <f t="shared" si="4"/>
        <v>1.0002836018625321</v>
      </c>
      <c r="AB23" s="5">
        <f t="shared" si="5"/>
        <v>1.0002351509068781</v>
      </c>
      <c r="AC23" s="5">
        <f t="shared" si="6"/>
        <v>1.0002811910127394</v>
      </c>
      <c r="AD23" s="5">
        <f t="shared" si="7"/>
        <v>1.0002690590491903</v>
      </c>
      <c r="AE23" s="5">
        <f t="shared" si="8"/>
        <v>1.0004318317338508</v>
      </c>
      <c r="AF23" s="5">
        <f t="shared" si="9"/>
        <v>1.0005069808365084</v>
      </c>
      <c r="AG23" s="5">
        <f t="shared" si="10"/>
        <v>1.0005854741075504</v>
      </c>
      <c r="AH23" s="5">
        <f t="shared" si="11"/>
        <v>1.0005881044746525</v>
      </c>
      <c r="AI23" s="5">
        <f t="shared" si="12"/>
        <v>1.0006178083169575</v>
      </c>
      <c r="AJ23" s="5">
        <f t="shared" si="13"/>
        <v>1.0002605124873891</v>
      </c>
      <c r="AK23" s="5">
        <f t="shared" si="14"/>
        <v>1.0003823666181026</v>
      </c>
      <c r="AL23" s="5">
        <f t="shared" si="15"/>
        <v>1.0001941768739626</v>
      </c>
      <c r="AM23" s="5">
        <f t="shared" si="16"/>
        <v>1.0001826510833511</v>
      </c>
      <c r="AN23" s="5">
        <f t="shared" si="17"/>
        <v>1.0002111400735256</v>
      </c>
      <c r="AP23" s="5">
        <f t="shared" si="18"/>
        <v>1.0002562623335638</v>
      </c>
      <c r="AQ23" s="5">
        <f t="shared" si="19"/>
        <v>3.1265984164533261E-5</v>
      </c>
      <c r="AR23" s="5">
        <f t="shared" si="20"/>
        <v>1.0005460398939039</v>
      </c>
      <c r="AS23" s="5">
        <f t="shared" si="21"/>
        <v>7.5901756393417007E-5</v>
      </c>
      <c r="AT23" s="5">
        <f t="shared" si="24"/>
        <v>1.0002461694272662</v>
      </c>
      <c r="AU23" s="5">
        <f t="shared" si="25"/>
        <v>8.173166369536621E-5</v>
      </c>
      <c r="AV23" s="5">
        <f t="shared" si="26"/>
        <v>1.0003494905515782</v>
      </c>
      <c r="AW23" s="5">
        <f t="shared" si="27"/>
        <v>1.5667683063704403E-4</v>
      </c>
      <c r="AX23" s="5">
        <f t="shared" si="28"/>
        <v>0.44830061908553753</v>
      </c>
      <c r="AZ23" s="2">
        <v>2911641</v>
      </c>
      <c r="BA23" s="5">
        <f t="shared" si="29"/>
        <v>1.0003494905515782</v>
      </c>
      <c r="BB23">
        <v>4.75</v>
      </c>
      <c r="BC23" s="2">
        <f t="shared" si="30"/>
        <v>2984529.3020209312</v>
      </c>
      <c r="BE23" s="11">
        <f t="shared" si="31"/>
        <v>3.1484797197589565E-3</v>
      </c>
      <c r="BF23" s="11">
        <f t="shared" si="32"/>
        <v>4.2088520229357496E-3</v>
      </c>
      <c r="BG23" s="11">
        <f t="shared" si="33"/>
        <v>3.4895440817974688E-3</v>
      </c>
      <c r="BH23" s="11">
        <f t="shared" si="34"/>
        <v>4.1751683067670076E-3</v>
      </c>
      <c r="BI23" s="11">
        <f t="shared" si="35"/>
        <v>3.9957972083546345E-3</v>
      </c>
      <c r="BJ23" s="11">
        <f t="shared" si="36"/>
        <v>6.4226155329529799E-3</v>
      </c>
      <c r="BK23" s="11">
        <f t="shared" si="37"/>
        <v>7.5477816854636615E-3</v>
      </c>
      <c r="BL23" s="11">
        <f t="shared" si="38"/>
        <v>8.7258893916017932E-3</v>
      </c>
      <c r="BM23" s="11">
        <f t="shared" si="39"/>
        <v>8.7704178946723665E-3</v>
      </c>
      <c r="BN23" s="11">
        <f t="shared" si="40"/>
        <v>9.2208716477260033E-3</v>
      </c>
      <c r="BO23" s="11">
        <f t="shared" si="41"/>
        <v>3.8802668509849703E-3</v>
      </c>
      <c r="BP23" s="11">
        <f t="shared" si="42"/>
        <v>5.7019070586361575E-3</v>
      </c>
      <c r="BQ23" s="11">
        <f t="shared" si="43"/>
        <v>2.8926497454682121E-3</v>
      </c>
      <c r="BR23" s="11">
        <f t="shared" si="44"/>
        <v>2.7212458932575068E-3</v>
      </c>
      <c r="BS23" s="11">
        <f t="shared" si="45"/>
        <v>3.1469347016217508E-3</v>
      </c>
      <c r="BU23" s="11">
        <f t="shared" si="46"/>
        <v>6.1062692339875602E-2</v>
      </c>
      <c r="BV23" s="11">
        <f t="shared" si="47"/>
        <v>1.9162625418525758E-2</v>
      </c>
      <c r="BW23" s="11">
        <f t="shared" si="48"/>
        <v>4.1352508415294587E-2</v>
      </c>
      <c r="BX23" s="11">
        <f t="shared" si="49"/>
        <v>1.8475079263361449E-2</v>
      </c>
      <c r="BZ23" s="5">
        <f t="shared" si="52"/>
        <v>14.908952604609635</v>
      </c>
      <c r="CA23" s="13">
        <f t="shared" si="53"/>
        <v>1.1091589412597358E-2</v>
      </c>
    </row>
    <row r="24" spans="1:79" x14ac:dyDescent="0.25">
      <c r="A24">
        <v>1</v>
      </c>
      <c r="B24" s="3" t="s">
        <v>70</v>
      </c>
      <c r="C24" s="3" t="s">
        <v>66</v>
      </c>
      <c r="D24" s="3" t="s">
        <v>71</v>
      </c>
      <c r="E24" s="3" t="s">
        <v>93</v>
      </c>
      <c r="F24" s="3" t="s">
        <v>21</v>
      </c>
      <c r="G24" s="2">
        <v>4042193</v>
      </c>
      <c r="H24" s="2">
        <v>4339367</v>
      </c>
      <c r="I24" s="2">
        <v>4049021</v>
      </c>
      <c r="J24" s="2">
        <v>4068132</v>
      </c>
      <c r="K24" s="2">
        <v>4089875</v>
      </c>
      <c r="L24" s="2">
        <v>4117170</v>
      </c>
      <c r="M24" s="2">
        <v>4146101</v>
      </c>
      <c r="N24" s="2">
        <v>4182742</v>
      </c>
      <c r="O24" s="2">
        <v>4219239</v>
      </c>
      <c r="P24" s="2">
        <v>4256672</v>
      </c>
      <c r="Q24" s="2">
        <v>4289878</v>
      </c>
      <c r="R24" s="2">
        <v>4317074</v>
      </c>
      <c r="S24" s="2">
        <v>4347937</v>
      </c>
      <c r="T24" s="2">
        <v>4367882</v>
      </c>
      <c r="U24" s="2">
        <v>4382667</v>
      </c>
      <c r="V24" s="2">
        <v>4398500</v>
      </c>
      <c r="W24" s="2">
        <v>4412617</v>
      </c>
      <c r="X24" s="2">
        <v>4425092</v>
      </c>
      <c r="Z24" s="5">
        <f t="shared" si="3"/>
        <v>1.0003095048617554</v>
      </c>
      <c r="AA24" s="5">
        <f t="shared" si="4"/>
        <v>1.0003502587694779</v>
      </c>
      <c r="AB24" s="5">
        <f t="shared" si="5"/>
        <v>1.0004369164470661</v>
      </c>
      <c r="AC24" s="5">
        <f t="shared" si="6"/>
        <v>1.0004597524191332</v>
      </c>
      <c r="AD24" s="5">
        <f t="shared" si="7"/>
        <v>1.0005774263802838</v>
      </c>
      <c r="AE24" s="5">
        <f t="shared" si="8"/>
        <v>1.0005698213017447</v>
      </c>
      <c r="AF24" s="5">
        <f t="shared" si="9"/>
        <v>1.0005790074433007</v>
      </c>
      <c r="AG24" s="5">
        <f t="shared" si="10"/>
        <v>1.0005090841794597</v>
      </c>
      <c r="AH24" s="5">
        <f t="shared" si="11"/>
        <v>1.0004138069213799</v>
      </c>
      <c r="AI24" s="5">
        <f t="shared" si="12"/>
        <v>1.0004662639447905</v>
      </c>
      <c r="AJ24" s="5">
        <f t="shared" si="13"/>
        <v>1.0002994229769815</v>
      </c>
      <c r="AK24" s="5">
        <f t="shared" si="14"/>
        <v>1.0002210115400341</v>
      </c>
      <c r="AL24" s="5">
        <f t="shared" si="15"/>
        <v>1.0002358000984011</v>
      </c>
      <c r="AM24" s="5">
        <f t="shared" si="16"/>
        <v>1.0002094797079728</v>
      </c>
      <c r="AN24" s="5">
        <f t="shared" si="17"/>
        <v>1.0001845186721299</v>
      </c>
      <c r="AP24" s="5">
        <f t="shared" si="18"/>
        <v>1.0004267717755435</v>
      </c>
      <c r="AQ24" s="5">
        <f t="shared" si="19"/>
        <v>1.0427513642753519E-4</v>
      </c>
      <c r="AR24" s="5">
        <f t="shared" si="20"/>
        <v>1.0005075967581352</v>
      </c>
      <c r="AS24" s="5">
        <f t="shared" si="21"/>
        <v>6.978274704928588E-5</v>
      </c>
      <c r="AT24" s="5">
        <f t="shared" si="24"/>
        <v>1.0002300465991039</v>
      </c>
      <c r="AU24" s="5">
        <f t="shared" si="25"/>
        <v>4.3080175253016947E-5</v>
      </c>
      <c r="AV24" s="5">
        <f t="shared" si="26"/>
        <v>1.0003881383775941</v>
      </c>
      <c r="AW24" s="5">
        <f t="shared" si="27"/>
        <v>1.3994249384611444E-4</v>
      </c>
      <c r="AX24" s="5">
        <f t="shared" si="28"/>
        <v>0.36054794352868413</v>
      </c>
      <c r="AZ24" s="2">
        <v>4425092</v>
      </c>
      <c r="BA24" s="5">
        <f t="shared" si="29"/>
        <v>1.0003881383775941</v>
      </c>
      <c r="BB24">
        <v>4.75</v>
      </c>
      <c r="BC24" s="2">
        <f t="shared" si="30"/>
        <v>4551808.9742527474</v>
      </c>
      <c r="BE24" s="11">
        <f t="shared" si="31"/>
        <v>4.7199063674898678E-3</v>
      </c>
      <c r="BF24" s="11">
        <f t="shared" si="32"/>
        <v>5.3447134950390662E-3</v>
      </c>
      <c r="BG24" s="11">
        <f t="shared" si="33"/>
        <v>6.6737980989639567E-3</v>
      </c>
      <c r="BH24" s="11">
        <f t="shared" si="34"/>
        <v>7.0269141181928951E-3</v>
      </c>
      <c r="BI24" s="11">
        <f t="shared" si="35"/>
        <v>8.8374595794940003E-3</v>
      </c>
      <c r="BJ24" s="11">
        <f t="shared" si="36"/>
        <v>8.7256158759014824E-3</v>
      </c>
      <c r="BK24" s="11">
        <f t="shared" si="37"/>
        <v>8.8719790464584225E-3</v>
      </c>
      <c r="BL24" s="11">
        <f t="shared" si="38"/>
        <v>7.8009299283572364E-3</v>
      </c>
      <c r="BM24" s="11">
        <f t="shared" si="39"/>
        <v>6.33957422565401E-3</v>
      </c>
      <c r="BN24" s="11">
        <f t="shared" si="40"/>
        <v>7.1490551239103972E-3</v>
      </c>
      <c r="BO24" s="11">
        <f t="shared" si="41"/>
        <v>4.5872329796867728E-3</v>
      </c>
      <c r="BP24" s="11">
        <f t="shared" si="42"/>
        <v>3.384935765206043E-3</v>
      </c>
      <c r="BQ24" s="11">
        <f t="shared" si="43"/>
        <v>3.612640431043479E-3</v>
      </c>
      <c r="BR24" s="11">
        <f t="shared" si="44"/>
        <v>3.2095032397407852E-3</v>
      </c>
      <c r="BS24" s="11">
        <f t="shared" si="45"/>
        <v>2.8271205046801473E-3</v>
      </c>
      <c r="BU24" s="11">
        <f t="shared" si="46"/>
        <v>7.3518013612907662E-2</v>
      </c>
      <c r="BV24" s="11">
        <f t="shared" si="47"/>
        <v>3.3025514068709461E-2</v>
      </c>
      <c r="BW24" s="11">
        <f t="shared" si="48"/>
        <v>3.9494427339769045E-2</v>
      </c>
      <c r="BX24" s="11">
        <f t="shared" si="49"/>
        <v>1.7745197320016448E-2</v>
      </c>
      <c r="BZ24" s="5">
        <f t="shared" si="52"/>
        <v>15.331035288673281</v>
      </c>
      <c r="CA24" s="13">
        <f t="shared" si="53"/>
        <v>1.0186997108048601E-2</v>
      </c>
    </row>
    <row r="25" spans="1:79" x14ac:dyDescent="0.25">
      <c r="A25">
        <v>1</v>
      </c>
      <c r="B25" s="3" t="s">
        <v>70</v>
      </c>
      <c r="C25" s="3" t="s">
        <v>66</v>
      </c>
      <c r="D25" s="3" t="s">
        <v>77</v>
      </c>
      <c r="E25" s="3" t="s">
        <v>94</v>
      </c>
      <c r="F25" s="3" t="s">
        <v>22</v>
      </c>
      <c r="G25" s="2">
        <v>4469035</v>
      </c>
      <c r="H25" s="2">
        <v>4533372</v>
      </c>
      <c r="I25" s="2">
        <v>4471885</v>
      </c>
      <c r="J25" s="2">
        <v>4477875</v>
      </c>
      <c r="K25" s="2">
        <v>4497267</v>
      </c>
      <c r="L25" s="2">
        <v>4521042</v>
      </c>
      <c r="M25" s="2">
        <v>4552238</v>
      </c>
      <c r="N25" s="2">
        <v>4576628</v>
      </c>
      <c r="O25" s="2">
        <v>4302665</v>
      </c>
      <c r="P25" s="2">
        <v>4375581</v>
      </c>
      <c r="Q25" s="2">
        <v>4435586</v>
      </c>
      <c r="R25" s="2">
        <v>4491648</v>
      </c>
      <c r="S25" s="2">
        <v>4544951</v>
      </c>
      <c r="T25" s="2">
        <v>4575381</v>
      </c>
      <c r="U25" s="2">
        <v>4603676</v>
      </c>
      <c r="V25" s="2">
        <v>4627491</v>
      </c>
      <c r="W25" s="2">
        <v>4648990</v>
      </c>
      <c r="X25" s="2">
        <v>4670724</v>
      </c>
      <c r="Z25" s="5">
        <f t="shared" si="3"/>
        <v>1.0000874130188857</v>
      </c>
      <c r="AA25" s="5">
        <f t="shared" si="4"/>
        <v>1.0002821659533034</v>
      </c>
      <c r="AB25" s="5">
        <f t="shared" si="5"/>
        <v>1.0003441886573183</v>
      </c>
      <c r="AC25" s="5">
        <f t="shared" si="6"/>
        <v>1.0004487319474964</v>
      </c>
      <c r="AD25" s="5">
        <f t="shared" si="7"/>
        <v>1.000348539371672</v>
      </c>
      <c r="AE25" s="5">
        <f t="shared" si="8"/>
        <v>0.99597509257206118</v>
      </c>
      <c r="AF25" s="5">
        <f t="shared" si="9"/>
        <v>1.0011001632207817</v>
      </c>
      <c r="AG25" s="5">
        <f t="shared" si="10"/>
        <v>1.0008907159140328</v>
      </c>
      <c r="AH25" s="5">
        <f t="shared" si="11"/>
        <v>1.0008206334343555</v>
      </c>
      <c r="AI25" s="5">
        <f t="shared" si="12"/>
        <v>1.0007701711703845</v>
      </c>
      <c r="AJ25" s="5">
        <f t="shared" si="13"/>
        <v>1.0004353054882724</v>
      </c>
      <c r="AK25" s="5">
        <f t="shared" si="14"/>
        <v>1.0004019992327144</v>
      </c>
      <c r="AL25" s="5">
        <f t="shared" si="15"/>
        <v>1.0003363044450844</v>
      </c>
      <c r="AM25" s="5">
        <f t="shared" si="16"/>
        <v>1.0003020142350394</v>
      </c>
      <c r="AN25" s="5">
        <f t="shared" si="17"/>
        <v>1.0003038074063566</v>
      </c>
      <c r="AP25" s="5">
        <f t="shared" si="18"/>
        <v>1.0003022077897352</v>
      </c>
      <c r="AQ25" s="5">
        <f t="shared" si="19"/>
        <v>1.3408654511850822E-4</v>
      </c>
      <c r="AR25" s="5">
        <f t="shared" si="20"/>
        <v>0.99991135526232322</v>
      </c>
      <c r="AS25" s="5">
        <f t="shared" si="21"/>
        <v>2.204026268731465E-3</v>
      </c>
      <c r="AT25" s="5">
        <f t="shared" si="24"/>
        <v>1.0003558861614934</v>
      </c>
      <c r="AU25" s="5">
        <f t="shared" si="25"/>
        <v>6.0065942133329117E-5</v>
      </c>
      <c r="AV25" s="5">
        <f t="shared" si="26"/>
        <v>1.0001898164045173</v>
      </c>
      <c r="AW25" s="5">
        <f t="shared" si="27"/>
        <v>1.1983927815979534E-3</v>
      </c>
      <c r="AX25" s="5">
        <f t="shared" si="28"/>
        <v>6.3134310474657545</v>
      </c>
      <c r="AZ25" s="2">
        <v>4670724</v>
      </c>
      <c r="BA25" s="5">
        <f t="shared" si="29"/>
        <v>1.0001898164045173</v>
      </c>
      <c r="BB25">
        <v>4.75</v>
      </c>
      <c r="BC25" s="2">
        <f t="shared" si="30"/>
        <v>4735868.6482509095</v>
      </c>
      <c r="BE25" s="11">
        <f t="shared" si="31"/>
        <v>1.3394798837627064E-3</v>
      </c>
      <c r="BF25" s="11">
        <f t="shared" si="32"/>
        <v>4.3306255757473711E-3</v>
      </c>
      <c r="BG25" s="11">
        <f t="shared" si="33"/>
        <v>5.286544027739426E-3</v>
      </c>
      <c r="BH25" s="11">
        <f t="shared" si="34"/>
        <v>6.900179206474899E-3</v>
      </c>
      <c r="BI25" s="11">
        <f t="shared" si="35"/>
        <v>5.3578042272832693E-3</v>
      </c>
      <c r="BJ25" s="11">
        <f t="shared" si="36"/>
        <v>-5.986132147948231E-2</v>
      </c>
      <c r="BK25" s="11">
        <f t="shared" si="37"/>
        <v>1.6946706285523083E-2</v>
      </c>
      <c r="BL25" s="11">
        <f t="shared" si="38"/>
        <v>1.3713607404365336E-2</v>
      </c>
      <c r="BM25" s="11">
        <f t="shared" si="39"/>
        <v>1.2639141705289791E-2</v>
      </c>
      <c r="BN25" s="11">
        <f t="shared" si="40"/>
        <v>1.1867136516485743E-2</v>
      </c>
      <c r="BO25" s="11">
        <f t="shared" si="41"/>
        <v>6.6953417099546719E-3</v>
      </c>
      <c r="BP25" s="11">
        <f t="shared" si="42"/>
        <v>6.1841844427819037E-3</v>
      </c>
      <c r="BQ25" s="11">
        <f t="shared" si="43"/>
        <v>5.173039979355698E-3</v>
      </c>
      <c r="BR25" s="11">
        <f t="shared" si="44"/>
        <v>4.6459301595616065E-3</v>
      </c>
      <c r="BS25" s="11">
        <f t="shared" si="45"/>
        <v>4.6749939234114191E-3</v>
      </c>
      <c r="BU25" s="11">
        <f t="shared" si="46"/>
        <v>1.4396172775554383E-2</v>
      </c>
      <c r="BV25" s="11">
        <f t="shared" si="47"/>
        <v>2.3422561179457846E-2</v>
      </c>
      <c r="BW25" s="11">
        <f t="shared" si="48"/>
        <v>-6.9214714414193024E-3</v>
      </c>
      <c r="BX25" s="11">
        <f t="shared" si="49"/>
        <v>2.7673125628857154E-2</v>
      </c>
      <c r="BZ25" s="5">
        <f t="shared" si="52"/>
        <v>15.370675720417045</v>
      </c>
      <c r="CA25" s="13">
        <f t="shared" si="53"/>
        <v>8.7479118368272601E-2</v>
      </c>
    </row>
    <row r="26" spans="1:79" x14ac:dyDescent="0.25">
      <c r="A26">
        <v>1</v>
      </c>
      <c r="B26" s="3" t="s">
        <v>70</v>
      </c>
      <c r="C26" s="3" t="s">
        <v>62</v>
      </c>
      <c r="D26" s="3" t="s">
        <v>62</v>
      </c>
      <c r="E26" s="3" t="s">
        <v>95</v>
      </c>
      <c r="F26" s="3" t="s">
        <v>23</v>
      </c>
      <c r="G26" s="2">
        <v>1274779</v>
      </c>
      <c r="H26" s="2">
        <v>1328361</v>
      </c>
      <c r="I26" s="2">
        <v>1277072</v>
      </c>
      <c r="J26" s="2">
        <v>1285692</v>
      </c>
      <c r="K26" s="2">
        <v>1295960</v>
      </c>
      <c r="L26" s="2">
        <v>1306513</v>
      </c>
      <c r="M26" s="2">
        <v>1313688</v>
      </c>
      <c r="N26" s="2">
        <v>1318787</v>
      </c>
      <c r="O26" s="2">
        <v>1323619</v>
      </c>
      <c r="P26" s="2">
        <v>1327040</v>
      </c>
      <c r="Q26" s="2">
        <v>1330509</v>
      </c>
      <c r="R26" s="2">
        <v>1329590</v>
      </c>
      <c r="S26" s="2">
        <v>1327695</v>
      </c>
      <c r="T26" s="2">
        <v>1328257</v>
      </c>
      <c r="U26" s="2">
        <v>1328888</v>
      </c>
      <c r="V26" s="2">
        <v>1328778</v>
      </c>
      <c r="W26" s="2">
        <v>1330256</v>
      </c>
      <c r="X26" s="2">
        <v>1329328</v>
      </c>
      <c r="Z26" s="5">
        <f t="shared" si="3"/>
        <v>1.0004784565197373</v>
      </c>
      <c r="AA26" s="5">
        <f t="shared" si="4"/>
        <v>1.0005654899572991</v>
      </c>
      <c r="AB26" s="5">
        <f t="shared" si="5"/>
        <v>1.0005762102942652</v>
      </c>
      <c r="AC26" s="5">
        <f t="shared" si="6"/>
        <v>1.0003888903233702</v>
      </c>
      <c r="AD26" s="5">
        <f t="shared" si="7"/>
        <v>1.0002749737228103</v>
      </c>
      <c r="AE26" s="5">
        <f t="shared" si="8"/>
        <v>1.0002595244943993</v>
      </c>
      <c r="AF26" s="5">
        <f t="shared" si="9"/>
        <v>1.0001831206200122</v>
      </c>
      <c r="AG26" s="5">
        <f t="shared" si="10"/>
        <v>1.0001851746532262</v>
      </c>
      <c r="AH26" s="5">
        <f t="shared" si="11"/>
        <v>0.99995100005526727</v>
      </c>
      <c r="AI26" s="5">
        <f t="shared" si="12"/>
        <v>0.99989884897353232</v>
      </c>
      <c r="AJ26" s="5">
        <f t="shared" si="13"/>
        <v>1.0000300164393874</v>
      </c>
      <c r="AK26" s="5">
        <f t="shared" si="14"/>
        <v>1.0000336855894361</v>
      </c>
      <c r="AL26" s="5">
        <f t="shared" si="15"/>
        <v>0.9999941290592983</v>
      </c>
      <c r="AM26" s="5">
        <f t="shared" si="16"/>
        <v>1.0000788439814192</v>
      </c>
      <c r="AN26" s="5">
        <f t="shared" si="17"/>
        <v>0.99995050993767265</v>
      </c>
      <c r="AP26" s="5">
        <f t="shared" si="18"/>
        <v>1.0004568041634965</v>
      </c>
      <c r="AQ26" s="5">
        <f t="shared" si="19"/>
        <v>1.2670225847562363E-4</v>
      </c>
      <c r="AR26" s="5">
        <f t="shared" si="20"/>
        <v>1.0000955337592874</v>
      </c>
      <c r="AS26" s="5">
        <f t="shared" si="21"/>
        <v>1.5982397018721067E-4</v>
      </c>
      <c r="AT26" s="5">
        <f t="shared" si="24"/>
        <v>1.0000174370014427</v>
      </c>
      <c r="AU26" s="5">
        <f t="shared" si="25"/>
        <v>4.7998875227722576E-5</v>
      </c>
      <c r="AV26" s="5">
        <f t="shared" si="26"/>
        <v>1.0001899249747421</v>
      </c>
      <c r="AW26" s="5">
        <f t="shared" si="27"/>
        <v>2.2757035685693641E-4</v>
      </c>
      <c r="AX26" s="5">
        <f t="shared" si="28"/>
        <v>1.1982118579503369</v>
      </c>
      <c r="AZ26" s="2">
        <v>1329328</v>
      </c>
      <c r="BA26" s="5">
        <f t="shared" si="29"/>
        <v>1.0001899249747421</v>
      </c>
      <c r="BB26">
        <v>4.75</v>
      </c>
      <c r="BC26" s="2">
        <f t="shared" si="30"/>
        <v>1346351.6777740764</v>
      </c>
      <c r="BE26" s="11">
        <f t="shared" si="31"/>
        <v>6.7498152022751334E-3</v>
      </c>
      <c r="BF26" s="11">
        <f t="shared" si="32"/>
        <v>7.9863606524734898E-3</v>
      </c>
      <c r="BG26" s="11">
        <f t="shared" si="33"/>
        <v>8.1429982406864276E-3</v>
      </c>
      <c r="BH26" s="11">
        <f t="shared" si="34"/>
        <v>5.49171726572939E-3</v>
      </c>
      <c r="BI26" s="11">
        <f t="shared" si="35"/>
        <v>3.8814391240538093E-3</v>
      </c>
      <c r="BJ26" s="11">
        <f t="shared" si="36"/>
        <v>3.6639730297614026E-3</v>
      </c>
      <c r="BK26" s="11">
        <f t="shared" si="37"/>
        <v>2.5845806081659095E-3</v>
      </c>
      <c r="BL26" s="11">
        <f t="shared" si="38"/>
        <v>2.6140884977092771E-3</v>
      </c>
      <c r="BM26" s="11">
        <f t="shared" si="39"/>
        <v>-6.907131030304825E-4</v>
      </c>
      <c r="BN26" s="11">
        <f t="shared" si="40"/>
        <v>-1.4252513932866417E-3</v>
      </c>
      <c r="BO26" s="11">
        <f t="shared" si="41"/>
        <v>4.2328998753471403E-4</v>
      </c>
      <c r="BP26" s="11">
        <f t="shared" si="42"/>
        <v>4.7505866711028411E-4</v>
      </c>
      <c r="BQ26" s="11">
        <f t="shared" si="43"/>
        <v>-8.2775975100979338E-5</v>
      </c>
      <c r="BR26" s="11">
        <f t="shared" si="44"/>
        <v>1.1123001735429128E-3</v>
      </c>
      <c r="BS26" s="11">
        <f t="shared" si="45"/>
        <v>-6.9761008407409619E-4</v>
      </c>
      <c r="BU26" s="11">
        <f t="shared" si="46"/>
        <v>4.2032383652382155E-2</v>
      </c>
      <c r="BV26" s="11">
        <f t="shared" si="47"/>
        <v>3.2664563940012714E-2</v>
      </c>
      <c r="BW26" s="11">
        <f t="shared" si="48"/>
        <v>6.7546920010586042E-3</v>
      </c>
      <c r="BX26" s="11">
        <f t="shared" si="49"/>
        <v>1.2299511559508147E-3</v>
      </c>
      <c r="BZ26" s="5">
        <f t="shared" si="52"/>
        <v>14.112909031266721</v>
      </c>
      <c r="CA26" s="13">
        <f t="shared" si="53"/>
        <v>1.5252583297431066E-2</v>
      </c>
    </row>
    <row r="27" spans="1:79" x14ac:dyDescent="0.25">
      <c r="A27">
        <v>1</v>
      </c>
      <c r="B27" s="3" t="s">
        <v>70</v>
      </c>
      <c r="C27" s="3" t="s">
        <v>66</v>
      </c>
      <c r="D27" s="3" t="s">
        <v>82</v>
      </c>
      <c r="E27" s="3" t="s">
        <v>96</v>
      </c>
      <c r="F27" s="3" t="s">
        <v>24</v>
      </c>
      <c r="G27" s="2">
        <v>5296647</v>
      </c>
      <c r="H27" s="2">
        <v>5773552</v>
      </c>
      <c r="I27" s="2">
        <v>5311034</v>
      </c>
      <c r="J27" s="2">
        <v>5374691</v>
      </c>
      <c r="K27" s="2">
        <v>5440389</v>
      </c>
      <c r="L27" s="2">
        <v>5496269</v>
      </c>
      <c r="M27" s="2">
        <v>5546935</v>
      </c>
      <c r="N27" s="2">
        <v>5592379</v>
      </c>
      <c r="O27" s="2">
        <v>5627367</v>
      </c>
      <c r="P27" s="2">
        <v>5653408</v>
      </c>
      <c r="Q27" s="2">
        <v>5684965</v>
      </c>
      <c r="R27" s="2">
        <v>5730388</v>
      </c>
      <c r="S27" s="2">
        <v>5788409</v>
      </c>
      <c r="T27" s="2">
        <v>5844171</v>
      </c>
      <c r="U27" s="2">
        <v>5890740</v>
      </c>
      <c r="V27" s="2">
        <v>5936040</v>
      </c>
      <c r="W27" s="2">
        <v>5975346</v>
      </c>
      <c r="X27" s="2">
        <v>6006401</v>
      </c>
      <c r="Z27" s="5">
        <f t="shared" si="3"/>
        <v>1.0007694098914548</v>
      </c>
      <c r="AA27" s="5">
        <f t="shared" si="4"/>
        <v>1.000783978560521</v>
      </c>
      <c r="AB27" s="5">
        <f t="shared" si="5"/>
        <v>1.0006588880524234</v>
      </c>
      <c r="AC27" s="5">
        <f t="shared" si="6"/>
        <v>1.000591254693489</v>
      </c>
      <c r="AD27" s="5">
        <f t="shared" si="7"/>
        <v>1.0005254287611389</v>
      </c>
      <c r="AE27" s="5">
        <f t="shared" si="8"/>
        <v>1.0004014234110079</v>
      </c>
      <c r="AF27" s="5">
        <f t="shared" si="9"/>
        <v>1.0002970368887847</v>
      </c>
      <c r="AG27" s="5">
        <f t="shared" si="10"/>
        <v>1.0003580205904312</v>
      </c>
      <c r="AH27" s="5">
        <f t="shared" si="11"/>
        <v>1.0005116761980355</v>
      </c>
      <c r="AI27" s="5">
        <f t="shared" si="12"/>
        <v>1.0006473900963762</v>
      </c>
      <c r="AJ27" s="5">
        <f t="shared" si="13"/>
        <v>1.0006156995653377</v>
      </c>
      <c r="AK27" s="5">
        <f t="shared" si="14"/>
        <v>1.0005093957363016</v>
      </c>
      <c r="AL27" s="5">
        <f t="shared" si="15"/>
        <v>1.0004914151597197</v>
      </c>
      <c r="AM27" s="5">
        <f t="shared" si="16"/>
        <v>1.0004231550258285</v>
      </c>
      <c r="AN27" s="5">
        <f t="shared" si="17"/>
        <v>1.0003322232342302</v>
      </c>
      <c r="AP27" s="5">
        <f t="shared" si="18"/>
        <v>1.0006657919918054</v>
      </c>
      <c r="AQ27" s="5">
        <f t="shared" si="19"/>
        <v>1.1181462772705638E-4</v>
      </c>
      <c r="AR27" s="5">
        <f t="shared" si="20"/>
        <v>1.0004431094369273</v>
      </c>
      <c r="AS27" s="5">
        <f t="shared" si="21"/>
        <v>1.3851625755627897E-4</v>
      </c>
      <c r="AT27" s="5">
        <f t="shared" si="24"/>
        <v>1.0004743777442837</v>
      </c>
      <c r="AU27" s="5">
        <f t="shared" si="25"/>
        <v>1.0526165257373421E-4</v>
      </c>
      <c r="AV27" s="5">
        <f t="shared" si="26"/>
        <v>1.0005277597243385</v>
      </c>
      <c r="AW27" s="5">
        <f t="shared" si="27"/>
        <v>1.5033728494198554E-4</v>
      </c>
      <c r="AX27" s="5">
        <f t="shared" si="28"/>
        <v>0.2848593365672637</v>
      </c>
      <c r="AZ27" s="2">
        <v>6006401</v>
      </c>
      <c r="BA27" s="5">
        <f t="shared" si="29"/>
        <v>1.0005277597243385</v>
      </c>
      <c r="BB27">
        <v>4.75</v>
      </c>
      <c r="BC27" s="2">
        <f t="shared" si="30"/>
        <v>6246319.2177318269</v>
      </c>
      <c r="BE27" s="11">
        <f t="shared" si="31"/>
        <v>1.1985801634860627E-2</v>
      </c>
      <c r="BF27" s="11">
        <f t="shared" si="32"/>
        <v>1.2223586435015532E-2</v>
      </c>
      <c r="BG27" s="11">
        <f t="shared" si="33"/>
        <v>1.0271324348314126E-2</v>
      </c>
      <c r="BH27" s="11">
        <f t="shared" si="34"/>
        <v>9.2182533278484247E-3</v>
      </c>
      <c r="BI27" s="11">
        <f t="shared" si="35"/>
        <v>8.1926325078625073E-3</v>
      </c>
      <c r="BJ27" s="11">
        <f t="shared" si="36"/>
        <v>6.2563713939989274E-3</v>
      </c>
      <c r="BK27" s="11">
        <f t="shared" si="37"/>
        <v>4.627563832250603E-3</v>
      </c>
      <c r="BL27" s="11">
        <f t="shared" si="38"/>
        <v>5.5819427856613757E-3</v>
      </c>
      <c r="BM27" s="11">
        <f t="shared" si="39"/>
        <v>7.9900228057692146E-3</v>
      </c>
      <c r="BN27" s="11">
        <f t="shared" si="40"/>
        <v>1.0125143358530098E-2</v>
      </c>
      <c r="BO27" s="11">
        <f t="shared" si="41"/>
        <v>9.6333897621954101E-3</v>
      </c>
      <c r="BP27" s="11">
        <f t="shared" si="42"/>
        <v>7.9684526684793422E-3</v>
      </c>
      <c r="BQ27" s="11">
        <f t="shared" si="43"/>
        <v>7.6900355473166204E-3</v>
      </c>
      <c r="BR27" s="11">
        <f t="shared" si="44"/>
        <v>6.6215861079104155E-3</v>
      </c>
      <c r="BS27" s="11">
        <f t="shared" si="45"/>
        <v>5.19718858121343E-3</v>
      </c>
      <c r="BU27" s="11">
        <f t="shared" si="46"/>
        <v>9.0039037904545927E-2</v>
      </c>
      <c r="BV27" s="11">
        <f t="shared" si="47"/>
        <v>5.2973677065520475E-2</v>
      </c>
      <c r="BW27" s="11">
        <f t="shared" si="48"/>
        <v>3.5053060602652231E-2</v>
      </c>
      <c r="BX27" s="11">
        <f t="shared" si="49"/>
        <v>3.766008932679088E-2</v>
      </c>
      <c r="BZ27" s="5">
        <f t="shared" si="52"/>
        <v>15.647502923065137</v>
      </c>
      <c r="CA27" s="13">
        <f t="shared" si="53"/>
        <v>1.1168021153327601E-2</v>
      </c>
    </row>
    <row r="28" spans="1:79" x14ac:dyDescent="0.25">
      <c r="A28">
        <v>1</v>
      </c>
      <c r="B28" s="3" t="s">
        <v>70</v>
      </c>
      <c r="C28" s="3" t="s">
        <v>62</v>
      </c>
      <c r="D28" s="3" t="s">
        <v>62</v>
      </c>
      <c r="E28" s="3" t="s">
        <v>97</v>
      </c>
      <c r="F28" s="3" t="s">
        <v>25</v>
      </c>
      <c r="G28" s="2">
        <v>6349364</v>
      </c>
      <c r="H28" s="2">
        <v>6547629</v>
      </c>
      <c r="I28" s="2">
        <v>6361104</v>
      </c>
      <c r="J28" s="2">
        <v>6397634</v>
      </c>
      <c r="K28" s="2">
        <v>6417206</v>
      </c>
      <c r="L28" s="2">
        <v>6422565</v>
      </c>
      <c r="M28" s="2">
        <v>6412281</v>
      </c>
      <c r="N28" s="2">
        <v>6403290</v>
      </c>
      <c r="O28" s="2">
        <v>6410084</v>
      </c>
      <c r="P28" s="2">
        <v>6431559</v>
      </c>
      <c r="Q28" s="2">
        <v>6468967</v>
      </c>
      <c r="R28" s="2">
        <v>6517613</v>
      </c>
      <c r="S28" s="2">
        <v>6565036</v>
      </c>
      <c r="T28" s="2">
        <v>6611797</v>
      </c>
      <c r="U28" s="2">
        <v>6657780</v>
      </c>
      <c r="V28" s="2">
        <v>6708810</v>
      </c>
      <c r="W28" s="2">
        <v>6755124</v>
      </c>
      <c r="X28" s="2">
        <v>6794422</v>
      </c>
      <c r="Z28" s="5">
        <f t="shared" si="3"/>
        <v>1.0003655299635363</v>
      </c>
      <c r="AA28" s="5">
        <f t="shared" si="4"/>
        <v>1.0001949142007738</v>
      </c>
      <c r="AB28" s="5">
        <f t="shared" si="5"/>
        <v>1.0000532553185923</v>
      </c>
      <c r="AC28" s="5">
        <f t="shared" si="6"/>
        <v>0.99989776847156542</v>
      </c>
      <c r="AD28" s="5">
        <f t="shared" si="7"/>
        <v>0.99991047839419045</v>
      </c>
      <c r="AE28" s="5">
        <f t="shared" si="8"/>
        <v>1.0000676641634685</v>
      </c>
      <c r="AF28" s="5">
        <f t="shared" si="9"/>
        <v>1.0002133930330535</v>
      </c>
      <c r="AG28" s="5">
        <f t="shared" si="10"/>
        <v>1.0003699413474247</v>
      </c>
      <c r="AH28" s="5">
        <f t="shared" si="11"/>
        <v>1.0004777143898949</v>
      </c>
      <c r="AI28" s="5">
        <f t="shared" si="12"/>
        <v>1.0004620636127444</v>
      </c>
      <c r="AJ28" s="5">
        <f t="shared" si="13"/>
        <v>1.0004521478590858</v>
      </c>
      <c r="AK28" s="5">
        <f t="shared" si="14"/>
        <v>1.000441317904984</v>
      </c>
      <c r="AL28" s="5">
        <f t="shared" si="15"/>
        <v>1.0004859874095733</v>
      </c>
      <c r="AM28" s="5">
        <f t="shared" si="16"/>
        <v>1.0004376722247899</v>
      </c>
      <c r="AN28" s="5">
        <f t="shared" si="17"/>
        <v>1.000368861936332</v>
      </c>
      <c r="AP28" s="5">
        <f t="shared" si="18"/>
        <v>1.0000843892697318</v>
      </c>
      <c r="AQ28" s="5">
        <f t="shared" si="19"/>
        <v>1.9830373669455951E-4</v>
      </c>
      <c r="AR28" s="5">
        <f t="shared" si="20"/>
        <v>1.000318155309317</v>
      </c>
      <c r="AS28" s="5">
        <f t="shared" si="21"/>
        <v>1.7505102285441849E-4</v>
      </c>
      <c r="AT28" s="5">
        <f t="shared" si="24"/>
        <v>1.0004371974669528</v>
      </c>
      <c r="AU28" s="5">
        <f t="shared" si="25"/>
        <v>4.269344468310534E-5</v>
      </c>
      <c r="AV28" s="5">
        <f t="shared" si="26"/>
        <v>1.000279914015334</v>
      </c>
      <c r="AW28" s="5">
        <f t="shared" si="27"/>
        <v>2.0861993562131627E-4</v>
      </c>
      <c r="AX28" s="5">
        <f t="shared" si="28"/>
        <v>0.74530007142508747</v>
      </c>
      <c r="AZ28" s="2">
        <v>6794422</v>
      </c>
      <c r="BA28" s="5">
        <f t="shared" si="29"/>
        <v>1.000279914015334</v>
      </c>
      <c r="BB28">
        <v>4.75</v>
      </c>
      <c r="BC28" s="2">
        <f t="shared" si="30"/>
        <v>6938111.237992811</v>
      </c>
      <c r="BE28" s="11">
        <f t="shared" si="31"/>
        <v>5.742713843383207E-3</v>
      </c>
      <c r="BF28" s="11">
        <f t="shared" si="32"/>
        <v>3.0592559686908327E-3</v>
      </c>
      <c r="BG28" s="11">
        <f t="shared" si="33"/>
        <v>8.3509863950137486E-4</v>
      </c>
      <c r="BH28" s="11">
        <f t="shared" si="34"/>
        <v>-1.601229415350458E-3</v>
      </c>
      <c r="BI28" s="11">
        <f t="shared" si="35"/>
        <v>-1.4021531495578277E-3</v>
      </c>
      <c r="BJ28" s="11">
        <f t="shared" si="36"/>
        <v>1.0610170709119959E-3</v>
      </c>
      <c r="BK28" s="11">
        <f t="shared" si="37"/>
        <v>3.3501901067130024E-3</v>
      </c>
      <c r="BL28" s="11">
        <f t="shared" si="38"/>
        <v>5.8163191848197293E-3</v>
      </c>
      <c r="BM28" s="11">
        <f t="shared" si="39"/>
        <v>7.5199023275276389E-3</v>
      </c>
      <c r="BN28" s="11">
        <f t="shared" si="40"/>
        <v>7.2761300801382767E-3</v>
      </c>
      <c r="BO28" s="11">
        <f t="shared" si="41"/>
        <v>7.1227332188277259E-3</v>
      </c>
      <c r="BP28" s="11">
        <f t="shared" si="42"/>
        <v>6.9546902302051183E-3</v>
      </c>
      <c r="BQ28" s="11">
        <f t="shared" si="43"/>
        <v>7.6647170678514343E-3</v>
      </c>
      <c r="BR28" s="11">
        <f t="shared" si="44"/>
        <v>6.9034597790069707E-3</v>
      </c>
      <c r="BS28" s="11">
        <f t="shared" si="45"/>
        <v>5.8175097896056016E-3</v>
      </c>
      <c r="BU28" s="11">
        <f t="shared" si="46"/>
        <v>3.1225962159359577E-2</v>
      </c>
      <c r="BV28" s="11">
        <f t="shared" si="47"/>
        <v>6.6318676757997075E-3</v>
      </c>
      <c r="BW28" s="11">
        <f t="shared" si="48"/>
        <v>2.525982736999266E-2</v>
      </c>
      <c r="BX28" s="11">
        <f t="shared" si="49"/>
        <v>3.4940554781420774E-2</v>
      </c>
      <c r="BZ28" s="5">
        <f t="shared" si="52"/>
        <v>15.75254013953303</v>
      </c>
      <c r="CA28" s="13">
        <f t="shared" si="53"/>
        <v>1.5605529032194809E-2</v>
      </c>
    </row>
    <row r="29" spans="1:79" x14ac:dyDescent="0.25">
      <c r="A29">
        <v>1</v>
      </c>
      <c r="B29" s="3" t="s">
        <v>70</v>
      </c>
      <c r="C29" s="3" t="s">
        <v>64</v>
      </c>
      <c r="D29" s="3" t="s">
        <v>66</v>
      </c>
      <c r="E29" s="3" t="s">
        <v>98</v>
      </c>
      <c r="F29" s="3" t="s">
        <v>26</v>
      </c>
      <c r="G29" s="2">
        <v>9938823</v>
      </c>
      <c r="H29" s="2">
        <v>9883640</v>
      </c>
      <c r="I29" s="2">
        <v>9952450</v>
      </c>
      <c r="J29" s="2">
        <v>9991120</v>
      </c>
      <c r="K29" s="2">
        <v>10015710</v>
      </c>
      <c r="L29" s="2">
        <v>10041152</v>
      </c>
      <c r="M29" s="2">
        <v>10055315</v>
      </c>
      <c r="N29" s="2">
        <v>10051137</v>
      </c>
      <c r="O29" s="2">
        <v>10036081</v>
      </c>
      <c r="P29" s="2">
        <v>10001284</v>
      </c>
      <c r="Q29" s="2">
        <v>9946889</v>
      </c>
      <c r="R29" s="2">
        <v>9901591</v>
      </c>
      <c r="S29" s="2">
        <v>9877369</v>
      </c>
      <c r="T29" s="2">
        <v>9876589</v>
      </c>
      <c r="U29" s="2">
        <v>9886879</v>
      </c>
      <c r="V29" s="2">
        <v>9900506</v>
      </c>
      <c r="W29" s="2">
        <v>9916306</v>
      </c>
      <c r="X29" s="2">
        <v>9922576</v>
      </c>
      <c r="Z29" s="5">
        <f t="shared" si="3"/>
        <v>1.0002406669905091</v>
      </c>
      <c r="AA29" s="5">
        <f t="shared" si="4"/>
        <v>1.0001525178485864</v>
      </c>
      <c r="AB29" s="5">
        <f t="shared" si="5"/>
        <v>1.0001573846842915</v>
      </c>
      <c r="AC29" s="5">
        <f t="shared" si="6"/>
        <v>1.0000874261269541</v>
      </c>
      <c r="AD29" s="5">
        <f t="shared" si="7"/>
        <v>0.99997422488213561</v>
      </c>
      <c r="AE29" s="5">
        <f t="shared" si="8"/>
        <v>0.99990702445171264</v>
      </c>
      <c r="AF29" s="5">
        <f t="shared" si="9"/>
        <v>0.99978456271636396</v>
      </c>
      <c r="AG29" s="5">
        <f t="shared" si="10"/>
        <v>0.99966164722785433</v>
      </c>
      <c r="AH29" s="5">
        <f t="shared" si="11"/>
        <v>0.9997167223542035</v>
      </c>
      <c r="AI29" s="5">
        <f t="shared" si="12"/>
        <v>0.99984794889340367</v>
      </c>
      <c r="AJ29" s="5">
        <f t="shared" si="13"/>
        <v>0.99999509669015851</v>
      </c>
      <c r="AK29" s="5">
        <f t="shared" si="14"/>
        <v>1.0000646551686747</v>
      </c>
      <c r="AL29" s="5">
        <f t="shared" si="15"/>
        <v>1.0000855135295443</v>
      </c>
      <c r="AM29" s="5">
        <f t="shared" si="16"/>
        <v>1.0000989940665019</v>
      </c>
      <c r="AN29" s="5">
        <f t="shared" si="17"/>
        <v>1.000039236760677</v>
      </c>
      <c r="AP29" s="5">
        <f t="shared" si="18"/>
        <v>1.0001224441064953</v>
      </c>
      <c r="AQ29" s="5">
        <f t="shared" si="19"/>
        <v>9.9117508046712142E-5</v>
      </c>
      <c r="AR29" s="5">
        <f t="shared" si="20"/>
        <v>0.99978358112870769</v>
      </c>
      <c r="AS29" s="5">
        <f t="shared" si="21"/>
        <v>9.8387497359049458E-5</v>
      </c>
      <c r="AT29" s="5">
        <f t="shared" si="24"/>
        <v>1.0000566992431112</v>
      </c>
      <c r="AU29" s="5">
        <f t="shared" si="25"/>
        <v>4.1177131890561321E-5</v>
      </c>
      <c r="AV29" s="5">
        <f t="shared" si="26"/>
        <v>0.99998757482610467</v>
      </c>
      <c r="AW29" s="5">
        <f t="shared" si="27"/>
        <v>1.7065136283022768E-4</v>
      </c>
      <c r="AX29" s="5">
        <f t="shared" si="28"/>
        <v>-13.734323903058892</v>
      </c>
      <c r="AZ29" s="2">
        <v>9922576</v>
      </c>
      <c r="BA29" s="5">
        <f t="shared" si="29"/>
        <v>0.99998757482610467</v>
      </c>
      <c r="BB29">
        <v>4.75</v>
      </c>
      <c r="BC29" s="2">
        <f t="shared" si="30"/>
        <v>9913146.0757367127</v>
      </c>
      <c r="BE29" s="11">
        <f t="shared" si="31"/>
        <v>3.885475435696728E-3</v>
      </c>
      <c r="BF29" s="11">
        <f t="shared" si="32"/>
        <v>2.4611855327529852E-3</v>
      </c>
      <c r="BG29" s="11">
        <f t="shared" si="33"/>
        <v>2.5402093311408525E-3</v>
      </c>
      <c r="BH29" s="11">
        <f t="shared" si="34"/>
        <v>1.4104955287999044E-3</v>
      </c>
      <c r="BI29" s="11">
        <f t="shared" si="35"/>
        <v>-4.155016526086186E-4</v>
      </c>
      <c r="BJ29" s="11">
        <f t="shared" si="36"/>
        <v>-1.4979399843022545E-3</v>
      </c>
      <c r="BK29" s="11">
        <f t="shared" si="37"/>
        <v>-3.4671900316468607E-3</v>
      </c>
      <c r="BL29" s="11">
        <f t="shared" si="38"/>
        <v>-5.4388016578671428E-3</v>
      </c>
      <c r="BM29" s="11">
        <f t="shared" si="39"/>
        <v>-4.5539866786489247E-3</v>
      </c>
      <c r="BN29" s="11">
        <f t="shared" si="40"/>
        <v>-2.4462735332130281E-3</v>
      </c>
      <c r="BO29" s="11">
        <f t="shared" si="41"/>
        <v>-7.8968397353551545E-5</v>
      </c>
      <c r="BP29" s="11">
        <f t="shared" si="42"/>
        <v>1.0418576696873405E-3</v>
      </c>
      <c r="BQ29" s="11">
        <f t="shared" si="43"/>
        <v>1.3782913698043853E-3</v>
      </c>
      <c r="BR29" s="11">
        <f t="shared" si="44"/>
        <v>1.5958780288602981E-3</v>
      </c>
      <c r="BS29" s="11">
        <f t="shared" si="45"/>
        <v>6.3229190386016043E-4</v>
      </c>
      <c r="BU29" s="11">
        <f t="shared" si="46"/>
        <v>-5.5522671044649918E-3</v>
      </c>
      <c r="BV29" s="11">
        <f t="shared" si="47"/>
        <v>9.9158498661133798E-3</v>
      </c>
      <c r="BW29" s="11">
        <f t="shared" si="48"/>
        <v>-1.7288392348049797E-2</v>
      </c>
      <c r="BX29" s="11">
        <f t="shared" si="49"/>
        <v>4.5768260758507484E-3</v>
      </c>
      <c r="BZ29" s="5">
        <f t="shared" si="52"/>
        <v>16.109372320681377</v>
      </c>
      <c r="CA29" s="13">
        <f t="shared" si="53"/>
        <v>1.3058323024653262E-2</v>
      </c>
    </row>
    <row r="30" spans="1:79" x14ac:dyDescent="0.25">
      <c r="A30">
        <v>1</v>
      </c>
      <c r="B30" s="3" t="s">
        <v>70</v>
      </c>
      <c r="C30" s="3" t="s">
        <v>64</v>
      </c>
      <c r="D30" s="3" t="s">
        <v>68</v>
      </c>
      <c r="E30" s="3" t="s">
        <v>99</v>
      </c>
      <c r="F30" s="3" t="s">
        <v>27</v>
      </c>
      <c r="G30" s="2">
        <v>4919631</v>
      </c>
      <c r="H30" s="2">
        <v>5303925</v>
      </c>
      <c r="I30" s="2">
        <v>4933692</v>
      </c>
      <c r="J30" s="2">
        <v>4982796</v>
      </c>
      <c r="K30" s="2">
        <v>5018935</v>
      </c>
      <c r="L30" s="2">
        <v>5053572</v>
      </c>
      <c r="M30" s="2">
        <v>5087713</v>
      </c>
      <c r="N30" s="2">
        <v>5119598</v>
      </c>
      <c r="O30" s="2">
        <v>5163555</v>
      </c>
      <c r="P30" s="2">
        <v>5207203</v>
      </c>
      <c r="Q30" s="2">
        <v>5247018</v>
      </c>
      <c r="R30" s="2">
        <v>5281203</v>
      </c>
      <c r="S30" s="2">
        <v>5310903</v>
      </c>
      <c r="T30" s="2">
        <v>5348119</v>
      </c>
      <c r="U30" s="2">
        <v>5380443</v>
      </c>
      <c r="V30" s="2">
        <v>5420541</v>
      </c>
      <c r="W30" s="2">
        <v>5457125</v>
      </c>
      <c r="X30" s="2">
        <v>5489594</v>
      </c>
      <c r="Z30" s="5">
        <f t="shared" si="3"/>
        <v>1.0006426061080467</v>
      </c>
      <c r="AA30" s="5">
        <f t="shared" si="4"/>
        <v>1.0004686042032145</v>
      </c>
      <c r="AB30" s="5">
        <f t="shared" si="5"/>
        <v>1.0004457632566155</v>
      </c>
      <c r="AC30" s="5">
        <f t="shared" si="6"/>
        <v>1.0004362055681599</v>
      </c>
      <c r="AD30" s="5">
        <f t="shared" si="7"/>
        <v>1.0004045697442452</v>
      </c>
      <c r="AE30" s="5">
        <f t="shared" si="8"/>
        <v>1.0005534082636258</v>
      </c>
      <c r="AF30" s="5">
        <f t="shared" si="9"/>
        <v>1.0005445746041541</v>
      </c>
      <c r="AG30" s="5">
        <f t="shared" si="10"/>
        <v>1.0004925175080144</v>
      </c>
      <c r="AH30" s="5">
        <f t="shared" si="11"/>
        <v>1.0004196940411332</v>
      </c>
      <c r="AI30" s="5">
        <f t="shared" si="12"/>
        <v>1.0003622794685394</v>
      </c>
      <c r="AJ30" s="5">
        <f t="shared" si="13"/>
        <v>1.0004509467325926</v>
      </c>
      <c r="AK30" s="5">
        <f t="shared" si="14"/>
        <v>1.0003889557916543</v>
      </c>
      <c r="AL30" s="5">
        <f t="shared" si="15"/>
        <v>1.0004790797797221</v>
      </c>
      <c r="AM30" s="5">
        <f t="shared" si="16"/>
        <v>1.0004338059971141</v>
      </c>
      <c r="AN30" s="5">
        <f t="shared" si="17"/>
        <v>1.0003824162191752</v>
      </c>
      <c r="AP30" s="5">
        <f t="shared" si="18"/>
        <v>1.0004795497760564</v>
      </c>
      <c r="AQ30" s="5">
        <f t="shared" si="19"/>
        <v>9.400721699884707E-5</v>
      </c>
      <c r="AR30" s="5">
        <f t="shared" si="20"/>
        <v>1.0004744947770934</v>
      </c>
      <c r="AS30" s="5">
        <f t="shared" si="21"/>
        <v>8.2247698270327993E-5</v>
      </c>
      <c r="AT30" s="5">
        <f t="shared" si="24"/>
        <v>1.0004270409040514</v>
      </c>
      <c r="AU30" s="5">
        <f t="shared" si="25"/>
        <v>4.1131307996615587E-5</v>
      </c>
      <c r="AV30" s="5">
        <f t="shared" si="26"/>
        <v>1.0004603618190671</v>
      </c>
      <c r="AW30" s="5">
        <f t="shared" si="27"/>
        <v>7.4434203318814814E-5</v>
      </c>
      <c r="AX30" s="5">
        <f t="shared" si="28"/>
        <v>0.16168630897683692</v>
      </c>
      <c r="AZ30" s="2">
        <v>5489594</v>
      </c>
      <c r="BA30" s="5">
        <f t="shared" si="29"/>
        <v>1.0004603618190671</v>
      </c>
      <c r="BB30">
        <v>4.75</v>
      </c>
      <c r="BC30" s="2">
        <f t="shared" si="30"/>
        <v>5679242.7294706935</v>
      </c>
      <c r="BE30" s="11">
        <f t="shared" si="31"/>
        <v>9.9527899187870084E-3</v>
      </c>
      <c r="BF30" s="11">
        <f t="shared" si="32"/>
        <v>7.2527552803687279E-3</v>
      </c>
      <c r="BG30" s="11">
        <f t="shared" si="33"/>
        <v>6.9012649097865975E-3</v>
      </c>
      <c r="BH30" s="11">
        <f t="shared" si="34"/>
        <v>6.755815490508521E-3</v>
      </c>
      <c r="BI30" s="11">
        <f t="shared" si="35"/>
        <v>6.2670594823253101E-3</v>
      </c>
      <c r="BJ30" s="11">
        <f t="shared" si="36"/>
        <v>8.5860256996741491E-3</v>
      </c>
      <c r="BK30" s="11">
        <f t="shared" si="37"/>
        <v>8.4530909421900446E-3</v>
      </c>
      <c r="BL30" s="11">
        <f t="shared" si="38"/>
        <v>7.6461393957563129E-3</v>
      </c>
      <c r="BM30" s="11">
        <f t="shared" si="39"/>
        <v>6.5151291647942422E-3</v>
      </c>
      <c r="BN30" s="11">
        <f t="shared" si="40"/>
        <v>5.6237186868219879E-3</v>
      </c>
      <c r="BO30" s="11">
        <f t="shared" si="41"/>
        <v>7.0074712341761103E-3</v>
      </c>
      <c r="BP30" s="11">
        <f t="shared" si="42"/>
        <v>6.0439941594419011E-3</v>
      </c>
      <c r="BQ30" s="11">
        <f t="shared" si="43"/>
        <v>7.4525461936869597E-3</v>
      </c>
      <c r="BR30" s="11">
        <f t="shared" si="44"/>
        <v>6.7491418292011662E-3</v>
      </c>
      <c r="BS30" s="11">
        <f t="shared" si="45"/>
        <v>5.9498362232861535E-3</v>
      </c>
      <c r="BU30" s="11">
        <f t="shared" si="46"/>
        <v>7.8114395165003181E-2</v>
      </c>
      <c r="BV30" s="11">
        <f t="shared" si="47"/>
        <v>3.7680909144713448E-2</v>
      </c>
      <c r="BW30" s="11">
        <f t="shared" si="48"/>
        <v>3.7367191720912407E-2</v>
      </c>
      <c r="BX30" s="11">
        <f t="shared" si="49"/>
        <v>3.3646067344856423E-2</v>
      </c>
      <c r="BZ30" s="5">
        <f t="shared" si="52"/>
        <v>15.552328459532843</v>
      </c>
      <c r="CA30" s="13">
        <f t="shared" si="53"/>
        <v>5.4961894150826751E-3</v>
      </c>
    </row>
    <row r="31" spans="1:79" x14ac:dyDescent="0.25">
      <c r="A31">
        <v>1</v>
      </c>
      <c r="B31" s="3" t="s">
        <v>70</v>
      </c>
      <c r="C31" s="3" t="s">
        <v>66</v>
      </c>
      <c r="D31" s="3" t="s">
        <v>71</v>
      </c>
      <c r="E31" s="3" t="s">
        <v>100</v>
      </c>
      <c r="F31" s="3" t="s">
        <v>28</v>
      </c>
      <c r="G31" s="2">
        <v>2844754</v>
      </c>
      <c r="H31" s="2">
        <v>2967297</v>
      </c>
      <c r="I31" s="2">
        <v>2848353</v>
      </c>
      <c r="J31" s="2">
        <v>2852994</v>
      </c>
      <c r="K31" s="2">
        <v>2858681</v>
      </c>
      <c r="L31" s="2">
        <v>2868312</v>
      </c>
      <c r="M31" s="2">
        <v>2889010</v>
      </c>
      <c r="N31" s="2">
        <v>2905943</v>
      </c>
      <c r="O31" s="2">
        <v>2904978</v>
      </c>
      <c r="P31" s="2">
        <v>2928350</v>
      </c>
      <c r="Q31" s="2">
        <v>2947806</v>
      </c>
      <c r="R31" s="2">
        <v>2958774</v>
      </c>
      <c r="S31" s="2">
        <v>2970316</v>
      </c>
      <c r="T31" s="2">
        <v>2977999</v>
      </c>
      <c r="U31" s="2">
        <v>2985660</v>
      </c>
      <c r="V31" s="2">
        <v>2990976</v>
      </c>
      <c r="W31" s="2">
        <v>2993443</v>
      </c>
      <c r="X31" s="2">
        <v>2992333</v>
      </c>
      <c r="Z31" s="5">
        <f t="shared" si="3"/>
        <v>1.000109541726069</v>
      </c>
      <c r="AA31" s="5">
        <f t="shared" si="4"/>
        <v>1.0001339731297565</v>
      </c>
      <c r="AB31" s="5">
        <f t="shared" si="5"/>
        <v>1.0002262480157769</v>
      </c>
      <c r="AC31" s="5">
        <f t="shared" si="6"/>
        <v>1.0004835608428531</v>
      </c>
      <c r="AD31" s="5">
        <f t="shared" si="7"/>
        <v>1.0003928408674423</v>
      </c>
      <c r="AE31" s="5">
        <f t="shared" si="8"/>
        <v>0.99997768262012077</v>
      </c>
      <c r="AF31" s="5">
        <f t="shared" si="9"/>
        <v>1.0005384586485901</v>
      </c>
      <c r="AG31" s="5">
        <f t="shared" si="10"/>
        <v>1.0004447322188141</v>
      </c>
      <c r="AH31" s="5">
        <f t="shared" si="11"/>
        <v>1.000249307597826</v>
      </c>
      <c r="AI31" s="5">
        <f t="shared" si="12"/>
        <v>1.0002612937249464</v>
      </c>
      <c r="AJ31" s="5">
        <f t="shared" si="13"/>
        <v>1.0001733241409423</v>
      </c>
      <c r="AK31" s="5">
        <f t="shared" si="14"/>
        <v>1.0001723532876619</v>
      </c>
      <c r="AL31" s="5">
        <f t="shared" si="15"/>
        <v>1.0001193163908815</v>
      </c>
      <c r="AM31" s="5">
        <f t="shared" si="16"/>
        <v>1.0000552926230972</v>
      </c>
      <c r="AN31" s="5">
        <f t="shared" si="17"/>
        <v>0.99997512869788152</v>
      </c>
      <c r="AP31" s="5">
        <f t="shared" si="18"/>
        <v>1.0002692329163794</v>
      </c>
      <c r="AQ31" s="5">
        <f t="shared" si="19"/>
        <v>1.6344691298116604E-4</v>
      </c>
      <c r="AR31" s="5">
        <f t="shared" si="20"/>
        <v>1.0002942949620597</v>
      </c>
      <c r="AS31" s="5">
        <f t="shared" si="21"/>
        <v>2.1540867769178411E-4</v>
      </c>
      <c r="AT31" s="5">
        <f t="shared" si="24"/>
        <v>1.0000990830280929</v>
      </c>
      <c r="AU31" s="5">
        <f t="shared" si="25"/>
        <v>8.4516179356363652E-5</v>
      </c>
      <c r="AV31" s="5">
        <f t="shared" si="26"/>
        <v>1.0002208703021771</v>
      </c>
      <c r="AW31" s="5">
        <f t="shared" si="27"/>
        <v>1.760370135075115E-4</v>
      </c>
      <c r="AX31" s="5">
        <f t="shared" si="28"/>
        <v>0.79701531519778268</v>
      </c>
      <c r="AZ31" s="2">
        <v>2992333</v>
      </c>
      <c r="BA31" s="5">
        <f t="shared" si="29"/>
        <v>1.0002208703021771</v>
      </c>
      <c r="BB31">
        <v>4.75</v>
      </c>
      <c r="BC31" s="2">
        <f t="shared" si="30"/>
        <v>3039533.5268240105</v>
      </c>
      <c r="BE31" s="11">
        <f t="shared" si="31"/>
        <v>1.6293626527330574E-3</v>
      </c>
      <c r="BF31" s="11">
        <f t="shared" si="32"/>
        <v>1.9933445356001833E-3</v>
      </c>
      <c r="BG31" s="11">
        <f t="shared" si="33"/>
        <v>3.3690362793190598E-3</v>
      </c>
      <c r="BH31" s="11">
        <f t="shared" si="34"/>
        <v>7.2160908576193172E-3</v>
      </c>
      <c r="BI31" s="11">
        <f t="shared" si="35"/>
        <v>5.8611773583339133E-3</v>
      </c>
      <c r="BJ31" s="11">
        <f t="shared" si="36"/>
        <v>-3.3207808962532059E-4</v>
      </c>
      <c r="BK31" s="11">
        <f t="shared" si="37"/>
        <v>8.0454998282259993E-3</v>
      </c>
      <c r="BL31" s="11">
        <f t="shared" si="38"/>
        <v>6.6440145474413459E-3</v>
      </c>
      <c r="BM31" s="11">
        <f t="shared" si="39"/>
        <v>3.7207333182713853E-3</v>
      </c>
      <c r="BN31" s="11">
        <f t="shared" si="40"/>
        <v>3.9009400515213066E-3</v>
      </c>
      <c r="BO31" s="11">
        <f t="shared" si="41"/>
        <v>2.5865934802895563E-3</v>
      </c>
      <c r="BP31" s="11">
        <f t="shared" si="42"/>
        <v>2.5725327644501306E-3</v>
      </c>
      <c r="BQ31" s="11">
        <f t="shared" si="43"/>
        <v>1.7805108418238458E-3</v>
      </c>
      <c r="BR31" s="11">
        <f t="shared" si="44"/>
        <v>8.2481437497317067E-4</v>
      </c>
      <c r="BS31" s="11">
        <f t="shared" si="45"/>
        <v>-3.7081046807974083E-4</v>
      </c>
      <c r="BU31" s="11">
        <f t="shared" si="46"/>
        <v>4.3076835466265173E-2</v>
      </c>
      <c r="BV31" s="11">
        <f t="shared" si="47"/>
        <v>2.0218701825230223E-2</v>
      </c>
      <c r="BW31" s="11">
        <f t="shared" si="48"/>
        <v>2.2152189495802332E-2</v>
      </c>
      <c r="BX31" s="11">
        <f t="shared" si="49"/>
        <v>7.4123426598382558E-3</v>
      </c>
      <c r="BZ31" s="5">
        <f t="shared" si="52"/>
        <v>14.927214616484816</v>
      </c>
      <c r="CA31" s="13">
        <f t="shared" si="53"/>
        <v>1.2479020254633433E-2</v>
      </c>
    </row>
    <row r="32" spans="1:79" x14ac:dyDescent="0.25">
      <c r="A32">
        <v>1</v>
      </c>
      <c r="B32" s="3" t="s">
        <v>70</v>
      </c>
      <c r="C32" s="3" t="s">
        <v>64</v>
      </c>
      <c r="D32" s="3" t="s">
        <v>68</v>
      </c>
      <c r="E32" s="3" t="s">
        <v>101</v>
      </c>
      <c r="F32" s="3" t="s">
        <v>29</v>
      </c>
      <c r="G32" s="2">
        <v>5596564</v>
      </c>
      <c r="H32" s="2">
        <v>5988927</v>
      </c>
      <c r="I32" s="2">
        <v>5607285</v>
      </c>
      <c r="J32" s="2">
        <v>5641142</v>
      </c>
      <c r="K32" s="2">
        <v>5674825</v>
      </c>
      <c r="L32" s="2">
        <v>5709403</v>
      </c>
      <c r="M32" s="2">
        <v>5747741</v>
      </c>
      <c r="N32" s="2">
        <v>5790300</v>
      </c>
      <c r="O32" s="2">
        <v>5842704</v>
      </c>
      <c r="P32" s="2">
        <v>5887612</v>
      </c>
      <c r="Q32" s="2">
        <v>5923916</v>
      </c>
      <c r="R32" s="2">
        <v>5961088</v>
      </c>
      <c r="S32" s="2">
        <v>5996052</v>
      </c>
      <c r="T32" s="2">
        <v>6010587</v>
      </c>
      <c r="U32" s="2">
        <v>6025468</v>
      </c>
      <c r="V32" s="2">
        <v>6043708</v>
      </c>
      <c r="W32" s="2">
        <v>6063827</v>
      </c>
      <c r="X32" s="2">
        <v>6083672</v>
      </c>
      <c r="Z32" s="5">
        <f t="shared" si="3"/>
        <v>1.0003873903410465</v>
      </c>
      <c r="AA32" s="5">
        <f t="shared" si="4"/>
        <v>1.0003829507848585</v>
      </c>
      <c r="AB32" s="5">
        <f t="shared" si="5"/>
        <v>1.0003906195066279</v>
      </c>
      <c r="AC32" s="5">
        <f t="shared" si="6"/>
        <v>1.0004301712667596</v>
      </c>
      <c r="AD32" s="5">
        <f t="shared" si="7"/>
        <v>1.0004739813152532</v>
      </c>
      <c r="AE32" s="5">
        <f t="shared" si="8"/>
        <v>1.0005785882566165</v>
      </c>
      <c r="AF32" s="5">
        <f t="shared" si="9"/>
        <v>1.0004914270245253</v>
      </c>
      <c r="AG32" s="5">
        <f t="shared" si="10"/>
        <v>1.0003943476908526</v>
      </c>
      <c r="AH32" s="5">
        <f t="shared" si="11"/>
        <v>1.0004011218530089</v>
      </c>
      <c r="AI32" s="5">
        <f t="shared" si="12"/>
        <v>1.0003748686960892</v>
      </c>
      <c r="AJ32" s="5">
        <f t="shared" si="13"/>
        <v>1.0001551369192161</v>
      </c>
      <c r="AK32" s="5">
        <f t="shared" si="14"/>
        <v>1.0001584171412963</v>
      </c>
      <c r="AL32" s="5">
        <f t="shared" si="15"/>
        <v>1.0001936122123583</v>
      </c>
      <c r="AM32" s="5">
        <f t="shared" si="16"/>
        <v>1.0002128394774652</v>
      </c>
      <c r="AN32" s="5">
        <f t="shared" si="17"/>
        <v>1.0002092056066301</v>
      </c>
      <c r="AP32" s="5">
        <f t="shared" si="18"/>
        <v>1.0004130226429093</v>
      </c>
      <c r="AQ32" s="5">
        <f t="shared" si="19"/>
        <v>3.8965584477037743E-5</v>
      </c>
      <c r="AR32" s="5">
        <f t="shared" si="20"/>
        <v>1.0004480707042185</v>
      </c>
      <c r="AS32" s="5">
        <f t="shared" si="21"/>
        <v>8.567889586079275E-5</v>
      </c>
      <c r="AT32" s="5">
        <f t="shared" si="24"/>
        <v>1.0001858422713934</v>
      </c>
      <c r="AU32" s="5">
        <f t="shared" si="25"/>
        <v>2.7522822188314103E-5</v>
      </c>
      <c r="AV32" s="5">
        <f t="shared" si="26"/>
        <v>1.0003489785395072</v>
      </c>
      <c r="AW32" s="5">
        <f t="shared" si="27"/>
        <v>1.3124092190443728E-4</v>
      </c>
      <c r="AX32" s="5">
        <f t="shared" si="28"/>
        <v>0.37607161199585276</v>
      </c>
      <c r="AZ32" s="2">
        <v>6083672</v>
      </c>
      <c r="BA32" s="5">
        <f t="shared" si="29"/>
        <v>1.0003489785395072</v>
      </c>
      <c r="BB32">
        <v>4.75</v>
      </c>
      <c r="BC32" s="2">
        <f t="shared" si="30"/>
        <v>6243367.6711831344</v>
      </c>
      <c r="BE32" s="11">
        <f t="shared" si="31"/>
        <v>6.0380380166158432E-3</v>
      </c>
      <c r="BF32" s="11">
        <f t="shared" si="32"/>
        <v>5.9709541082284545E-3</v>
      </c>
      <c r="BG32" s="11">
        <f t="shared" si="33"/>
        <v>6.0932275444616213E-3</v>
      </c>
      <c r="BH32" s="11">
        <f t="shared" si="34"/>
        <v>6.71488770367068E-3</v>
      </c>
      <c r="BI32" s="11">
        <f t="shared" si="35"/>
        <v>7.4044742099548255E-3</v>
      </c>
      <c r="BJ32" s="11">
        <f t="shared" si="36"/>
        <v>9.050308274182628E-3</v>
      </c>
      <c r="BK32" s="11">
        <f t="shared" si="37"/>
        <v>7.6861672266812509E-3</v>
      </c>
      <c r="BL32" s="11">
        <f t="shared" si="38"/>
        <v>6.1661671998767265E-3</v>
      </c>
      <c r="BM32" s="11">
        <f t="shared" si="39"/>
        <v>6.2749032903235413E-3</v>
      </c>
      <c r="BN32" s="11">
        <f t="shared" si="40"/>
        <v>5.8653722273518394E-3</v>
      </c>
      <c r="BO32" s="11">
        <f t="shared" si="41"/>
        <v>2.4240950545459938E-3</v>
      </c>
      <c r="BP32" s="11">
        <f t="shared" si="42"/>
        <v>2.4757981208822777E-3</v>
      </c>
      <c r="BQ32" s="11">
        <f t="shared" si="43"/>
        <v>3.027150754099095E-3</v>
      </c>
      <c r="BR32" s="11">
        <f t="shared" si="44"/>
        <v>3.3289166187380204E-3</v>
      </c>
      <c r="BS32" s="11">
        <f t="shared" si="45"/>
        <v>3.2726857148135391E-3</v>
      </c>
      <c r="BU32" s="11">
        <f t="shared" si="46"/>
        <v>7.0107837594638456E-2</v>
      </c>
      <c r="BV32" s="11">
        <f t="shared" si="47"/>
        <v>3.2638790430662867E-2</v>
      </c>
      <c r="BW32" s="11">
        <f t="shared" si="48"/>
        <v>3.5533910160095328E-2</v>
      </c>
      <c r="BX32" s="11">
        <f t="shared" si="49"/>
        <v>1.4612948653547342E-2</v>
      </c>
      <c r="BZ32" s="5">
        <f t="shared" si="52"/>
        <v>15.647030285659589</v>
      </c>
      <c r="CA32" s="13">
        <f t="shared" si="53"/>
        <v>9.7508681736817593E-3</v>
      </c>
    </row>
    <row r="33" spans="1:79" x14ac:dyDescent="0.25">
      <c r="A33">
        <v>1</v>
      </c>
      <c r="B33" s="3" t="s">
        <v>70</v>
      </c>
      <c r="C33" s="3" t="s">
        <v>68</v>
      </c>
      <c r="D33" s="3" t="s">
        <v>75</v>
      </c>
      <c r="E33" s="3" t="s">
        <v>102</v>
      </c>
      <c r="F33" s="3" t="s">
        <v>30</v>
      </c>
      <c r="G33" s="2">
        <v>902200</v>
      </c>
      <c r="H33" s="2">
        <v>989415</v>
      </c>
      <c r="I33" s="2">
        <v>903773</v>
      </c>
      <c r="J33" s="2">
        <v>906961</v>
      </c>
      <c r="K33" s="2">
        <v>911667</v>
      </c>
      <c r="L33" s="2">
        <v>919630</v>
      </c>
      <c r="M33" s="2">
        <v>930009</v>
      </c>
      <c r="N33" s="2">
        <v>940102</v>
      </c>
      <c r="O33" s="2">
        <v>952692</v>
      </c>
      <c r="P33" s="2">
        <v>964706</v>
      </c>
      <c r="Q33" s="2">
        <v>976415</v>
      </c>
      <c r="R33" s="2">
        <v>983982</v>
      </c>
      <c r="S33" s="2">
        <v>990643</v>
      </c>
      <c r="T33" s="2">
        <v>997746</v>
      </c>
      <c r="U33" s="2">
        <v>1005157</v>
      </c>
      <c r="V33" s="2">
        <v>1014402</v>
      </c>
      <c r="W33" s="2">
        <v>1023252</v>
      </c>
      <c r="X33" s="2">
        <v>1032949</v>
      </c>
      <c r="Z33" s="5">
        <f t="shared" si="3"/>
        <v>1.0002567552865564</v>
      </c>
      <c r="AA33" s="5">
        <f t="shared" si="4"/>
        <v>1.0003772704717728</v>
      </c>
      <c r="AB33" s="5">
        <f t="shared" si="5"/>
        <v>1.0006337247220867</v>
      </c>
      <c r="AC33" s="5">
        <f t="shared" si="6"/>
        <v>1.0008172933042814</v>
      </c>
      <c r="AD33" s="5">
        <f t="shared" si="7"/>
        <v>1.0007854293914331</v>
      </c>
      <c r="AE33" s="5">
        <f t="shared" si="8"/>
        <v>1.0009672480311451</v>
      </c>
      <c r="AF33" s="5">
        <f t="shared" si="9"/>
        <v>1.0009102700289276</v>
      </c>
      <c r="AG33" s="5">
        <f t="shared" si="10"/>
        <v>1.0008755209094677</v>
      </c>
      <c r="AH33" s="5">
        <f t="shared" si="11"/>
        <v>1.0005597522540361</v>
      </c>
      <c r="AI33" s="5">
        <f t="shared" si="12"/>
        <v>1.0004889082998012</v>
      </c>
      <c r="AJ33" s="5">
        <f t="shared" si="13"/>
        <v>1.0005174888443207</v>
      </c>
      <c r="AK33" s="5">
        <f t="shared" si="14"/>
        <v>1.0005357385225666</v>
      </c>
      <c r="AL33" s="5">
        <f t="shared" si="15"/>
        <v>1.0006624525792538</v>
      </c>
      <c r="AM33" s="5">
        <f t="shared" si="16"/>
        <v>1.0006281008011972</v>
      </c>
      <c r="AN33" s="5">
        <f t="shared" si="17"/>
        <v>1.0006815789064887</v>
      </c>
      <c r="AP33" s="5">
        <f t="shared" si="18"/>
        <v>1.0005740946352262</v>
      </c>
      <c r="AQ33" s="5">
        <f t="shared" si="19"/>
        <v>2.4839873822319236E-4</v>
      </c>
      <c r="AR33" s="5">
        <f t="shared" si="20"/>
        <v>1.0007603399046756</v>
      </c>
      <c r="AS33" s="5">
        <f t="shared" si="21"/>
        <v>2.1935541965952885E-4</v>
      </c>
      <c r="AT33" s="5">
        <f t="shared" si="24"/>
        <v>1.0006050719307655</v>
      </c>
      <c r="AU33" s="5">
        <f t="shared" si="25"/>
        <v>7.4421273088211615E-5</v>
      </c>
      <c r="AV33" s="5">
        <f t="shared" si="26"/>
        <v>1.0006465021568891</v>
      </c>
      <c r="AW33" s="5">
        <f t="shared" si="27"/>
        <v>2.0018219646602818E-4</v>
      </c>
      <c r="AX33" s="5">
        <f t="shared" si="28"/>
        <v>0.30963886869191876</v>
      </c>
      <c r="AZ33" s="2">
        <v>1032949</v>
      </c>
      <c r="BA33" s="5">
        <f t="shared" si="29"/>
        <v>1.0006465021568891</v>
      </c>
      <c r="BB33">
        <v>4.75</v>
      </c>
      <c r="BC33" s="2">
        <f t="shared" si="30"/>
        <v>1077878.542202353</v>
      </c>
      <c r="BE33" s="11">
        <f t="shared" si="31"/>
        <v>3.5274344332039131E-3</v>
      </c>
      <c r="BF33" s="11">
        <f t="shared" si="32"/>
        <v>5.1887567381618815E-3</v>
      </c>
      <c r="BG33" s="11">
        <f t="shared" si="33"/>
        <v>8.7345489087573558E-3</v>
      </c>
      <c r="BH33" s="11">
        <f t="shared" si="34"/>
        <v>1.1286060698324274E-2</v>
      </c>
      <c r="BI33" s="11">
        <f t="shared" si="35"/>
        <v>1.0852583147044736E-2</v>
      </c>
      <c r="BJ33" s="11">
        <f t="shared" si="36"/>
        <v>1.3392163829031301E-2</v>
      </c>
      <c r="BK33" s="11">
        <f t="shared" si="37"/>
        <v>1.2610581384119968E-2</v>
      </c>
      <c r="BL33" s="11">
        <f t="shared" si="38"/>
        <v>1.2137376568612579E-2</v>
      </c>
      <c r="BM33" s="11">
        <f t="shared" si="39"/>
        <v>7.7497785265485675E-3</v>
      </c>
      <c r="BN33" s="11">
        <f t="shared" si="40"/>
        <v>6.7694327741767424E-3</v>
      </c>
      <c r="BO33" s="11">
        <f t="shared" si="41"/>
        <v>7.1700905371561152E-3</v>
      </c>
      <c r="BP33" s="11">
        <f t="shared" si="42"/>
        <v>7.4277421307626934E-3</v>
      </c>
      <c r="BQ33" s="11">
        <f t="shared" si="43"/>
        <v>9.1975681410962906E-3</v>
      </c>
      <c r="BR33" s="11">
        <f t="shared" si="44"/>
        <v>8.7243518841642054E-3</v>
      </c>
      <c r="BS33" s="11">
        <f t="shared" si="45"/>
        <v>9.4766489584188207E-3</v>
      </c>
      <c r="BU33" s="11">
        <f t="shared" si="46"/>
        <v>9.6669252937264361E-2</v>
      </c>
      <c r="BV33" s="11">
        <f t="shared" si="47"/>
        <v>4.0197040628564995E-2</v>
      </c>
      <c r="BW33" s="11">
        <f t="shared" si="48"/>
        <v>5.3761187615811945E-2</v>
      </c>
      <c r="BX33" s="11">
        <f t="shared" si="49"/>
        <v>4.2705596264244639E-2</v>
      </c>
      <c r="BZ33" s="5">
        <f t="shared" si="52"/>
        <v>13.890505354532285</v>
      </c>
      <c r="CA33" s="13">
        <f t="shared" si="53"/>
        <v>1.3199468814971027E-2</v>
      </c>
    </row>
    <row r="34" spans="1:79" x14ac:dyDescent="0.25">
      <c r="A34">
        <v>1</v>
      </c>
      <c r="B34" s="3" t="s">
        <v>70</v>
      </c>
      <c r="C34" s="3" t="s">
        <v>64</v>
      </c>
      <c r="D34" s="3" t="s">
        <v>68</v>
      </c>
      <c r="E34" s="3" t="s">
        <v>103</v>
      </c>
      <c r="F34" s="3" t="s">
        <v>31</v>
      </c>
      <c r="G34" s="2">
        <v>1711230</v>
      </c>
      <c r="H34" s="2">
        <v>1826341</v>
      </c>
      <c r="I34" s="2">
        <v>1713820</v>
      </c>
      <c r="J34" s="2">
        <v>1719836</v>
      </c>
      <c r="K34" s="2">
        <v>1728292</v>
      </c>
      <c r="L34" s="2">
        <v>1738643</v>
      </c>
      <c r="M34" s="2">
        <v>1749370</v>
      </c>
      <c r="N34" s="2">
        <v>1761497</v>
      </c>
      <c r="O34" s="2">
        <v>1772693</v>
      </c>
      <c r="P34" s="2">
        <v>1783440</v>
      </c>
      <c r="Q34" s="2">
        <v>1796378</v>
      </c>
      <c r="R34" s="2">
        <v>1812683</v>
      </c>
      <c r="S34" s="2">
        <v>1830025</v>
      </c>
      <c r="T34" s="2">
        <v>1842383</v>
      </c>
      <c r="U34" s="2">
        <v>1855973</v>
      </c>
      <c r="V34" s="2">
        <v>1869300</v>
      </c>
      <c r="W34" s="2">
        <v>1882980</v>
      </c>
      <c r="X34" s="2">
        <v>1896190</v>
      </c>
      <c r="Z34" s="5">
        <f t="shared" ref="Z34:Z59" si="54">LN(J34)/LN(I34)</f>
        <v>1.0002441189096822</v>
      </c>
      <c r="AA34" s="5">
        <f t="shared" ref="AA34:AA59" si="55">LN(K34)/LN(J34)</f>
        <v>1.0003416067095374</v>
      </c>
      <c r="AB34" s="5">
        <f t="shared" ref="AB34:AB59" si="56">LN(L34)/LN(K34)</f>
        <v>1.0004157511828271</v>
      </c>
      <c r="AC34" s="5">
        <f t="shared" ref="AC34:AC59" si="57">LN(M34)/LN(L34)</f>
        <v>1.0004280718088128</v>
      </c>
      <c r="AD34" s="5">
        <f t="shared" ref="AD34:AD59" si="58">LN(N34)/LN(M34)</f>
        <v>1.0004805846890865</v>
      </c>
      <c r="AE34" s="5">
        <f t="shared" ref="AE34:AE59" si="59">LN(O34)/LN(N34)</f>
        <v>1.000440549778463</v>
      </c>
      <c r="AF34" s="5">
        <f t="shared" ref="AF34:AF59" si="60">LN(P34)/LN(O34)</f>
        <v>1.000420087566579</v>
      </c>
      <c r="AG34" s="5">
        <f t="shared" ref="AG34:AG59" si="61">LN(Q34)/LN(P34)</f>
        <v>1.0005021748274301</v>
      </c>
      <c r="AH34" s="5">
        <f t="shared" ref="AH34:AH59" si="62">LN(R34)/LN(Q34)</f>
        <v>1.000627419983563</v>
      </c>
      <c r="AI34" s="5">
        <f t="shared" ref="AI34:AI59" si="63">LN(S34)/LN(R34)</f>
        <v>1.0006607459586407</v>
      </c>
      <c r="AJ34" s="5">
        <f t="shared" ref="AJ34:AJ59" si="64">LN(T34)/LN(S34)</f>
        <v>1.0004667329413983</v>
      </c>
      <c r="AK34" s="5">
        <f t="shared" ref="AK34:AK59" si="65">LN(U34)/LN(T34)</f>
        <v>1.0005094242258401</v>
      </c>
      <c r="AL34" s="5">
        <f t="shared" ref="AL34:AL59" si="66">LN(V34)/LN(U34)</f>
        <v>1.0004957033548625</v>
      </c>
      <c r="AM34" s="5">
        <f t="shared" ref="AM34:AM59" si="67">LN(W34)/LN(V34)</f>
        <v>1.0005049208069328</v>
      </c>
      <c r="AN34" s="5">
        <f t="shared" ref="AN34:AN59" si="68">LN(X34)/LN(W34)</f>
        <v>1.0004838596573968</v>
      </c>
      <c r="AP34" s="5">
        <f t="shared" ref="AP34:AP59" si="69">AVERAGE(Z34:AD34)</f>
        <v>1.0003820266599892</v>
      </c>
      <c r="AQ34" s="5">
        <f t="shared" ref="AQ34:AQ59" si="70">STDEV(Z34:AD34)</f>
        <v>9.1683564857106668E-5</v>
      </c>
      <c r="AR34" s="5">
        <f t="shared" ref="AR34:AR59" si="71">AVERAGE(AE34:AI34)</f>
        <v>1.0005301956229351</v>
      </c>
      <c r="AS34" s="5">
        <f t="shared" ref="AS34:AS59" si="72">STDEV(AE34:AI34)</f>
        <v>1.0890511115041175E-4</v>
      </c>
      <c r="AT34" s="5">
        <f t="shared" si="24"/>
        <v>1.0004921281972863</v>
      </c>
      <c r="AU34" s="5">
        <f t="shared" si="25"/>
        <v>1.7240018782727162E-5</v>
      </c>
      <c r="AV34" s="5">
        <f t="shared" si="26"/>
        <v>1.0004681168267366</v>
      </c>
      <c r="AW34" s="5">
        <f t="shared" si="27"/>
        <v>1.0052109533663543E-4</v>
      </c>
      <c r="AX34" s="5">
        <f t="shared" si="28"/>
        <v>0.21473506098337206</v>
      </c>
      <c r="AZ34" s="2">
        <v>1896190</v>
      </c>
      <c r="BA34" s="5">
        <f t="shared" si="29"/>
        <v>1.0004681168267366</v>
      </c>
      <c r="BB34">
        <v>4.75</v>
      </c>
      <c r="BC34" s="2">
        <f t="shared" si="30"/>
        <v>1958183.2192711181</v>
      </c>
      <c r="BE34" s="11">
        <f t="shared" si="31"/>
        <v>3.5102869612910759E-3</v>
      </c>
      <c r="BF34" s="11">
        <f t="shared" si="32"/>
        <v>4.9167478759601924E-3</v>
      </c>
      <c r="BG34" s="11">
        <f t="shared" si="33"/>
        <v>5.9891499816002725E-3</v>
      </c>
      <c r="BH34" s="11">
        <f t="shared" si="34"/>
        <v>6.1697542278662532E-3</v>
      </c>
      <c r="BI34" s="11">
        <f t="shared" si="35"/>
        <v>6.9322098812716337E-3</v>
      </c>
      <c r="BJ34" s="11">
        <f t="shared" si="36"/>
        <v>6.3559574611822267E-3</v>
      </c>
      <c r="BK34" s="11">
        <f t="shared" si="37"/>
        <v>6.0625274652745809E-3</v>
      </c>
      <c r="BL34" s="11">
        <f t="shared" si="38"/>
        <v>7.2545193558515297E-3</v>
      </c>
      <c r="BM34" s="11">
        <f t="shared" si="39"/>
        <v>9.0765974644535508E-3</v>
      </c>
      <c r="BN34" s="11">
        <f t="shared" si="40"/>
        <v>9.5670340594578018E-3</v>
      </c>
      <c r="BO34" s="11">
        <f t="shared" si="41"/>
        <v>6.7529132115682344E-3</v>
      </c>
      <c r="BP34" s="11">
        <f t="shared" si="42"/>
        <v>7.3763164336622111E-3</v>
      </c>
      <c r="BQ34" s="11">
        <f t="shared" si="43"/>
        <v>7.1806001488168292E-3</v>
      </c>
      <c r="BR34" s="11">
        <f t="shared" si="44"/>
        <v>7.3182474723159086E-3</v>
      </c>
      <c r="BS34" s="11">
        <f t="shared" si="45"/>
        <v>7.0154754697342447E-3</v>
      </c>
      <c r="BU34" s="11">
        <f t="shared" si="46"/>
        <v>6.7267988522875299E-2</v>
      </c>
      <c r="BV34" s="11">
        <f t="shared" si="47"/>
        <v>2.7819140866602199E-2</v>
      </c>
      <c r="BW34" s="11">
        <f t="shared" si="48"/>
        <v>3.890327374954361E-2</v>
      </c>
      <c r="BX34" s="11">
        <f t="shared" si="49"/>
        <v>3.6155243780822577E-2</v>
      </c>
      <c r="BZ34" s="5">
        <f t="shared" si="52"/>
        <v>14.487527672399104</v>
      </c>
      <c r="CA34" s="13">
        <f t="shared" si="53"/>
        <v>6.9141986814384992E-3</v>
      </c>
    </row>
    <row r="35" spans="1:79" x14ac:dyDescent="0.25">
      <c r="A35">
        <v>1</v>
      </c>
      <c r="B35" s="3" t="s">
        <v>70</v>
      </c>
      <c r="C35" s="3" t="s">
        <v>68</v>
      </c>
      <c r="D35" s="3" t="s">
        <v>75</v>
      </c>
      <c r="E35" s="3" t="s">
        <v>104</v>
      </c>
      <c r="F35" s="3" t="s">
        <v>32</v>
      </c>
      <c r="G35" s="2">
        <v>1998250</v>
      </c>
      <c r="H35" s="2">
        <v>2700551</v>
      </c>
      <c r="I35" s="2">
        <v>2018741</v>
      </c>
      <c r="J35" s="2">
        <v>2098399</v>
      </c>
      <c r="K35" s="2">
        <v>2173791</v>
      </c>
      <c r="L35" s="2">
        <v>2248850</v>
      </c>
      <c r="M35" s="2">
        <v>2346222</v>
      </c>
      <c r="N35" s="2">
        <v>2432143</v>
      </c>
      <c r="O35" s="2">
        <v>2522658</v>
      </c>
      <c r="P35" s="2">
        <v>2601072</v>
      </c>
      <c r="Q35" s="2">
        <v>2653630</v>
      </c>
      <c r="R35" s="2">
        <v>2684665</v>
      </c>
      <c r="S35" s="2">
        <v>2703440</v>
      </c>
      <c r="T35" s="2">
        <v>2718819</v>
      </c>
      <c r="U35" s="2">
        <v>2754874</v>
      </c>
      <c r="V35" s="2">
        <v>2790366</v>
      </c>
      <c r="W35" s="2">
        <v>2838281</v>
      </c>
      <c r="X35" s="2">
        <v>2890845</v>
      </c>
      <c r="Z35" s="5">
        <f t="shared" si="54"/>
        <v>1.0026657021816692</v>
      </c>
      <c r="AA35" s="5">
        <f t="shared" si="55"/>
        <v>1.0024248635143331</v>
      </c>
      <c r="AB35" s="5">
        <f t="shared" si="56"/>
        <v>1.0023263682558672</v>
      </c>
      <c r="AC35" s="5">
        <f t="shared" si="57"/>
        <v>1.0028980995958519</v>
      </c>
      <c r="AD35" s="5">
        <f t="shared" si="58"/>
        <v>1.0024519777539416</v>
      </c>
      <c r="AE35" s="5">
        <f t="shared" si="59"/>
        <v>1.0024850137232648</v>
      </c>
      <c r="AF35" s="5">
        <f t="shared" si="60"/>
        <v>1.0020765841096306</v>
      </c>
      <c r="AG35" s="5">
        <f t="shared" si="61"/>
        <v>1.0013542927472907</v>
      </c>
      <c r="AH35" s="5">
        <f t="shared" si="62"/>
        <v>1.000786092476305</v>
      </c>
      <c r="AI35" s="5">
        <f t="shared" si="63"/>
        <v>1.0004707864538844</v>
      </c>
      <c r="AJ35" s="5">
        <f t="shared" si="64"/>
        <v>1.000383021274081</v>
      </c>
      <c r="AK35" s="5">
        <f t="shared" si="65"/>
        <v>1.0008891989200075</v>
      </c>
      <c r="AL35" s="5">
        <f t="shared" si="66"/>
        <v>1.0008632520823324</v>
      </c>
      <c r="AM35" s="5">
        <f t="shared" si="67"/>
        <v>1.0011471621395323</v>
      </c>
      <c r="AN35" s="5">
        <f t="shared" si="68"/>
        <v>1.0012349834380172</v>
      </c>
      <c r="AP35" s="5">
        <f t="shared" si="69"/>
        <v>1.0025534022603326</v>
      </c>
      <c r="AQ35" s="5">
        <f t="shared" si="70"/>
        <v>2.2900933624508461E-4</v>
      </c>
      <c r="AR35" s="5">
        <f t="shared" si="71"/>
        <v>1.001434553902075</v>
      </c>
      <c r="AS35" s="5">
        <f t="shared" si="72"/>
        <v>8.4726920031634337E-4</v>
      </c>
      <c r="AT35" s="5">
        <f t="shared" si="24"/>
        <v>1.0009035235707942</v>
      </c>
      <c r="AU35" s="5">
        <f t="shared" si="25"/>
        <v>3.3240601116821765E-4</v>
      </c>
      <c r="AV35" s="5">
        <f t="shared" si="26"/>
        <v>1.0016304932444007</v>
      </c>
      <c r="AW35" s="5">
        <f t="shared" si="27"/>
        <v>8.7081273368728399E-4</v>
      </c>
      <c r="AX35" s="5">
        <f t="shared" si="28"/>
        <v>0.53407932641105182</v>
      </c>
      <c r="AZ35" s="2">
        <v>2890845</v>
      </c>
      <c r="BA35" s="5">
        <f t="shared" si="29"/>
        <v>1.0016304932444007</v>
      </c>
      <c r="BB35">
        <v>4.75</v>
      </c>
      <c r="BC35" s="2">
        <f t="shared" si="30"/>
        <v>3245021.9391038306</v>
      </c>
      <c r="BE35" s="11">
        <f t="shared" si="31"/>
        <v>3.9459247124816965E-2</v>
      </c>
      <c r="BF35" s="11">
        <f t="shared" si="32"/>
        <v>3.5928343465661206E-2</v>
      </c>
      <c r="BG35" s="11">
        <f t="shared" si="33"/>
        <v>3.452907846246478E-2</v>
      </c>
      <c r="BH35" s="11">
        <f t="shared" si="34"/>
        <v>4.3298574827133951E-2</v>
      </c>
      <c r="BI35" s="11">
        <f t="shared" si="35"/>
        <v>3.6621001763686545E-2</v>
      </c>
      <c r="BJ35" s="11">
        <f t="shared" si="36"/>
        <v>3.7216150530622549E-2</v>
      </c>
      <c r="BK35" s="11">
        <f t="shared" si="37"/>
        <v>3.1083880573585576E-2</v>
      </c>
      <c r="BL35" s="11">
        <f t="shared" si="38"/>
        <v>2.0206284178215794E-2</v>
      </c>
      <c r="BM35" s="11">
        <f t="shared" si="39"/>
        <v>1.1695300399829689E-2</v>
      </c>
      <c r="BN35" s="11">
        <f t="shared" si="40"/>
        <v>6.9934237605064897E-3</v>
      </c>
      <c r="BO35" s="11">
        <f t="shared" si="41"/>
        <v>5.6886781286065169E-3</v>
      </c>
      <c r="BP35" s="11">
        <f t="shared" si="42"/>
        <v>1.3261272633448673E-2</v>
      </c>
      <c r="BQ35" s="11">
        <f t="shared" si="43"/>
        <v>1.2883347840953796E-2</v>
      </c>
      <c r="BR35" s="11">
        <f t="shared" si="44"/>
        <v>1.7171582509247996E-2</v>
      </c>
      <c r="BS35" s="11">
        <f t="shared" si="45"/>
        <v>1.8519660315521991E-2</v>
      </c>
      <c r="BU35" s="11">
        <f t="shared" si="46"/>
        <v>0.35145802577255103</v>
      </c>
      <c r="BV35" s="11">
        <f t="shared" si="47"/>
        <v>0.20478208943098686</v>
      </c>
      <c r="BW35" s="11">
        <f t="shared" si="48"/>
        <v>0.11154648390329025</v>
      </c>
      <c r="BX35" s="11">
        <f t="shared" si="49"/>
        <v>6.9320939247773161E-2</v>
      </c>
      <c r="BZ35" s="5">
        <f t="shared" si="52"/>
        <v>14.992632668992336</v>
      </c>
      <c r="CA35" s="13">
        <f t="shared" si="53"/>
        <v>6.1914063440648981E-2</v>
      </c>
    </row>
    <row r="36" spans="1:79" x14ac:dyDescent="0.25">
      <c r="A36">
        <v>1</v>
      </c>
      <c r="B36" s="3" t="s">
        <v>70</v>
      </c>
      <c r="C36" s="3" t="s">
        <v>62</v>
      </c>
      <c r="D36" s="3" t="s">
        <v>62</v>
      </c>
      <c r="E36" s="3" t="s">
        <v>105</v>
      </c>
      <c r="F36" s="3" t="s">
        <v>33</v>
      </c>
      <c r="G36" s="2">
        <v>1235807</v>
      </c>
      <c r="H36" s="2">
        <v>1316470</v>
      </c>
      <c r="I36" s="2">
        <v>1239882</v>
      </c>
      <c r="J36" s="2">
        <v>1255517</v>
      </c>
      <c r="K36" s="2">
        <v>1269089</v>
      </c>
      <c r="L36" s="2">
        <v>1279840</v>
      </c>
      <c r="M36" s="2">
        <v>1290121</v>
      </c>
      <c r="N36" s="2">
        <v>1298492</v>
      </c>
      <c r="O36" s="2">
        <v>1308389</v>
      </c>
      <c r="P36" s="2">
        <v>1312540</v>
      </c>
      <c r="Q36" s="2">
        <v>1315906</v>
      </c>
      <c r="R36" s="2">
        <v>1316102</v>
      </c>
      <c r="S36" s="2">
        <v>1316708</v>
      </c>
      <c r="T36" s="2">
        <v>1318344</v>
      </c>
      <c r="U36" s="2">
        <v>1321393</v>
      </c>
      <c r="V36" s="2">
        <v>1322660</v>
      </c>
      <c r="W36" s="2">
        <v>1327996</v>
      </c>
      <c r="X36" s="2">
        <v>1330608</v>
      </c>
      <c r="Z36" s="5">
        <f t="shared" si="54"/>
        <v>1.0008931401045251</v>
      </c>
      <c r="AA36" s="5">
        <f t="shared" si="55"/>
        <v>1.0007656366791589</v>
      </c>
      <c r="AB36" s="5">
        <f t="shared" si="56"/>
        <v>1.0006002464779837</v>
      </c>
      <c r="AC36" s="5">
        <f t="shared" si="57"/>
        <v>1.0005689661891584</v>
      </c>
      <c r="AD36" s="5">
        <f t="shared" si="58"/>
        <v>1.0004596634955891</v>
      </c>
      <c r="AE36" s="5">
        <f t="shared" si="59"/>
        <v>1.0005394027473076</v>
      </c>
      <c r="AF36" s="5">
        <f t="shared" si="60"/>
        <v>1.0002249014978337</v>
      </c>
      <c r="AG36" s="5">
        <f t="shared" si="61"/>
        <v>1.000181807642351</v>
      </c>
      <c r="AH36" s="5">
        <f t="shared" si="62"/>
        <v>1.0000105702865643</v>
      </c>
      <c r="AI36" s="5">
        <f t="shared" si="63"/>
        <v>1.00003267130008</v>
      </c>
      <c r="AJ36" s="5">
        <f t="shared" si="64"/>
        <v>1.0000881238129542</v>
      </c>
      <c r="AK36" s="5">
        <f t="shared" si="65"/>
        <v>1.0001639297598182</v>
      </c>
      <c r="AL36" s="5">
        <f t="shared" si="66"/>
        <v>1.0000679980014933</v>
      </c>
      <c r="AM36" s="5">
        <f t="shared" si="67"/>
        <v>1.0002856427235296</v>
      </c>
      <c r="AN36" s="5">
        <f t="shared" si="68"/>
        <v>1.0001393656516739</v>
      </c>
      <c r="AP36" s="5">
        <f t="shared" si="69"/>
        <v>1.0006575305892831</v>
      </c>
      <c r="AQ36" s="5">
        <f t="shared" si="70"/>
        <v>1.7137333477274148E-4</v>
      </c>
      <c r="AR36" s="5">
        <f t="shared" si="71"/>
        <v>1.0001978706948271</v>
      </c>
      <c r="AS36" s="5">
        <f t="shared" si="72"/>
        <v>2.1213504649031422E-4</v>
      </c>
      <c r="AT36" s="5">
        <f t="shared" si="24"/>
        <v>1.0001490119898939</v>
      </c>
      <c r="AU36" s="5">
        <f t="shared" si="25"/>
        <v>8.5519274847860121E-5</v>
      </c>
      <c r="AV36" s="5">
        <f t="shared" si="26"/>
        <v>1.000334804424668</v>
      </c>
      <c r="AW36" s="5">
        <f t="shared" si="27"/>
        <v>2.8206430869281534E-4</v>
      </c>
      <c r="AX36" s="5">
        <f t="shared" si="28"/>
        <v>0.84247485370744202</v>
      </c>
      <c r="AZ36" s="2">
        <v>1330608</v>
      </c>
      <c r="BA36" s="5">
        <f t="shared" si="29"/>
        <v>1.000334804424668</v>
      </c>
      <c r="BB36">
        <v>4.75</v>
      </c>
      <c r="BC36" s="2">
        <f t="shared" si="30"/>
        <v>1360803.606479076</v>
      </c>
      <c r="BE36" s="11">
        <f t="shared" si="31"/>
        <v>1.2610070958365416E-2</v>
      </c>
      <c r="BF36" s="11">
        <f t="shared" si="32"/>
        <v>1.080988947182715E-2</v>
      </c>
      <c r="BG36" s="11">
        <f t="shared" si="33"/>
        <v>8.4714310816655924E-3</v>
      </c>
      <c r="BH36" s="11">
        <f t="shared" si="34"/>
        <v>8.0330353794224596E-3</v>
      </c>
      <c r="BI36" s="11">
        <f t="shared" si="35"/>
        <v>6.4885386719539806E-3</v>
      </c>
      <c r="BJ36" s="11">
        <f t="shared" si="36"/>
        <v>7.621918348361012E-3</v>
      </c>
      <c r="BK36" s="11">
        <f t="shared" si="37"/>
        <v>3.172603866281376E-3</v>
      </c>
      <c r="BL36" s="11">
        <f t="shared" si="38"/>
        <v>2.5644932725858993E-3</v>
      </c>
      <c r="BM36" s="11">
        <f t="shared" si="39"/>
        <v>1.4894680927057813E-4</v>
      </c>
      <c r="BN36" s="11">
        <f t="shared" si="40"/>
        <v>4.6045063376554118E-4</v>
      </c>
      <c r="BO36" s="11">
        <f t="shared" si="41"/>
        <v>1.2424926407372805E-3</v>
      </c>
      <c r="BP36" s="11">
        <f t="shared" si="42"/>
        <v>2.3127499347666003E-3</v>
      </c>
      <c r="BQ36" s="11">
        <f t="shared" si="43"/>
        <v>9.5883662165618944E-4</v>
      </c>
      <c r="BR36" s="11">
        <f t="shared" si="44"/>
        <v>4.0342945276941045E-3</v>
      </c>
      <c r="BS36" s="11">
        <f t="shared" si="45"/>
        <v>1.9668733941968775E-3</v>
      </c>
      <c r="BU36" s="11">
        <f t="shared" si="46"/>
        <v>6.5271518934590933E-2</v>
      </c>
      <c r="BV36" s="11">
        <f t="shared" si="47"/>
        <v>4.7270627366152507E-2</v>
      </c>
      <c r="BW36" s="11">
        <f t="shared" si="48"/>
        <v>1.4028580846089156E-2</v>
      </c>
      <c r="BX36" s="11">
        <f t="shared" si="49"/>
        <v>1.055663062729173E-2</v>
      </c>
      <c r="BZ36" s="5">
        <f t="shared" si="52"/>
        <v>14.123585970324148</v>
      </c>
      <c r="CA36" s="13">
        <f t="shared" si="53"/>
        <v>1.8916526935604416E-2</v>
      </c>
    </row>
    <row r="37" spans="1:79" x14ac:dyDescent="0.25">
      <c r="A37">
        <v>1</v>
      </c>
      <c r="B37" s="3" t="s">
        <v>70</v>
      </c>
      <c r="C37" s="3" t="s">
        <v>62</v>
      </c>
      <c r="D37" s="3" t="s">
        <v>64</v>
      </c>
      <c r="E37" s="3" t="s">
        <v>106</v>
      </c>
      <c r="F37" s="3" t="s">
        <v>34</v>
      </c>
      <c r="G37" s="2">
        <v>8414764</v>
      </c>
      <c r="H37" s="2">
        <v>8791894</v>
      </c>
      <c r="I37" s="2">
        <v>8430621</v>
      </c>
      <c r="J37" s="2">
        <v>8492671</v>
      </c>
      <c r="K37" s="2">
        <v>8552643</v>
      </c>
      <c r="L37" s="2">
        <v>8601402</v>
      </c>
      <c r="M37" s="2">
        <v>8634561</v>
      </c>
      <c r="N37" s="2">
        <v>8651974</v>
      </c>
      <c r="O37" s="2">
        <v>8661679</v>
      </c>
      <c r="P37" s="2">
        <v>8677885</v>
      </c>
      <c r="Q37" s="2">
        <v>8711090</v>
      </c>
      <c r="R37" s="2">
        <v>8755602</v>
      </c>
      <c r="S37" s="2">
        <v>8803881</v>
      </c>
      <c r="T37" s="2">
        <v>8842934</v>
      </c>
      <c r="U37" s="2">
        <v>8874893</v>
      </c>
      <c r="V37" s="2">
        <v>8907384</v>
      </c>
      <c r="W37" s="2">
        <v>8938844</v>
      </c>
      <c r="X37" s="2">
        <v>8958013</v>
      </c>
      <c r="Z37" s="5">
        <f t="shared" si="54"/>
        <v>1.0004598323377238</v>
      </c>
      <c r="AA37" s="5">
        <f t="shared" si="55"/>
        <v>1.0004410484370454</v>
      </c>
      <c r="AB37" s="5">
        <f t="shared" si="56"/>
        <v>1.0003561548649198</v>
      </c>
      <c r="AC37" s="5">
        <f t="shared" si="57"/>
        <v>1.0002409690276335</v>
      </c>
      <c r="AD37" s="5">
        <f t="shared" si="58"/>
        <v>1.0001261409147082</v>
      </c>
      <c r="AE37" s="5">
        <f t="shared" si="59"/>
        <v>1.0000701846722346</v>
      </c>
      <c r="AF37" s="5">
        <f t="shared" si="60"/>
        <v>1.0001170153155949</v>
      </c>
      <c r="AG37" s="5">
        <f t="shared" si="61"/>
        <v>1.0002390474600105</v>
      </c>
      <c r="AH37" s="5">
        <f t="shared" si="62"/>
        <v>1.0003189463862614</v>
      </c>
      <c r="AI37" s="5">
        <f t="shared" si="63"/>
        <v>1.0003440007903808</v>
      </c>
      <c r="AJ37" s="5">
        <f t="shared" si="64"/>
        <v>1.0002767905194065</v>
      </c>
      <c r="AK37" s="5">
        <f t="shared" si="65"/>
        <v>1.0002255409663998</v>
      </c>
      <c r="AL37" s="5">
        <f t="shared" si="66"/>
        <v>1.0002284128282053</v>
      </c>
      <c r="AM37" s="5">
        <f t="shared" si="67"/>
        <v>1.0002203219896117</v>
      </c>
      <c r="AN37" s="5">
        <f t="shared" si="68"/>
        <v>1.0001338357987466</v>
      </c>
      <c r="AP37" s="5">
        <f t="shared" si="69"/>
        <v>1.0003248291164062</v>
      </c>
      <c r="AQ37" s="5">
        <f t="shared" si="70"/>
        <v>1.4073345263197838E-4</v>
      </c>
      <c r="AR37" s="5">
        <f t="shared" si="71"/>
        <v>1.0002178389248964</v>
      </c>
      <c r="AS37" s="5">
        <f t="shared" si="72"/>
        <v>1.2099226786197516E-4</v>
      </c>
      <c r="AT37" s="5">
        <f t="shared" si="24"/>
        <v>1.0002169804204741</v>
      </c>
      <c r="AU37" s="5">
        <f t="shared" si="25"/>
        <v>5.1733511948008326E-5</v>
      </c>
      <c r="AV37" s="5">
        <f t="shared" si="26"/>
        <v>1.0002532161539255</v>
      </c>
      <c r="AW37" s="5">
        <f t="shared" si="27"/>
        <v>1.155578163460328E-4</v>
      </c>
      <c r="AX37" s="5">
        <f t="shared" si="28"/>
        <v>0.4563603646710428</v>
      </c>
      <c r="AZ37" s="2">
        <v>8958013</v>
      </c>
      <c r="BA37" s="5">
        <f t="shared" si="29"/>
        <v>1.0002532161539255</v>
      </c>
      <c r="BB37">
        <v>4.75</v>
      </c>
      <c r="BC37" s="2">
        <f t="shared" si="30"/>
        <v>9132246.3372401614</v>
      </c>
      <c r="BE37" s="11">
        <f t="shared" si="31"/>
        <v>7.3600746611666157E-3</v>
      </c>
      <c r="BF37" s="11">
        <f t="shared" si="32"/>
        <v>7.0616181882001694E-3</v>
      </c>
      <c r="BG37" s="11">
        <f t="shared" si="33"/>
        <v>5.7010446946048621E-3</v>
      </c>
      <c r="BH37" s="11">
        <f t="shared" si="34"/>
        <v>3.8550692084848848E-3</v>
      </c>
      <c r="BI37" s="11">
        <f t="shared" si="35"/>
        <v>2.0166630359088611E-3</v>
      </c>
      <c r="BJ37" s="11">
        <f t="shared" si="36"/>
        <v>1.1217093347715146E-3</v>
      </c>
      <c r="BK37" s="11">
        <f t="shared" si="37"/>
        <v>1.8709998373294123E-3</v>
      </c>
      <c r="BL37" s="11">
        <f t="shared" si="38"/>
        <v>3.8263931822097863E-3</v>
      </c>
      <c r="BM37" s="11">
        <f t="shared" si="39"/>
        <v>5.1098083018312757E-3</v>
      </c>
      <c r="BN37" s="11">
        <f t="shared" si="40"/>
        <v>5.5140697350108958E-3</v>
      </c>
      <c r="BO37" s="11">
        <f t="shared" si="41"/>
        <v>4.4358845831742322E-3</v>
      </c>
      <c r="BP37" s="11">
        <f t="shared" si="42"/>
        <v>3.6140719810868749E-3</v>
      </c>
      <c r="BQ37" s="11">
        <f t="shared" si="43"/>
        <v>3.6610018847551551E-3</v>
      </c>
      <c r="BR37" s="11">
        <f t="shared" si="44"/>
        <v>3.5319011732288796E-3</v>
      </c>
      <c r="BS37" s="11">
        <f t="shared" si="45"/>
        <v>2.1444607378762193E-3</v>
      </c>
      <c r="BU37" s="11">
        <f t="shared" si="46"/>
        <v>4.4817656205212719E-2</v>
      </c>
      <c r="BV37" s="11">
        <f t="shared" si="47"/>
        <v>2.6255835720761178E-2</v>
      </c>
      <c r="BW37" s="11">
        <f t="shared" si="48"/>
        <v>1.7557496127473371E-2</v>
      </c>
      <c r="BX37" s="11">
        <f t="shared" si="49"/>
        <v>1.7507278892115785E-2</v>
      </c>
      <c r="BZ37" s="5">
        <f t="shared" si="52"/>
        <v>16.027322261436655</v>
      </c>
      <c r="CA37" s="13">
        <f t="shared" si="53"/>
        <v>8.7951643455532746E-3</v>
      </c>
    </row>
    <row r="38" spans="1:79" x14ac:dyDescent="0.25">
      <c r="A38">
        <v>1</v>
      </c>
      <c r="B38" s="3" t="s">
        <v>70</v>
      </c>
      <c r="C38" s="3" t="s">
        <v>68</v>
      </c>
      <c r="D38" s="3" t="s">
        <v>75</v>
      </c>
      <c r="E38" s="3" t="s">
        <v>107</v>
      </c>
      <c r="F38" s="3" t="s">
        <v>35</v>
      </c>
      <c r="G38" s="2">
        <v>1819017</v>
      </c>
      <c r="H38" s="2">
        <v>2059179</v>
      </c>
      <c r="I38" s="2">
        <v>1821204</v>
      </c>
      <c r="J38" s="2">
        <v>1831690</v>
      </c>
      <c r="K38" s="2">
        <v>1855309</v>
      </c>
      <c r="L38" s="2">
        <v>1877574</v>
      </c>
      <c r="M38" s="2">
        <v>1903808</v>
      </c>
      <c r="N38" s="2">
        <v>1932274</v>
      </c>
      <c r="O38" s="2">
        <v>1962137</v>
      </c>
      <c r="P38" s="2">
        <v>1990070</v>
      </c>
      <c r="Q38" s="2">
        <v>2010662</v>
      </c>
      <c r="R38" s="2">
        <v>2036802</v>
      </c>
      <c r="S38" s="2">
        <v>2064741</v>
      </c>
      <c r="T38" s="2">
        <v>2078226</v>
      </c>
      <c r="U38" s="2">
        <v>2084792</v>
      </c>
      <c r="V38" s="2">
        <v>2086890</v>
      </c>
      <c r="W38" s="2">
        <v>2085567</v>
      </c>
      <c r="X38" s="2">
        <v>2085109</v>
      </c>
      <c r="Z38" s="5">
        <f t="shared" si="54"/>
        <v>1.0003982805267151</v>
      </c>
      <c r="AA38" s="5">
        <f t="shared" si="55"/>
        <v>1.000888457355241</v>
      </c>
      <c r="AB38" s="5">
        <f t="shared" si="56"/>
        <v>1.0008264944674639</v>
      </c>
      <c r="AC38" s="5">
        <f t="shared" si="57"/>
        <v>1.000960546988773</v>
      </c>
      <c r="AD38" s="5">
        <f t="shared" si="58"/>
        <v>1.0010264250912759</v>
      </c>
      <c r="AE38" s="5">
        <f t="shared" si="59"/>
        <v>1.0010595838901988</v>
      </c>
      <c r="AF38" s="5">
        <f t="shared" si="60"/>
        <v>1.0009755743768805</v>
      </c>
      <c r="AG38" s="5">
        <f t="shared" si="61"/>
        <v>1.0007097651643444</v>
      </c>
      <c r="AH38" s="5">
        <f t="shared" si="62"/>
        <v>1.0008899636417767</v>
      </c>
      <c r="AI38" s="5">
        <f t="shared" si="63"/>
        <v>1.0009378375322473</v>
      </c>
      <c r="AJ38" s="5">
        <f t="shared" si="64"/>
        <v>1.0004477042394244</v>
      </c>
      <c r="AK38" s="5">
        <f t="shared" si="65"/>
        <v>1.0002168446712409</v>
      </c>
      <c r="AL38" s="5">
        <f t="shared" si="66"/>
        <v>1.0000691283140493</v>
      </c>
      <c r="AM38" s="5">
        <f t="shared" si="67"/>
        <v>0.99995641875745844</v>
      </c>
      <c r="AN38" s="5">
        <f t="shared" si="68"/>
        <v>0.99998490581830279</v>
      </c>
      <c r="AP38" s="5">
        <f t="shared" si="69"/>
        <v>1.0008200408858936</v>
      </c>
      <c r="AQ38" s="5">
        <f t="shared" si="70"/>
        <v>2.4745740428662254E-4</v>
      </c>
      <c r="AR38" s="5">
        <f t="shared" si="71"/>
        <v>1.0009145449210897</v>
      </c>
      <c r="AS38" s="5">
        <f t="shared" si="72"/>
        <v>1.3023289795036867E-4</v>
      </c>
      <c r="AT38" s="5">
        <f t="shared" si="24"/>
        <v>1.0001350003600951</v>
      </c>
      <c r="AU38" s="5">
        <f t="shared" si="25"/>
        <v>2.0201552795572861E-4</v>
      </c>
      <c r="AV38" s="5">
        <f t="shared" si="26"/>
        <v>1.0006231953890261</v>
      </c>
      <c r="AW38" s="5">
        <f t="shared" si="27"/>
        <v>4.0407386360115409E-4</v>
      </c>
      <c r="AX38" s="5">
        <f t="shared" si="28"/>
        <v>0.64839032944806441</v>
      </c>
      <c r="AZ38" s="2">
        <v>2085109</v>
      </c>
      <c r="BA38" s="5">
        <f t="shared" si="29"/>
        <v>1.0006231953890261</v>
      </c>
      <c r="BB38">
        <v>4.75</v>
      </c>
      <c r="BC38" s="2">
        <f t="shared" si="30"/>
        <v>2176989.7257045964</v>
      </c>
      <c r="BE38" s="11">
        <f t="shared" si="31"/>
        <v>5.7577295020216912E-3</v>
      </c>
      <c r="BF38" s="11">
        <f t="shared" si="32"/>
        <v>1.2894649203740727E-2</v>
      </c>
      <c r="BG38" s="11">
        <f t="shared" si="33"/>
        <v>1.2000696379956155E-2</v>
      </c>
      <c r="BH38" s="11">
        <f t="shared" si="34"/>
        <v>1.3972285513114358E-2</v>
      </c>
      <c r="BI38" s="11">
        <f t="shared" si="35"/>
        <v>1.4952138030725814E-2</v>
      </c>
      <c r="BJ38" s="11">
        <f t="shared" si="36"/>
        <v>1.5454847500923741E-2</v>
      </c>
      <c r="BK38" s="11">
        <f t="shared" si="37"/>
        <v>1.4236009004468198E-2</v>
      </c>
      <c r="BL38" s="11">
        <f t="shared" si="38"/>
        <v>1.0347374715462321E-2</v>
      </c>
      <c r="BM38" s="11">
        <f t="shared" si="39"/>
        <v>1.3000693303996336E-2</v>
      </c>
      <c r="BN38" s="11">
        <f t="shared" si="40"/>
        <v>1.371709179390046E-2</v>
      </c>
      <c r="BO38" s="11">
        <f t="shared" si="41"/>
        <v>6.531085496921829E-3</v>
      </c>
      <c r="BP38" s="11">
        <f t="shared" si="42"/>
        <v>3.1594253945432804E-3</v>
      </c>
      <c r="BQ38" s="11">
        <f t="shared" si="43"/>
        <v>1.0063354042033623E-3</v>
      </c>
      <c r="BR38" s="11">
        <f t="shared" si="44"/>
        <v>-6.3395770740193313E-4</v>
      </c>
      <c r="BS38" s="11">
        <f t="shared" si="45"/>
        <v>-2.196045487870002E-4</v>
      </c>
      <c r="BU38" s="11">
        <f t="shared" si="46"/>
        <v>0.13202845273023844</v>
      </c>
      <c r="BV38" s="11">
        <f t="shared" si="47"/>
        <v>6.0987127197172919E-2</v>
      </c>
      <c r="BW38" s="11">
        <f t="shared" si="48"/>
        <v>6.855497719267567E-2</v>
      </c>
      <c r="BX38" s="11">
        <f t="shared" si="49"/>
        <v>9.8646755210460846E-3</v>
      </c>
      <c r="BZ38" s="5">
        <f t="shared" si="52"/>
        <v>14.593453620731315</v>
      </c>
      <c r="CA38" s="13">
        <f t="shared" si="53"/>
        <v>2.7992520682938782E-2</v>
      </c>
    </row>
    <row r="39" spans="1:79" x14ac:dyDescent="0.25">
      <c r="A39">
        <v>1</v>
      </c>
      <c r="B39" s="3" t="s">
        <v>70</v>
      </c>
      <c r="C39" s="3" t="s">
        <v>62</v>
      </c>
      <c r="D39" s="3" t="s">
        <v>64</v>
      </c>
      <c r="E39" s="3" t="s">
        <v>108</v>
      </c>
      <c r="F39" s="3" t="s">
        <v>36</v>
      </c>
      <c r="G39" s="2">
        <v>18977026</v>
      </c>
      <c r="H39" s="2">
        <v>19378102</v>
      </c>
      <c r="I39" s="2">
        <v>19001780</v>
      </c>
      <c r="J39" s="2">
        <v>19082838</v>
      </c>
      <c r="K39" s="2">
        <v>19137800</v>
      </c>
      <c r="L39" s="2">
        <v>19175939</v>
      </c>
      <c r="M39" s="2">
        <v>19171567</v>
      </c>
      <c r="N39" s="2">
        <v>19132610</v>
      </c>
      <c r="O39" s="2">
        <v>19104631</v>
      </c>
      <c r="P39" s="2">
        <v>19132335</v>
      </c>
      <c r="Q39" s="2">
        <v>19212436</v>
      </c>
      <c r="R39" s="2">
        <v>19307066</v>
      </c>
      <c r="S39" s="2">
        <v>19402920</v>
      </c>
      <c r="T39" s="2">
        <v>19523202</v>
      </c>
      <c r="U39" s="2">
        <v>19606981</v>
      </c>
      <c r="V39" s="2">
        <v>19691032</v>
      </c>
      <c r="W39" s="2">
        <v>19748858</v>
      </c>
      <c r="X39" s="2">
        <v>19795791</v>
      </c>
      <c r="Z39" s="5">
        <f t="shared" si="54"/>
        <v>1.0002539813324771</v>
      </c>
      <c r="AA39" s="5">
        <f t="shared" si="55"/>
        <v>1.0001715574047165</v>
      </c>
      <c r="AB39" s="5">
        <f t="shared" si="56"/>
        <v>1.0001187367018933</v>
      </c>
      <c r="AC39" s="5">
        <f t="shared" si="57"/>
        <v>0.99998640242257952</v>
      </c>
      <c r="AD39" s="5">
        <f t="shared" si="58"/>
        <v>0.9998786991248827</v>
      </c>
      <c r="AE39" s="5">
        <f t="shared" si="59"/>
        <v>0.99991271837656626</v>
      </c>
      <c r="AF39" s="5">
        <f t="shared" si="60"/>
        <v>1.0000864319149738</v>
      </c>
      <c r="AG39" s="5">
        <f t="shared" si="61"/>
        <v>1.000249178112383</v>
      </c>
      <c r="AH39" s="5">
        <f t="shared" si="62"/>
        <v>1.0002929667391611</v>
      </c>
      <c r="AI39" s="5">
        <f t="shared" si="63"/>
        <v>1.0002952093891186</v>
      </c>
      <c r="AJ39" s="5">
        <f t="shared" si="64"/>
        <v>1.0003682771270972</v>
      </c>
      <c r="AK39" s="5">
        <f t="shared" si="65"/>
        <v>1.0002550808812112</v>
      </c>
      <c r="AL39" s="5">
        <f t="shared" si="66"/>
        <v>1.0002547511427167</v>
      </c>
      <c r="AM39" s="5">
        <f t="shared" si="67"/>
        <v>1.0001745903882777</v>
      </c>
      <c r="AN39" s="5">
        <f t="shared" si="68"/>
        <v>1.000141301749871</v>
      </c>
      <c r="AP39" s="5">
        <f t="shared" si="69"/>
        <v>1.00008187539731</v>
      </c>
      <c r="AQ39" s="5">
        <f t="shared" si="70"/>
        <v>1.4951401082267886E-4</v>
      </c>
      <c r="AR39" s="5">
        <f t="shared" si="71"/>
        <v>1.0001673009064405</v>
      </c>
      <c r="AS39" s="5">
        <f t="shared" si="72"/>
        <v>1.6598826510129744E-4</v>
      </c>
      <c r="AT39" s="5">
        <f t="shared" si="24"/>
        <v>1.0002388002578346</v>
      </c>
      <c r="AU39" s="5">
        <f t="shared" si="25"/>
        <v>8.7909919098652818E-5</v>
      </c>
      <c r="AV39" s="5">
        <f t="shared" si="26"/>
        <v>1.0001626588538617</v>
      </c>
      <c r="AW39" s="5">
        <f t="shared" si="27"/>
        <v>1.444852771432385E-4</v>
      </c>
      <c r="AX39" s="5">
        <f t="shared" si="28"/>
        <v>0.88827182605195987</v>
      </c>
      <c r="AZ39" s="2">
        <v>19795791</v>
      </c>
      <c r="BA39" s="5">
        <f t="shared" si="29"/>
        <v>1.0001626588538617</v>
      </c>
      <c r="BB39">
        <v>4.75</v>
      </c>
      <c r="BC39" s="2">
        <f t="shared" si="30"/>
        <v>20054513.3381228</v>
      </c>
      <c r="BE39" s="11">
        <f t="shared" si="31"/>
        <v>4.2658108871904687E-3</v>
      </c>
      <c r="BF39" s="11">
        <f t="shared" si="32"/>
        <v>2.8801795623900617E-3</v>
      </c>
      <c r="BG39" s="11">
        <f t="shared" si="33"/>
        <v>1.992862293471509E-3</v>
      </c>
      <c r="BH39" s="11">
        <f t="shared" si="34"/>
        <v>-2.2799405025220043E-4</v>
      </c>
      <c r="BI39" s="11">
        <f t="shared" si="35"/>
        <v>-2.0320196048658756E-3</v>
      </c>
      <c r="BJ39" s="11">
        <f t="shared" si="36"/>
        <v>-1.4623723579794135E-3</v>
      </c>
      <c r="BK39" s="11">
        <f t="shared" si="37"/>
        <v>1.4501196071257105E-3</v>
      </c>
      <c r="BL39" s="11">
        <f t="shared" si="38"/>
        <v>4.1866818660660776E-3</v>
      </c>
      <c r="BM39" s="11">
        <f t="shared" si="39"/>
        <v>4.9254555747120232E-3</v>
      </c>
      <c r="BN39" s="11">
        <f t="shared" si="40"/>
        <v>4.964710847313647E-3</v>
      </c>
      <c r="BO39" s="11">
        <f t="shared" si="41"/>
        <v>6.1991700218317902E-3</v>
      </c>
      <c r="BP39" s="11">
        <f t="shared" si="42"/>
        <v>4.2912530434300322E-3</v>
      </c>
      <c r="BQ39" s="11">
        <f t="shared" si="43"/>
        <v>4.2867894858469313E-3</v>
      </c>
      <c r="BR39" s="11">
        <f t="shared" si="44"/>
        <v>2.9366668034462862E-3</v>
      </c>
      <c r="BS39" s="11">
        <f t="shared" si="45"/>
        <v>2.3764918457562789E-3</v>
      </c>
      <c r="BU39" s="11">
        <f t="shared" si="46"/>
        <v>2.1134818490526452E-2</v>
      </c>
      <c r="BV39" s="11">
        <f t="shared" si="47"/>
        <v>6.8851444443625009E-3</v>
      </c>
      <c r="BW39" s="11">
        <f t="shared" si="48"/>
        <v>1.4128234464612976E-2</v>
      </c>
      <c r="BX39" s="11">
        <f t="shared" si="49"/>
        <v>2.0248034831870765E-2</v>
      </c>
      <c r="BZ39" s="5">
        <f t="shared" si="52"/>
        <v>16.813964790530491</v>
      </c>
      <c r="CA39" s="13">
        <f t="shared" si="53"/>
        <v>1.1537632938285469E-2</v>
      </c>
    </row>
    <row r="40" spans="1:79" x14ac:dyDescent="0.25">
      <c r="A40">
        <v>1</v>
      </c>
      <c r="B40" s="3" t="s">
        <v>70</v>
      </c>
      <c r="C40" s="3" t="s">
        <v>66</v>
      </c>
      <c r="D40" s="3" t="s">
        <v>82</v>
      </c>
      <c r="E40" s="3" t="s">
        <v>109</v>
      </c>
      <c r="F40" s="3" t="s">
        <v>37</v>
      </c>
      <c r="G40" s="2">
        <v>8046346</v>
      </c>
      <c r="H40" s="2">
        <v>9535483</v>
      </c>
      <c r="I40" s="2">
        <v>8081614</v>
      </c>
      <c r="J40" s="2">
        <v>8210122</v>
      </c>
      <c r="K40" s="2">
        <v>8326201</v>
      </c>
      <c r="L40" s="2">
        <v>8422501</v>
      </c>
      <c r="M40" s="2">
        <v>8553152</v>
      </c>
      <c r="N40" s="2">
        <v>8705407</v>
      </c>
      <c r="O40" s="2">
        <v>8917270</v>
      </c>
      <c r="P40" s="2">
        <v>9118037</v>
      </c>
      <c r="Q40" s="2">
        <v>9309449</v>
      </c>
      <c r="R40" s="2">
        <v>9449566</v>
      </c>
      <c r="S40" s="2">
        <v>9558979</v>
      </c>
      <c r="T40" s="2">
        <v>9651025</v>
      </c>
      <c r="U40" s="2">
        <v>9747021</v>
      </c>
      <c r="V40" s="2">
        <v>9845432</v>
      </c>
      <c r="W40" s="2">
        <v>9940387</v>
      </c>
      <c r="X40" s="2">
        <v>10042802</v>
      </c>
      <c r="Z40" s="5">
        <f t="shared" si="54"/>
        <v>1.0009918941770233</v>
      </c>
      <c r="AA40" s="5">
        <f t="shared" si="55"/>
        <v>1.0008818298930446</v>
      </c>
      <c r="AB40" s="5">
        <f t="shared" si="56"/>
        <v>1.0007216557632985</v>
      </c>
      <c r="AC40" s="5">
        <f t="shared" si="57"/>
        <v>1.0009652986369713</v>
      </c>
      <c r="AD40" s="5">
        <f t="shared" si="58"/>
        <v>1.0011054170178633</v>
      </c>
      <c r="AE40" s="5">
        <f t="shared" si="59"/>
        <v>1.0015047771806798</v>
      </c>
      <c r="AF40" s="5">
        <f t="shared" si="60"/>
        <v>1.0013912389909894</v>
      </c>
      <c r="AG40" s="5">
        <f t="shared" si="61"/>
        <v>1.0012963728125948</v>
      </c>
      <c r="AH40" s="5">
        <f t="shared" si="62"/>
        <v>1.0009309737943011</v>
      </c>
      <c r="AI40" s="5">
        <f t="shared" si="63"/>
        <v>1.0007167526355831</v>
      </c>
      <c r="AJ40" s="5">
        <f t="shared" si="64"/>
        <v>1.0005962303372036</v>
      </c>
      <c r="AK40" s="5">
        <f t="shared" si="65"/>
        <v>1.0006154221403432</v>
      </c>
      <c r="AL40" s="5">
        <f t="shared" si="66"/>
        <v>1.0006242602906381</v>
      </c>
      <c r="AM40" s="5">
        <f t="shared" si="67"/>
        <v>1.0005960783371057</v>
      </c>
      <c r="AN40" s="5">
        <f t="shared" si="68"/>
        <v>1.0006361799502146</v>
      </c>
      <c r="AP40" s="5">
        <f t="shared" si="69"/>
        <v>1.0009332190976401</v>
      </c>
      <c r="AQ40" s="5">
        <f t="shared" si="70"/>
        <v>1.427619349653336E-4</v>
      </c>
      <c r="AR40" s="5">
        <f t="shared" si="71"/>
        <v>1.0011680230828297</v>
      </c>
      <c r="AS40" s="5">
        <f t="shared" si="72"/>
        <v>3.3148895115643195E-4</v>
      </c>
      <c r="AT40" s="5">
        <f t="shared" si="24"/>
        <v>1.0006136342111012</v>
      </c>
      <c r="AU40" s="5">
        <f t="shared" si="25"/>
        <v>1.7575011720175449E-5</v>
      </c>
      <c r="AV40" s="5">
        <f t="shared" si="26"/>
        <v>1.0009049587971901</v>
      </c>
      <c r="AW40" s="5">
        <f t="shared" si="27"/>
        <v>3.0433258246598667E-4</v>
      </c>
      <c r="AX40" s="5">
        <f t="shared" si="28"/>
        <v>0.33629440744809524</v>
      </c>
      <c r="AZ40" s="2">
        <v>10042802</v>
      </c>
      <c r="BA40" s="5">
        <f t="shared" si="29"/>
        <v>1.0009049587971901</v>
      </c>
      <c r="BB40">
        <v>4.75</v>
      </c>
      <c r="BC40" s="2">
        <f t="shared" si="30"/>
        <v>10764747.964982769</v>
      </c>
      <c r="BE40" s="11">
        <f t="shared" si="31"/>
        <v>1.5901279125679624E-2</v>
      </c>
      <c r="BF40" s="11">
        <f t="shared" si="32"/>
        <v>1.4138523154710647E-2</v>
      </c>
      <c r="BG40" s="11">
        <f t="shared" si="33"/>
        <v>1.1565899021654724E-2</v>
      </c>
      <c r="BH40" s="11">
        <f t="shared" si="34"/>
        <v>1.5512138259170305E-2</v>
      </c>
      <c r="BI40" s="11">
        <f t="shared" si="35"/>
        <v>1.78010398973385E-2</v>
      </c>
      <c r="BJ40" s="11">
        <f t="shared" si="36"/>
        <v>2.4336943694878377E-2</v>
      </c>
      <c r="BK40" s="11">
        <f t="shared" si="37"/>
        <v>2.2514401829259345E-2</v>
      </c>
      <c r="BL40" s="11">
        <f t="shared" si="38"/>
        <v>2.099267638418234E-2</v>
      </c>
      <c r="BM40" s="11">
        <f t="shared" si="39"/>
        <v>1.5051051893619105E-2</v>
      </c>
      <c r="BN40" s="11">
        <f t="shared" si="40"/>
        <v>1.1578626997261088E-2</v>
      </c>
      <c r="BO40" s="11">
        <f t="shared" si="41"/>
        <v>9.6292710759171563E-3</v>
      </c>
      <c r="BP40" s="11">
        <f t="shared" si="42"/>
        <v>9.9467155043118094E-3</v>
      </c>
      <c r="BQ40" s="11">
        <f t="shared" si="43"/>
        <v>1.0096520772859829E-2</v>
      </c>
      <c r="BR40" s="11">
        <f t="shared" si="44"/>
        <v>9.6445742553501468E-3</v>
      </c>
      <c r="BS40" s="11">
        <f t="shared" si="45"/>
        <v>1.0302918789781623E-2</v>
      </c>
      <c r="BU40" s="11">
        <f t="shared" si="46"/>
        <v>0.18506996840553458</v>
      </c>
      <c r="BV40" s="11">
        <f t="shared" si="47"/>
        <v>7.7186685728865445E-2</v>
      </c>
      <c r="BW40" s="11">
        <f t="shared" si="48"/>
        <v>9.805078613785656E-2</v>
      </c>
      <c r="BX40" s="11">
        <f t="shared" si="49"/>
        <v>5.0614506005296267E-2</v>
      </c>
      <c r="BZ40" s="5">
        <f t="shared" si="52"/>
        <v>16.191787276057177</v>
      </c>
      <c r="CA40" s="13">
        <f t="shared" si="53"/>
        <v>2.3385361004335081E-2</v>
      </c>
    </row>
    <row r="41" spans="1:79" x14ac:dyDescent="0.25">
      <c r="A41">
        <v>1</v>
      </c>
      <c r="B41" s="3" t="s">
        <v>70</v>
      </c>
      <c r="C41" s="3" t="s">
        <v>64</v>
      </c>
      <c r="D41" s="3" t="s">
        <v>68</v>
      </c>
      <c r="E41" s="3" t="s">
        <v>110</v>
      </c>
      <c r="F41" s="3" t="s">
        <v>38</v>
      </c>
      <c r="G41" s="2">
        <v>642237</v>
      </c>
      <c r="H41" s="2">
        <v>672591</v>
      </c>
      <c r="I41" s="2">
        <v>642023</v>
      </c>
      <c r="J41" s="2">
        <v>639062</v>
      </c>
      <c r="K41" s="2">
        <v>638168</v>
      </c>
      <c r="L41" s="2">
        <v>638817</v>
      </c>
      <c r="M41" s="2">
        <v>644705</v>
      </c>
      <c r="N41" s="2">
        <v>646089</v>
      </c>
      <c r="O41" s="2">
        <v>649422</v>
      </c>
      <c r="P41" s="2">
        <v>652822</v>
      </c>
      <c r="Q41" s="2">
        <v>657569</v>
      </c>
      <c r="R41" s="2">
        <v>664968</v>
      </c>
      <c r="S41" s="2">
        <v>674530</v>
      </c>
      <c r="T41" s="2">
        <v>685326</v>
      </c>
      <c r="U41" s="2">
        <v>702265</v>
      </c>
      <c r="V41" s="2">
        <v>723626</v>
      </c>
      <c r="W41" s="2">
        <v>740040</v>
      </c>
      <c r="X41" s="2">
        <v>756927</v>
      </c>
      <c r="Z41" s="5">
        <f t="shared" si="54"/>
        <v>0.99965431340394306</v>
      </c>
      <c r="AA41" s="5">
        <f t="shared" si="55"/>
        <v>0.99989527751476626</v>
      </c>
      <c r="AB41" s="5">
        <f t="shared" si="56"/>
        <v>1.0000760459137032</v>
      </c>
      <c r="AC41" s="5">
        <f t="shared" si="57"/>
        <v>1.0006863591848414</v>
      </c>
      <c r="AD41" s="5">
        <f t="shared" si="58"/>
        <v>1.0001603117141173</v>
      </c>
      <c r="AE41" s="5">
        <f t="shared" si="59"/>
        <v>1.0003846019566074</v>
      </c>
      <c r="AF41" s="5">
        <f t="shared" si="60"/>
        <v>1.0003901547176632</v>
      </c>
      <c r="AG41" s="5">
        <f t="shared" si="61"/>
        <v>1.0005411281722951</v>
      </c>
      <c r="AH41" s="5">
        <f t="shared" si="62"/>
        <v>1.0008352465625414</v>
      </c>
      <c r="AI41" s="5">
        <f t="shared" si="63"/>
        <v>1.0010648695901756</v>
      </c>
      <c r="AJ41" s="5">
        <f t="shared" si="64"/>
        <v>1.0011830394737984</v>
      </c>
      <c r="AK41" s="5">
        <f t="shared" si="65"/>
        <v>1.0018169983860292</v>
      </c>
      <c r="AL41" s="5">
        <f t="shared" si="66"/>
        <v>1.0022257994000128</v>
      </c>
      <c r="AM41" s="5">
        <f t="shared" si="67"/>
        <v>1.0016624299325549</v>
      </c>
      <c r="AN41" s="5">
        <f t="shared" si="68"/>
        <v>1.0016695138031295</v>
      </c>
      <c r="AP41" s="5">
        <f t="shared" si="69"/>
        <v>1.0000944615462743</v>
      </c>
      <c r="AQ41" s="5">
        <f t="shared" si="70"/>
        <v>3.8354362863782628E-4</v>
      </c>
      <c r="AR41" s="5">
        <f t="shared" si="71"/>
        <v>1.0006432001998564</v>
      </c>
      <c r="AS41" s="5">
        <f t="shared" si="72"/>
        <v>2.98333138635747E-4</v>
      </c>
      <c r="AT41" s="5">
        <f t="shared" si="24"/>
        <v>1.001711556199105</v>
      </c>
      <c r="AU41" s="5">
        <f t="shared" si="25"/>
        <v>3.7385659233072526E-4</v>
      </c>
      <c r="AV41" s="5">
        <f t="shared" si="26"/>
        <v>1.0008164059817453</v>
      </c>
      <c r="AW41" s="5">
        <f t="shared" si="27"/>
        <v>7.6839341324963961E-4</v>
      </c>
      <c r="AX41" s="5">
        <f t="shared" si="28"/>
        <v>0.94119032739938668</v>
      </c>
      <c r="AZ41" s="2">
        <v>756927</v>
      </c>
      <c r="BA41" s="5">
        <f t="shared" si="29"/>
        <v>1.0008164059817453</v>
      </c>
      <c r="BB41">
        <v>4.75</v>
      </c>
      <c r="BC41" s="2">
        <f t="shared" si="30"/>
        <v>797787.95094167872</v>
      </c>
      <c r="BE41" s="11">
        <f t="shared" si="31"/>
        <v>-4.6119843058581855E-3</v>
      </c>
      <c r="BF41" s="11">
        <f t="shared" si="32"/>
        <v>-1.3989252998926061E-3</v>
      </c>
      <c r="BG41" s="11">
        <f t="shared" si="33"/>
        <v>1.0169735868925667E-3</v>
      </c>
      <c r="BH41" s="11">
        <f t="shared" si="34"/>
        <v>9.217037117046134E-3</v>
      </c>
      <c r="BI41" s="11">
        <f t="shared" si="35"/>
        <v>2.146718266494041E-3</v>
      </c>
      <c r="BJ41" s="11">
        <f t="shared" si="36"/>
        <v>5.1587320013186666E-3</v>
      </c>
      <c r="BK41" s="11">
        <f t="shared" si="37"/>
        <v>5.2354247315304914E-3</v>
      </c>
      <c r="BL41" s="11">
        <f t="shared" si="38"/>
        <v>7.2715073940523567E-3</v>
      </c>
      <c r="BM41" s="11">
        <f t="shared" si="39"/>
        <v>1.1252051115548278E-2</v>
      </c>
      <c r="BN41" s="11">
        <f t="shared" si="40"/>
        <v>1.4379639320989845E-2</v>
      </c>
      <c r="BO41" s="11">
        <f t="shared" si="41"/>
        <v>1.6005218448401193E-2</v>
      </c>
      <c r="BP41" s="11">
        <f t="shared" si="42"/>
        <v>2.4716704167067949E-2</v>
      </c>
      <c r="BQ41" s="11">
        <f t="shared" si="43"/>
        <v>3.0417292617459291E-2</v>
      </c>
      <c r="BR41" s="11">
        <f t="shared" si="44"/>
        <v>2.2682988173448715E-2</v>
      </c>
      <c r="BS41" s="11">
        <f t="shared" si="45"/>
        <v>2.2819036808821247E-2</v>
      </c>
      <c r="BU41" s="11">
        <f t="shared" si="46"/>
        <v>4.726292630290696E-2</v>
      </c>
      <c r="BV41" s="11">
        <f t="shared" si="47"/>
        <v>6.3331064463423292E-3</v>
      </c>
      <c r="BW41" s="11">
        <f t="shared" si="48"/>
        <v>4.402025107995966E-2</v>
      </c>
      <c r="BX41" s="11">
        <f t="shared" si="49"/>
        <v>0.12215468548470798</v>
      </c>
      <c r="BZ41" s="5">
        <f t="shared" si="52"/>
        <v>13.589598115483639</v>
      </c>
      <c r="CA41" s="13">
        <f t="shared" si="53"/>
        <v>4.9559838286834079E-2</v>
      </c>
    </row>
    <row r="42" spans="1:79" x14ac:dyDescent="0.25">
      <c r="A42">
        <v>1</v>
      </c>
      <c r="B42" s="3" t="s">
        <v>70</v>
      </c>
      <c r="C42" s="3" t="s">
        <v>64</v>
      </c>
      <c r="D42" s="3" t="s">
        <v>66</v>
      </c>
      <c r="E42" s="3" t="s">
        <v>111</v>
      </c>
      <c r="F42" s="3" t="s">
        <v>39</v>
      </c>
      <c r="G42" s="2">
        <v>11353336</v>
      </c>
      <c r="H42" s="2">
        <v>11536504</v>
      </c>
      <c r="I42" s="2">
        <v>11363543</v>
      </c>
      <c r="J42" s="2">
        <v>11387404</v>
      </c>
      <c r="K42" s="2">
        <v>11407889</v>
      </c>
      <c r="L42" s="2">
        <v>11434788</v>
      </c>
      <c r="M42" s="2">
        <v>11452251</v>
      </c>
      <c r="N42" s="2">
        <v>11463320</v>
      </c>
      <c r="O42" s="2">
        <v>11481213</v>
      </c>
      <c r="P42" s="2">
        <v>11500468</v>
      </c>
      <c r="Q42" s="2">
        <v>11515391</v>
      </c>
      <c r="R42" s="2">
        <v>11528896</v>
      </c>
      <c r="S42" s="2">
        <v>11540766</v>
      </c>
      <c r="T42" s="2">
        <v>11545442</v>
      </c>
      <c r="U42" s="2">
        <v>11551783</v>
      </c>
      <c r="V42" s="2">
        <v>11572232</v>
      </c>
      <c r="W42" s="2">
        <v>11596998</v>
      </c>
      <c r="X42" s="2">
        <v>11613423</v>
      </c>
      <c r="Z42" s="5">
        <f t="shared" si="54"/>
        <v>1.000129114490276</v>
      </c>
      <c r="AA42" s="5">
        <f t="shared" si="55"/>
        <v>1.0001106166495661</v>
      </c>
      <c r="AB42" s="5">
        <f t="shared" si="56"/>
        <v>1.0001449342051327</v>
      </c>
      <c r="AC42" s="5">
        <f t="shared" si="57"/>
        <v>1.0000938961845629</v>
      </c>
      <c r="AD42" s="5">
        <f t="shared" si="58"/>
        <v>1.0000594368216704</v>
      </c>
      <c r="AE42" s="5">
        <f t="shared" si="59"/>
        <v>1.0000959524470348</v>
      </c>
      <c r="AF42" s="5">
        <f t="shared" si="60"/>
        <v>1.0001030794732286</v>
      </c>
      <c r="AG42" s="5">
        <f t="shared" si="61"/>
        <v>1.0000797617373287</v>
      </c>
      <c r="AH42" s="5">
        <f t="shared" si="62"/>
        <v>1.0000720878905964</v>
      </c>
      <c r="AI42" s="5">
        <f t="shared" si="63"/>
        <v>1.0000632862225582</v>
      </c>
      <c r="AJ42" s="5">
        <f t="shared" si="64"/>
        <v>1.0000249111667456</v>
      </c>
      <c r="AK42" s="5">
        <f t="shared" si="65"/>
        <v>1.0000337644208608</v>
      </c>
      <c r="AL42" s="5">
        <f t="shared" si="66"/>
        <v>1.0001087566015339</v>
      </c>
      <c r="AM42" s="5">
        <f t="shared" si="67"/>
        <v>1.0001314449440173</v>
      </c>
      <c r="AN42" s="5">
        <f t="shared" si="68"/>
        <v>1.0000870091254184</v>
      </c>
      <c r="AP42" s="5">
        <f t="shared" si="69"/>
        <v>1.0001075996702418</v>
      </c>
      <c r="AQ42" s="5">
        <f t="shared" si="70"/>
        <v>3.3065475359994107E-5</v>
      </c>
      <c r="AR42" s="5">
        <f t="shared" si="71"/>
        <v>1.0000828335541494</v>
      </c>
      <c r="AS42" s="5">
        <f t="shared" si="72"/>
        <v>1.6500046257572552E-5</v>
      </c>
      <c r="AT42" s="5">
        <f t="shared" si="24"/>
        <v>1.0000771772517152</v>
      </c>
      <c r="AU42" s="5">
        <f t="shared" si="25"/>
        <v>4.6516988896851423E-5</v>
      </c>
      <c r="AV42" s="5">
        <f t="shared" si="26"/>
        <v>1.0000892034920352</v>
      </c>
      <c r="AW42" s="5">
        <f t="shared" si="27"/>
        <v>3.4574721836286197E-5</v>
      </c>
      <c r="AX42" s="5">
        <f t="shared" si="28"/>
        <v>0.38759381552722205</v>
      </c>
      <c r="AZ42" s="2">
        <v>11613423</v>
      </c>
      <c r="BA42" s="5">
        <f t="shared" si="29"/>
        <v>1.0000892034920352</v>
      </c>
      <c r="BB42">
        <v>4.75</v>
      </c>
      <c r="BC42" s="2">
        <f t="shared" si="30"/>
        <v>11693762.965472812</v>
      </c>
      <c r="BE42" s="11">
        <f t="shared" si="31"/>
        <v>2.0997852518356286E-3</v>
      </c>
      <c r="BF42" s="11">
        <f t="shared" si="32"/>
        <v>1.7989174705665967E-3</v>
      </c>
      <c r="BG42" s="11">
        <f t="shared" si="33"/>
        <v>2.3579296748066358E-3</v>
      </c>
      <c r="BH42" s="11">
        <f t="shared" si="34"/>
        <v>1.5271817894655371E-3</v>
      </c>
      <c r="BI42" s="11">
        <f t="shared" si="35"/>
        <v>9.6653487598197252E-4</v>
      </c>
      <c r="BJ42" s="11">
        <f t="shared" si="36"/>
        <v>1.5608916090625868E-3</v>
      </c>
      <c r="BK42" s="11">
        <f t="shared" si="37"/>
        <v>1.677087603896954E-3</v>
      </c>
      <c r="BL42" s="11">
        <f t="shared" si="38"/>
        <v>1.2975993672605934E-3</v>
      </c>
      <c r="BM42" s="11">
        <f t="shared" si="39"/>
        <v>1.1727782408776921E-3</v>
      </c>
      <c r="BN42" s="11">
        <f t="shared" si="40"/>
        <v>1.0295868745802128E-3</v>
      </c>
      <c r="BO42" s="11">
        <f t="shared" si="41"/>
        <v>4.0517241229909295E-4</v>
      </c>
      <c r="BP42" s="11">
        <f t="shared" si="42"/>
        <v>5.4922106923238623E-4</v>
      </c>
      <c r="BQ42" s="11">
        <f t="shared" si="43"/>
        <v>1.7702029201898117E-3</v>
      </c>
      <c r="BR42" s="11">
        <f t="shared" si="44"/>
        <v>2.1401230117059633E-3</v>
      </c>
      <c r="BS42" s="11">
        <f t="shared" si="45"/>
        <v>1.416314808366792E-3</v>
      </c>
      <c r="BU42" s="11">
        <f t="shared" si="46"/>
        <v>1.6133407837132685E-2</v>
      </c>
      <c r="BV42" s="11">
        <f t="shared" si="47"/>
        <v>8.7804481401618784E-3</v>
      </c>
      <c r="BW42" s="11">
        <f t="shared" si="48"/>
        <v>6.7559834323738244E-3</v>
      </c>
      <c r="BX42" s="11">
        <f t="shared" si="49"/>
        <v>6.2956826262658971E-3</v>
      </c>
      <c r="BZ42" s="5">
        <f t="shared" si="52"/>
        <v>16.274566177756274</v>
      </c>
      <c r="CA42" s="13">
        <f t="shared" si="53"/>
        <v>2.6725324496190694E-3</v>
      </c>
    </row>
    <row r="43" spans="1:79" x14ac:dyDescent="0.25">
      <c r="A43">
        <v>1</v>
      </c>
      <c r="B43" s="3" t="s">
        <v>70</v>
      </c>
      <c r="C43" s="3" t="s">
        <v>66</v>
      </c>
      <c r="D43" s="3" t="s">
        <v>77</v>
      </c>
      <c r="E43" s="3" t="s">
        <v>112</v>
      </c>
      <c r="F43" s="3" t="s">
        <v>40</v>
      </c>
      <c r="G43" s="2">
        <v>3450451</v>
      </c>
      <c r="H43" s="2">
        <v>3751351</v>
      </c>
      <c r="I43" s="2">
        <v>3454365</v>
      </c>
      <c r="J43" s="2">
        <v>3467100</v>
      </c>
      <c r="K43" s="2">
        <v>3489080</v>
      </c>
      <c r="L43" s="2">
        <v>3504892</v>
      </c>
      <c r="M43" s="2">
        <v>3525233</v>
      </c>
      <c r="N43" s="2">
        <v>3548597</v>
      </c>
      <c r="O43" s="2">
        <v>3594090</v>
      </c>
      <c r="P43" s="2">
        <v>3634349</v>
      </c>
      <c r="Q43" s="2">
        <v>3668976</v>
      </c>
      <c r="R43" s="2">
        <v>3717572</v>
      </c>
      <c r="S43" s="2">
        <v>3759596</v>
      </c>
      <c r="T43" s="2">
        <v>3786626</v>
      </c>
      <c r="U43" s="2">
        <v>3817679</v>
      </c>
      <c r="V43" s="2">
        <v>3853405</v>
      </c>
      <c r="W43" s="2">
        <v>3879610</v>
      </c>
      <c r="X43" s="2">
        <v>3911338</v>
      </c>
      <c r="Z43" s="5">
        <f t="shared" si="54"/>
        <v>1.0002444254052438</v>
      </c>
      <c r="AA43" s="5">
        <f t="shared" si="55"/>
        <v>1.0004196595533486</v>
      </c>
      <c r="AB43" s="5">
        <f t="shared" si="56"/>
        <v>1.0003001374792364</v>
      </c>
      <c r="AC43" s="5">
        <f t="shared" si="57"/>
        <v>1.0003840048508783</v>
      </c>
      <c r="AD43" s="5">
        <f t="shared" si="58"/>
        <v>1.000438181123968</v>
      </c>
      <c r="AE43" s="5">
        <f t="shared" si="59"/>
        <v>1.0008446136174438</v>
      </c>
      <c r="AF43" s="5">
        <f t="shared" si="60"/>
        <v>1.0007379476361968</v>
      </c>
      <c r="AG43" s="5">
        <f t="shared" si="61"/>
        <v>1.0006277398772161</v>
      </c>
      <c r="AH43" s="5">
        <f t="shared" si="62"/>
        <v>1.0008705123778852</v>
      </c>
      <c r="AI43" s="5">
        <f t="shared" si="63"/>
        <v>1.0007430133440569</v>
      </c>
      <c r="AJ43" s="5">
        <f t="shared" si="64"/>
        <v>1.000473181275211</v>
      </c>
      <c r="AK43" s="5">
        <f t="shared" si="65"/>
        <v>1.0005392004215843</v>
      </c>
      <c r="AL43" s="5">
        <f t="shared" si="66"/>
        <v>1.0006146111858234</v>
      </c>
      <c r="AM43" s="5">
        <f t="shared" si="67"/>
        <v>1.0004469302991963</v>
      </c>
      <c r="AN43" s="5">
        <f t="shared" si="68"/>
        <v>1.0005368631069529</v>
      </c>
      <c r="AP43" s="5">
        <f t="shared" si="69"/>
        <v>1.000357281682535</v>
      </c>
      <c r="AQ43" s="5">
        <f t="shared" si="70"/>
        <v>8.2389085157497834E-5</v>
      </c>
      <c r="AR43" s="5">
        <f t="shared" si="71"/>
        <v>1.0007647653705596</v>
      </c>
      <c r="AS43" s="5">
        <f t="shared" si="72"/>
        <v>9.6858788254022981E-5</v>
      </c>
      <c r="AT43" s="5">
        <f t="shared" si="24"/>
        <v>1.0005221572577536</v>
      </c>
      <c r="AU43" s="5">
        <f t="shared" si="25"/>
        <v>6.5406808531991986E-5</v>
      </c>
      <c r="AV43" s="5">
        <f t="shared" si="26"/>
        <v>1.0005480681036161</v>
      </c>
      <c r="AW43" s="5">
        <f t="shared" si="27"/>
        <v>1.893472295593723E-4</v>
      </c>
      <c r="AX43" s="5">
        <f t="shared" si="28"/>
        <v>0.34548120627726209</v>
      </c>
      <c r="AZ43" s="2">
        <v>3911338</v>
      </c>
      <c r="BA43" s="5">
        <f t="shared" si="29"/>
        <v>1.0005480681036161</v>
      </c>
      <c r="BB43">
        <v>4.75</v>
      </c>
      <c r="BC43" s="2">
        <f t="shared" si="30"/>
        <v>4069161.69604467</v>
      </c>
      <c r="BE43" s="11">
        <f t="shared" si="31"/>
        <v>3.6866399468498123E-3</v>
      </c>
      <c r="BF43" s="11">
        <f t="shared" si="32"/>
        <v>6.3395921663638166E-3</v>
      </c>
      <c r="BG43" s="11">
        <f t="shared" si="33"/>
        <v>4.5318536691620892E-3</v>
      </c>
      <c r="BH43" s="11">
        <f t="shared" si="34"/>
        <v>5.8036025075809405E-3</v>
      </c>
      <c r="BI43" s="11">
        <f t="shared" si="35"/>
        <v>6.6276470236150686E-3</v>
      </c>
      <c r="BJ43" s="11">
        <f t="shared" si="36"/>
        <v>1.2819996184407545E-2</v>
      </c>
      <c r="BK43" s="11">
        <f t="shared" si="37"/>
        <v>1.1201444593763599E-2</v>
      </c>
      <c r="BL43" s="11">
        <f t="shared" si="38"/>
        <v>9.5277035859793191E-3</v>
      </c>
      <c r="BM43" s="11">
        <f t="shared" si="39"/>
        <v>1.3245112532761283E-2</v>
      </c>
      <c r="BN43" s="11">
        <f t="shared" si="40"/>
        <v>1.1304152280036561E-2</v>
      </c>
      <c r="BO43" s="11">
        <f t="shared" si="41"/>
        <v>7.1896022870543419E-3</v>
      </c>
      <c r="BP43" s="11">
        <f t="shared" si="42"/>
        <v>8.2007042681269127E-3</v>
      </c>
      <c r="BQ43" s="11">
        <f t="shared" si="43"/>
        <v>9.3580418888019601E-3</v>
      </c>
      <c r="BR43" s="11">
        <f t="shared" si="44"/>
        <v>6.8004790568341189E-3</v>
      </c>
      <c r="BS43" s="11">
        <f t="shared" si="45"/>
        <v>8.1781416173274391E-3</v>
      </c>
      <c r="BU43" s="11">
        <f t="shared" si="46"/>
        <v>8.7205991332727217E-2</v>
      </c>
      <c r="BV43" s="11">
        <f t="shared" si="47"/>
        <v>2.7279109185045503E-2</v>
      </c>
      <c r="BW43" s="11">
        <f t="shared" si="48"/>
        <v>5.9459837225810608E-2</v>
      </c>
      <c r="BX43" s="11">
        <f t="shared" si="49"/>
        <v>4.0361251581287005E-2</v>
      </c>
      <c r="BZ43" s="5">
        <f t="shared" si="52"/>
        <v>15.218947564715942</v>
      </c>
      <c r="CA43" s="13">
        <f t="shared" si="53"/>
        <v>1.3680414445133238E-2</v>
      </c>
    </row>
    <row r="44" spans="1:79" x14ac:dyDescent="0.25">
      <c r="A44">
        <v>1</v>
      </c>
      <c r="B44" s="3" t="s">
        <v>70</v>
      </c>
      <c r="C44" s="3" t="s">
        <v>68</v>
      </c>
      <c r="D44" s="3" t="s">
        <v>73</v>
      </c>
      <c r="E44" s="3" t="s">
        <v>113</v>
      </c>
      <c r="F44" s="3" t="s">
        <v>41</v>
      </c>
      <c r="G44" s="2">
        <v>3421524</v>
      </c>
      <c r="H44" s="2">
        <v>3831074</v>
      </c>
      <c r="I44" s="2">
        <v>3429708</v>
      </c>
      <c r="J44" s="2">
        <v>3467937</v>
      </c>
      <c r="K44" s="2">
        <v>3513424</v>
      </c>
      <c r="L44" s="2">
        <v>3547376</v>
      </c>
      <c r="M44" s="2">
        <v>3569463</v>
      </c>
      <c r="N44" s="2">
        <v>3613202</v>
      </c>
      <c r="O44" s="2">
        <v>3670883</v>
      </c>
      <c r="P44" s="2">
        <v>3722417</v>
      </c>
      <c r="Q44" s="2">
        <v>3768748</v>
      </c>
      <c r="R44" s="2">
        <v>3808600</v>
      </c>
      <c r="S44" s="2">
        <v>3837972</v>
      </c>
      <c r="T44" s="2">
        <v>3868509</v>
      </c>
      <c r="U44" s="2">
        <v>3899444</v>
      </c>
      <c r="V44" s="2">
        <v>3928030</v>
      </c>
      <c r="W44" s="2">
        <v>3971202</v>
      </c>
      <c r="X44" s="2">
        <v>4028977</v>
      </c>
      <c r="Z44" s="5">
        <f t="shared" si="54"/>
        <v>1.0007366279140089</v>
      </c>
      <c r="AA44" s="5">
        <f t="shared" si="55"/>
        <v>1.0008653368043623</v>
      </c>
      <c r="AB44" s="5">
        <f t="shared" si="56"/>
        <v>1.0006380739015515</v>
      </c>
      <c r="AC44" s="5">
        <f t="shared" si="57"/>
        <v>1.0004115571421917</v>
      </c>
      <c r="AD44" s="5">
        <f t="shared" si="58"/>
        <v>1.0008072147049443</v>
      </c>
      <c r="AE44" s="5">
        <f t="shared" si="59"/>
        <v>1.001048858458202</v>
      </c>
      <c r="AF44" s="5">
        <f t="shared" si="60"/>
        <v>1.0009222683688996</v>
      </c>
      <c r="AG44" s="5">
        <f t="shared" si="61"/>
        <v>1.0008175649288948</v>
      </c>
      <c r="AH44" s="5">
        <f t="shared" si="62"/>
        <v>1.0006946665364349</v>
      </c>
      <c r="AI44" s="5">
        <f t="shared" si="63"/>
        <v>1.0005069986162003</v>
      </c>
      <c r="AJ44" s="5">
        <f t="shared" si="64"/>
        <v>1.0005227454962924</v>
      </c>
      <c r="AK44" s="5">
        <f t="shared" si="65"/>
        <v>1.000525093485878</v>
      </c>
      <c r="AL44" s="5">
        <f t="shared" si="66"/>
        <v>1.0004812785483395</v>
      </c>
      <c r="AM44" s="5">
        <f t="shared" si="67"/>
        <v>1.000719905472963</v>
      </c>
      <c r="AN44" s="5">
        <f t="shared" si="68"/>
        <v>1.0009505809649131</v>
      </c>
      <c r="AP44" s="5">
        <f t="shared" si="69"/>
        <v>1.0006917620934117</v>
      </c>
      <c r="AQ44" s="5">
        <f t="shared" si="70"/>
        <v>1.7809243687098213E-4</v>
      </c>
      <c r="AR44" s="5">
        <f t="shared" si="71"/>
        <v>1.0007980713817264</v>
      </c>
      <c r="AS44" s="5">
        <f t="shared" si="72"/>
        <v>2.0863542639738705E-4</v>
      </c>
      <c r="AT44" s="5">
        <f t="shared" si="24"/>
        <v>1.0006399207936774</v>
      </c>
      <c r="AU44" s="5">
        <f t="shared" si="25"/>
        <v>1.9684385553794402E-4</v>
      </c>
      <c r="AV44" s="5">
        <f t="shared" si="26"/>
        <v>1.0007099180896051</v>
      </c>
      <c r="AW44" s="5">
        <f t="shared" si="27"/>
        <v>1.9290522570513096E-4</v>
      </c>
      <c r="AX44" s="5">
        <f t="shared" si="28"/>
        <v>0.27172884946831383</v>
      </c>
      <c r="AZ44" s="2">
        <v>4028977</v>
      </c>
      <c r="BA44" s="5">
        <f t="shared" si="29"/>
        <v>1.0007099180896051</v>
      </c>
      <c r="BB44">
        <v>4.75</v>
      </c>
      <c r="BC44" s="2">
        <f t="shared" si="30"/>
        <v>4241289.3802337209</v>
      </c>
      <c r="BE44" s="11">
        <f t="shared" si="31"/>
        <v>1.1146429958468707E-2</v>
      </c>
      <c r="BF44" s="11">
        <f t="shared" si="32"/>
        <v>1.3116443580145853E-2</v>
      </c>
      <c r="BG44" s="11">
        <f t="shared" si="33"/>
        <v>9.6635077349047638E-3</v>
      </c>
      <c r="BH44" s="11">
        <f t="shared" si="34"/>
        <v>6.2262923355178579E-3</v>
      </c>
      <c r="BI44" s="11">
        <f t="shared" si="35"/>
        <v>1.2253663926478531E-2</v>
      </c>
      <c r="BJ44" s="11">
        <f t="shared" si="36"/>
        <v>1.5963956623515685E-2</v>
      </c>
      <c r="BK44" s="11">
        <f t="shared" si="37"/>
        <v>1.403858417715842E-2</v>
      </c>
      <c r="BL44" s="11">
        <f t="shared" si="38"/>
        <v>1.2446483024336041E-2</v>
      </c>
      <c r="BM44" s="11">
        <f t="shared" si="39"/>
        <v>1.0574333969795902E-2</v>
      </c>
      <c r="BN44" s="11">
        <f t="shared" si="40"/>
        <v>7.7120201648899211E-3</v>
      </c>
      <c r="BO44" s="11">
        <f t="shared" si="41"/>
        <v>7.9565458007511136E-3</v>
      </c>
      <c r="BP44" s="11">
        <f t="shared" si="42"/>
        <v>7.9966209203596872E-3</v>
      </c>
      <c r="BQ44" s="11">
        <f t="shared" si="43"/>
        <v>7.3307886970552794E-3</v>
      </c>
      <c r="BR44" s="11">
        <f t="shared" si="44"/>
        <v>1.0990751088968187E-2</v>
      </c>
      <c r="BS44" s="11">
        <f t="shared" si="45"/>
        <v>1.4548491867197866E-2</v>
      </c>
      <c r="BU44" s="11">
        <f t="shared" si="46"/>
        <v>0.11969812282479975</v>
      </c>
      <c r="BV44" s="11">
        <f t="shared" si="47"/>
        <v>5.3501347636591756E-2</v>
      </c>
      <c r="BW44" s="11">
        <f t="shared" si="48"/>
        <v>6.2207980622173809E-2</v>
      </c>
      <c r="BX44" s="11">
        <f t="shared" si="49"/>
        <v>4.9767168702637754E-2</v>
      </c>
      <c r="BZ44" s="5">
        <f t="shared" si="52"/>
        <v>15.260377880091104</v>
      </c>
      <c r="CA44" s="13">
        <f t="shared" si="53"/>
        <v>1.3973162628843738E-2</v>
      </c>
    </row>
    <row r="45" spans="1:79" x14ac:dyDescent="0.25">
      <c r="A45">
        <v>1</v>
      </c>
      <c r="B45" s="3" t="s">
        <v>70</v>
      </c>
      <c r="C45" s="3" t="s">
        <v>62</v>
      </c>
      <c r="D45" s="3" t="s">
        <v>64</v>
      </c>
      <c r="E45" s="3" t="s">
        <v>114</v>
      </c>
      <c r="F45" s="3" t="s">
        <v>42</v>
      </c>
      <c r="G45" s="2">
        <v>12280548</v>
      </c>
      <c r="H45" s="2">
        <v>12702379</v>
      </c>
      <c r="I45" s="2">
        <v>12284173</v>
      </c>
      <c r="J45" s="2">
        <v>12298970</v>
      </c>
      <c r="K45" s="2">
        <v>12331031</v>
      </c>
      <c r="L45" s="2">
        <v>12374658</v>
      </c>
      <c r="M45" s="2">
        <v>12410722</v>
      </c>
      <c r="N45" s="2">
        <v>12449990</v>
      </c>
      <c r="O45" s="2">
        <v>12510809</v>
      </c>
      <c r="P45" s="2">
        <v>12563937</v>
      </c>
      <c r="Q45" s="2">
        <v>12612285</v>
      </c>
      <c r="R45" s="2">
        <v>12666858</v>
      </c>
      <c r="S45" s="2">
        <v>12712014</v>
      </c>
      <c r="T45" s="2">
        <v>12745202</v>
      </c>
      <c r="U45" s="2">
        <v>12772789</v>
      </c>
      <c r="V45" s="2">
        <v>12783536</v>
      </c>
      <c r="W45" s="2">
        <v>12793767</v>
      </c>
      <c r="X45" s="2">
        <v>12802503</v>
      </c>
      <c r="Z45" s="5">
        <f t="shared" si="54"/>
        <v>1.0000737470168899</v>
      </c>
      <c r="AA45" s="5">
        <f t="shared" si="55"/>
        <v>1.0001594736711286</v>
      </c>
      <c r="AB45" s="5">
        <f t="shared" si="56"/>
        <v>1.0002163045674988</v>
      </c>
      <c r="AC45" s="5">
        <f t="shared" si="57"/>
        <v>1.0001781933729041</v>
      </c>
      <c r="AD45" s="5">
        <f t="shared" si="58"/>
        <v>1.0001934020747609</v>
      </c>
      <c r="AE45" s="5">
        <f t="shared" si="59"/>
        <v>1.0002982862359844</v>
      </c>
      <c r="AF45" s="5">
        <f t="shared" si="60"/>
        <v>1.0002593042365242</v>
      </c>
      <c r="AG45" s="5">
        <f t="shared" si="61"/>
        <v>1.0002349621598521</v>
      </c>
      <c r="AH45" s="5">
        <f t="shared" si="62"/>
        <v>1.0002640727351482</v>
      </c>
      <c r="AI45" s="5">
        <f t="shared" si="63"/>
        <v>1.0002175887033786</v>
      </c>
      <c r="AJ45" s="5">
        <f t="shared" si="64"/>
        <v>1.0001593927889032</v>
      </c>
      <c r="AK45" s="5">
        <f t="shared" si="65"/>
        <v>1.0001321560945102</v>
      </c>
      <c r="AL45" s="5">
        <f t="shared" si="66"/>
        <v>1.000051399691561</v>
      </c>
      <c r="AM45" s="5">
        <f t="shared" si="67"/>
        <v>1.0000488891715815</v>
      </c>
      <c r="AN45" s="5">
        <f t="shared" si="68"/>
        <v>1.0000417122912868</v>
      </c>
      <c r="AP45" s="5">
        <f t="shared" si="69"/>
        <v>1.0001642241406365</v>
      </c>
      <c r="AQ45" s="5">
        <f t="shared" si="70"/>
        <v>5.4698123903106237E-5</v>
      </c>
      <c r="AR45" s="5">
        <f t="shared" si="71"/>
        <v>1.0002548428141775</v>
      </c>
      <c r="AS45" s="5">
        <f t="shared" si="72"/>
        <v>3.0722694448048743E-5</v>
      </c>
      <c r="AT45" s="5">
        <f t="shared" si="24"/>
        <v>1.0000867100075683</v>
      </c>
      <c r="AU45" s="5">
        <f t="shared" si="25"/>
        <v>5.4886615041228277E-5</v>
      </c>
      <c r="AV45" s="5">
        <f t="shared" si="26"/>
        <v>1.0001685923207944</v>
      </c>
      <c r="AW45" s="5">
        <f t="shared" si="27"/>
        <v>8.3925113737990672E-5</v>
      </c>
      <c r="AX45" s="5">
        <f t="shared" si="28"/>
        <v>0.49779914851732093</v>
      </c>
      <c r="AZ45" s="2">
        <v>12802503</v>
      </c>
      <c r="BA45" s="5">
        <f t="shared" si="29"/>
        <v>1.0001685923207944</v>
      </c>
      <c r="BB45">
        <v>4.75</v>
      </c>
      <c r="BC45" s="2">
        <f t="shared" si="30"/>
        <v>12971443.358655518</v>
      </c>
      <c r="BE45" s="11">
        <f t="shared" si="31"/>
        <v>1.2045580927588784E-3</v>
      </c>
      <c r="BF45" s="11">
        <f t="shared" si="32"/>
        <v>2.6068036591682109E-3</v>
      </c>
      <c r="BG45" s="11">
        <f t="shared" si="33"/>
        <v>3.5379847800236508E-3</v>
      </c>
      <c r="BH45" s="11">
        <f t="shared" si="34"/>
        <v>2.9143431681102339E-3</v>
      </c>
      <c r="BI45" s="11">
        <f t="shared" si="35"/>
        <v>3.1640383210582712E-3</v>
      </c>
      <c r="BJ45" s="11">
        <f t="shared" si="36"/>
        <v>4.88506416471024E-3</v>
      </c>
      <c r="BK45" s="11">
        <f t="shared" si="37"/>
        <v>4.2465679077987595E-3</v>
      </c>
      <c r="BL45" s="11">
        <f t="shared" si="38"/>
        <v>3.848156831731897E-3</v>
      </c>
      <c r="BM45" s="11">
        <f t="shared" si="39"/>
        <v>4.3269716788036927E-3</v>
      </c>
      <c r="BN45" s="11">
        <f t="shared" si="40"/>
        <v>3.564893519766299E-3</v>
      </c>
      <c r="BO45" s="11">
        <f t="shared" si="41"/>
        <v>2.6107586099259894E-3</v>
      </c>
      <c r="BP45" s="11">
        <f t="shared" si="42"/>
        <v>2.1645008058719384E-3</v>
      </c>
      <c r="BQ45" s="11">
        <f t="shared" si="43"/>
        <v>8.4139806897298719E-4</v>
      </c>
      <c r="BR45" s="11">
        <f t="shared" si="44"/>
        <v>8.0032629469650729E-4</v>
      </c>
      <c r="BS45" s="11">
        <f t="shared" si="45"/>
        <v>6.8283250742329216E-4</v>
      </c>
      <c r="BU45" s="11">
        <f t="shared" si="46"/>
        <v>3.4349525770348333E-2</v>
      </c>
      <c r="BV45" s="11">
        <f t="shared" si="47"/>
        <v>1.3498425982766626E-2</v>
      </c>
      <c r="BW45" s="11">
        <f t="shared" si="48"/>
        <v>2.1046121322185751E-2</v>
      </c>
      <c r="BX45" s="11">
        <f t="shared" si="49"/>
        <v>7.1183842308544243E-3</v>
      </c>
      <c r="BZ45" s="5">
        <f t="shared" si="52"/>
        <v>16.378260834500015</v>
      </c>
      <c r="CA45" s="13">
        <f t="shared" si="53"/>
        <v>6.52799967438078E-3</v>
      </c>
    </row>
    <row r="46" spans="1:79" x14ac:dyDescent="0.25">
      <c r="A46">
        <v>1</v>
      </c>
      <c r="B46" s="3" t="s">
        <v>70</v>
      </c>
      <c r="C46" s="3" t="s">
        <v>62</v>
      </c>
      <c r="D46" s="3" t="s">
        <v>62</v>
      </c>
      <c r="E46" s="3" t="s">
        <v>115</v>
      </c>
      <c r="F46" s="3" t="s">
        <v>43</v>
      </c>
      <c r="G46" s="2">
        <v>1048259</v>
      </c>
      <c r="H46" s="2">
        <v>1052567</v>
      </c>
      <c r="I46" s="2">
        <v>1050268</v>
      </c>
      <c r="J46" s="2">
        <v>1057142</v>
      </c>
      <c r="K46" s="2">
        <v>1065995</v>
      </c>
      <c r="L46" s="2">
        <v>1071342</v>
      </c>
      <c r="M46" s="2">
        <v>1074579</v>
      </c>
      <c r="N46" s="2">
        <v>1067916</v>
      </c>
      <c r="O46" s="2">
        <v>1063096</v>
      </c>
      <c r="P46" s="2">
        <v>1057315</v>
      </c>
      <c r="Q46" s="2">
        <v>1055003</v>
      </c>
      <c r="R46" s="2">
        <v>1053646</v>
      </c>
      <c r="S46" s="2">
        <v>1053219</v>
      </c>
      <c r="T46" s="2">
        <v>1051856</v>
      </c>
      <c r="U46" s="2">
        <v>1052393</v>
      </c>
      <c r="V46" s="2">
        <v>1052856</v>
      </c>
      <c r="W46" s="2">
        <v>1054907</v>
      </c>
      <c r="X46" s="2">
        <v>1056298</v>
      </c>
      <c r="Z46" s="5">
        <f t="shared" si="54"/>
        <v>1.0004705286401339</v>
      </c>
      <c r="AA46" s="5">
        <f t="shared" si="55"/>
        <v>1.0006012217649216</v>
      </c>
      <c r="AB46" s="5">
        <f t="shared" si="56"/>
        <v>1.0003604929609555</v>
      </c>
      <c r="AC46" s="5">
        <f t="shared" si="57"/>
        <v>1.0002172858623783</v>
      </c>
      <c r="AD46" s="5">
        <f t="shared" si="58"/>
        <v>0.99955212253487613</v>
      </c>
      <c r="AE46" s="5">
        <f t="shared" si="59"/>
        <v>0.99967411508849391</v>
      </c>
      <c r="AF46" s="5">
        <f t="shared" si="60"/>
        <v>0.9996070584811777</v>
      </c>
      <c r="AG46" s="5">
        <f t="shared" si="61"/>
        <v>0.9998421868052314</v>
      </c>
      <c r="AH46" s="5">
        <f t="shared" si="62"/>
        <v>0.99990719769470782</v>
      </c>
      <c r="AI46" s="5">
        <f t="shared" si="63"/>
        <v>0.99997077095478382</v>
      </c>
      <c r="AJ46" s="5">
        <f t="shared" si="64"/>
        <v>0.99990661771559863</v>
      </c>
      <c r="AK46" s="5">
        <f t="shared" si="65"/>
        <v>1.0000368089876963</v>
      </c>
      <c r="AL46" s="5">
        <f t="shared" si="66"/>
        <v>1.0000317203704634</v>
      </c>
      <c r="AM46" s="5">
        <f t="shared" si="67"/>
        <v>1.0001403430684377</v>
      </c>
      <c r="AN46" s="5">
        <f t="shared" si="68"/>
        <v>1.0000950129468169</v>
      </c>
      <c r="AP46" s="5">
        <f t="shared" si="69"/>
        <v>1.000240330352653</v>
      </c>
      <c r="AQ46" s="5">
        <f t="shared" si="70"/>
        <v>4.0982739184431023E-4</v>
      </c>
      <c r="AR46" s="5">
        <f t="shared" si="71"/>
        <v>0.99980026580487902</v>
      </c>
      <c r="AS46" s="5">
        <f t="shared" si="72"/>
        <v>1.5452093600323415E-4</v>
      </c>
      <c r="AT46" s="5">
        <f t="shared" si="24"/>
        <v>1.0000421006178026</v>
      </c>
      <c r="AU46" s="5">
        <f t="shared" si="25"/>
        <v>8.7952631202995173E-5</v>
      </c>
      <c r="AV46" s="5">
        <f t="shared" si="26"/>
        <v>1.0000275655917781</v>
      </c>
      <c r="AW46" s="5">
        <f t="shared" si="27"/>
        <v>3.028448473935712E-4</v>
      </c>
      <c r="AX46" s="5">
        <f t="shared" si="28"/>
        <v>10.98633578526734</v>
      </c>
      <c r="AZ46" s="2">
        <v>1056298</v>
      </c>
      <c r="BA46" s="5">
        <f t="shared" si="29"/>
        <v>1.0000275655917781</v>
      </c>
      <c r="BB46">
        <v>4.75</v>
      </c>
      <c r="BC46" s="2">
        <f t="shared" si="30"/>
        <v>1058218.2135840543</v>
      </c>
      <c r="BE46" s="11">
        <f t="shared" si="31"/>
        <v>6.5449961343200247E-3</v>
      </c>
      <c r="BF46" s="11">
        <f t="shared" si="32"/>
        <v>8.3744662495672806E-3</v>
      </c>
      <c r="BG46" s="11">
        <f t="shared" si="33"/>
        <v>5.0159709942354525E-3</v>
      </c>
      <c r="BH46" s="11">
        <f t="shared" si="34"/>
        <v>3.0214441326859021E-3</v>
      </c>
      <c r="BI46" s="11">
        <f t="shared" si="35"/>
        <v>-6.2005678502929928E-3</v>
      </c>
      <c r="BJ46" s="11">
        <f t="shared" si="36"/>
        <v>-4.5134636057517774E-3</v>
      </c>
      <c r="BK46" s="11">
        <f t="shared" si="37"/>
        <v>-5.4378908395854575E-3</v>
      </c>
      <c r="BL46" s="11">
        <f t="shared" si="38"/>
        <v>-2.1866709542567309E-3</v>
      </c>
      <c r="BM46" s="11">
        <f t="shared" si="39"/>
        <v>-1.2862522665811893E-3</v>
      </c>
      <c r="BN46" s="11">
        <f t="shared" si="40"/>
        <v>-4.05259451466633E-4</v>
      </c>
      <c r="BO46" s="11">
        <f t="shared" si="41"/>
        <v>-1.2941278119745769E-3</v>
      </c>
      <c r="BP46" s="11">
        <f t="shared" si="42"/>
        <v>5.1052615567148685E-4</v>
      </c>
      <c r="BQ46" s="11">
        <f t="shared" si="43"/>
        <v>4.399497146028164E-4</v>
      </c>
      <c r="BR46" s="11">
        <f t="shared" si="44"/>
        <v>1.948034679006394E-3</v>
      </c>
      <c r="BS46" s="11">
        <f t="shared" si="45"/>
        <v>1.3185996490685525E-3</v>
      </c>
      <c r="BU46" s="11">
        <f t="shared" si="46"/>
        <v>4.109671369384893E-3</v>
      </c>
      <c r="BV46" s="11">
        <f t="shared" si="47"/>
        <v>1.680333019762581E-2</v>
      </c>
      <c r="BW46" s="11">
        <f t="shared" si="48"/>
        <v>-1.3762318384592076E-2</v>
      </c>
      <c r="BX46" s="11">
        <f t="shared" si="49"/>
        <v>2.9234185862578865E-3</v>
      </c>
      <c r="BZ46" s="5">
        <f t="shared" si="52"/>
        <v>13.872097121158189</v>
      </c>
      <c r="CA46" s="13">
        <f t="shared" si="53"/>
        <v>1.9954645478367006E-2</v>
      </c>
    </row>
    <row r="47" spans="1:79" x14ac:dyDescent="0.25">
      <c r="A47">
        <v>1</v>
      </c>
      <c r="B47" s="3" t="s">
        <v>70</v>
      </c>
      <c r="C47" s="3" t="s">
        <v>66</v>
      </c>
      <c r="D47" s="3" t="s">
        <v>82</v>
      </c>
      <c r="E47" s="3" t="s">
        <v>116</v>
      </c>
      <c r="F47" s="3" t="s">
        <v>44</v>
      </c>
      <c r="G47" s="2">
        <v>4012023</v>
      </c>
      <c r="H47" s="2">
        <v>4625364</v>
      </c>
      <c r="I47" s="2">
        <v>4024223</v>
      </c>
      <c r="J47" s="2">
        <v>4064995</v>
      </c>
      <c r="K47" s="2">
        <v>4107795</v>
      </c>
      <c r="L47" s="2">
        <v>4150297</v>
      </c>
      <c r="M47" s="2">
        <v>4210921</v>
      </c>
      <c r="N47" s="2">
        <v>4270150</v>
      </c>
      <c r="O47" s="2">
        <v>4357847</v>
      </c>
      <c r="P47" s="2">
        <v>4444110</v>
      </c>
      <c r="Q47" s="2">
        <v>4528996</v>
      </c>
      <c r="R47" s="2">
        <v>4589872</v>
      </c>
      <c r="S47" s="2">
        <v>4635894</v>
      </c>
      <c r="T47" s="2">
        <v>4672733</v>
      </c>
      <c r="U47" s="2">
        <v>4721341</v>
      </c>
      <c r="V47" s="2">
        <v>4768498</v>
      </c>
      <c r="W47" s="2">
        <v>4829160</v>
      </c>
      <c r="X47" s="2">
        <v>4896146</v>
      </c>
      <c r="Z47" s="5">
        <f t="shared" si="54"/>
        <v>1.0006628595931062</v>
      </c>
      <c r="AA47" s="5">
        <f t="shared" si="55"/>
        <v>1.0006882591767989</v>
      </c>
      <c r="AB47" s="5">
        <f t="shared" si="56"/>
        <v>1.0006759417810818</v>
      </c>
      <c r="AC47" s="5">
        <f t="shared" si="57"/>
        <v>1.0009516231535371</v>
      </c>
      <c r="AD47" s="5">
        <f t="shared" si="58"/>
        <v>1.0009157143543275</v>
      </c>
      <c r="AE47" s="5">
        <f t="shared" si="59"/>
        <v>1.001331562207856</v>
      </c>
      <c r="AF47" s="5">
        <f t="shared" si="60"/>
        <v>1.0012821920127219</v>
      </c>
      <c r="AG47" s="5">
        <f t="shared" si="61"/>
        <v>1.0012360714678861</v>
      </c>
      <c r="AH47" s="5">
        <f t="shared" si="62"/>
        <v>1.0008711892309632</v>
      </c>
      <c r="AI47" s="5">
        <f t="shared" si="63"/>
        <v>1.0006504131822656</v>
      </c>
      <c r="AJ47" s="5">
        <f t="shared" si="64"/>
        <v>1.0005156615764503</v>
      </c>
      <c r="AK47" s="5">
        <f t="shared" si="65"/>
        <v>1.0006738668001398</v>
      </c>
      <c r="AL47" s="5">
        <f t="shared" si="66"/>
        <v>1.0006467177038565</v>
      </c>
      <c r="AM47" s="5">
        <f t="shared" si="67"/>
        <v>1.0008220539366726</v>
      </c>
      <c r="AN47" s="5">
        <f t="shared" si="68"/>
        <v>1.0008951047198875</v>
      </c>
      <c r="AP47" s="5">
        <f t="shared" si="69"/>
        <v>1.0007788796117703</v>
      </c>
      <c r="AQ47" s="5">
        <f t="shared" si="70"/>
        <v>1.4215570947461034E-4</v>
      </c>
      <c r="AR47" s="5">
        <f t="shared" si="71"/>
        <v>1.0010742856203385</v>
      </c>
      <c r="AS47" s="5">
        <f t="shared" si="72"/>
        <v>2.9854101815346868E-4</v>
      </c>
      <c r="AT47" s="5">
        <f t="shared" si="24"/>
        <v>1.0007106809474013</v>
      </c>
      <c r="AU47" s="5">
        <f t="shared" si="25"/>
        <v>1.499126442355174E-4</v>
      </c>
      <c r="AV47" s="5">
        <f t="shared" si="26"/>
        <v>1.0008546153931701</v>
      </c>
      <c r="AW47" s="5">
        <f t="shared" si="27"/>
        <v>2.5365546859418373E-4</v>
      </c>
      <c r="AX47" s="5">
        <f t="shared" si="28"/>
        <v>0.2968065759420434</v>
      </c>
      <c r="AZ47" s="2">
        <v>4896146</v>
      </c>
      <c r="BA47" s="5">
        <f t="shared" si="29"/>
        <v>1.0008546153931701</v>
      </c>
      <c r="BB47">
        <v>4.75</v>
      </c>
      <c r="BC47" s="2">
        <f t="shared" si="30"/>
        <v>5212605.5208187737</v>
      </c>
      <c r="BE47" s="11">
        <f t="shared" si="31"/>
        <v>1.013164528904098E-2</v>
      </c>
      <c r="BF47" s="11">
        <f t="shared" si="32"/>
        <v>1.0528918239751883E-2</v>
      </c>
      <c r="BG47" s="11">
        <f t="shared" si="33"/>
        <v>1.0346670172197037E-2</v>
      </c>
      <c r="BH47" s="11">
        <f t="shared" si="34"/>
        <v>1.4607147392102338E-2</v>
      </c>
      <c r="BI47" s="11">
        <f t="shared" si="35"/>
        <v>1.4065569028723246E-2</v>
      </c>
      <c r="BJ47" s="11">
        <f t="shared" si="36"/>
        <v>2.0537217662143004E-2</v>
      </c>
      <c r="BK47" s="11">
        <f t="shared" si="37"/>
        <v>1.9794866593526583E-2</v>
      </c>
      <c r="BL47" s="11">
        <f t="shared" si="38"/>
        <v>1.9100787334246805E-2</v>
      </c>
      <c r="BM47" s="11">
        <f t="shared" si="39"/>
        <v>1.3441389658988445E-2</v>
      </c>
      <c r="BN47" s="11">
        <f t="shared" si="40"/>
        <v>1.0026859136812449E-2</v>
      </c>
      <c r="BO47" s="11">
        <f t="shared" si="41"/>
        <v>7.946471597495508E-3</v>
      </c>
      <c r="BP47" s="11">
        <f t="shared" si="42"/>
        <v>1.0402477522255094E-2</v>
      </c>
      <c r="BQ47" s="11">
        <f t="shared" si="43"/>
        <v>9.9880521233268738E-3</v>
      </c>
      <c r="BR47" s="11">
        <f t="shared" si="44"/>
        <v>1.2721406195409957E-2</v>
      </c>
      <c r="BS47" s="11">
        <f t="shared" si="45"/>
        <v>1.3871149433855923E-2</v>
      </c>
      <c r="BU47" s="11">
        <f t="shared" si="46"/>
        <v>0.15287574373327373</v>
      </c>
      <c r="BV47" s="11">
        <f t="shared" si="47"/>
        <v>6.1111672986313037E-2</v>
      </c>
      <c r="BW47" s="11">
        <f t="shared" si="48"/>
        <v>8.5651323723990869E-2</v>
      </c>
      <c r="BX47" s="11">
        <f t="shared" si="49"/>
        <v>5.6138470810592311E-2</v>
      </c>
      <c r="BZ47" s="5">
        <f t="shared" si="52"/>
        <v>15.466590388686454</v>
      </c>
      <c r="CA47" s="13">
        <f t="shared" si="53"/>
        <v>1.8619219640387819E-2</v>
      </c>
    </row>
    <row r="48" spans="1:79" x14ac:dyDescent="0.25">
      <c r="A48">
        <v>1</v>
      </c>
      <c r="B48" s="3" t="s">
        <v>70</v>
      </c>
      <c r="C48" s="3" t="s">
        <v>64</v>
      </c>
      <c r="D48" s="3" t="s">
        <v>68</v>
      </c>
      <c r="E48" s="3" t="s">
        <v>117</v>
      </c>
      <c r="F48" s="3" t="s">
        <v>45</v>
      </c>
      <c r="G48" s="2">
        <v>754858</v>
      </c>
      <c r="H48" s="2">
        <v>814180</v>
      </c>
      <c r="I48" s="2">
        <v>755844</v>
      </c>
      <c r="J48" s="2">
        <v>757972</v>
      </c>
      <c r="K48" s="2">
        <v>760020</v>
      </c>
      <c r="L48" s="2">
        <v>763729</v>
      </c>
      <c r="M48" s="2">
        <v>770396</v>
      </c>
      <c r="N48" s="2">
        <v>775493</v>
      </c>
      <c r="O48" s="2">
        <v>783033</v>
      </c>
      <c r="P48" s="2">
        <v>791623</v>
      </c>
      <c r="Q48" s="2">
        <v>799124</v>
      </c>
      <c r="R48" s="2">
        <v>807067</v>
      </c>
      <c r="S48" s="2">
        <v>816299</v>
      </c>
      <c r="T48" s="2">
        <v>824289</v>
      </c>
      <c r="U48" s="2">
        <v>834631</v>
      </c>
      <c r="V48" s="2">
        <v>845270</v>
      </c>
      <c r="W48" s="2">
        <v>853304</v>
      </c>
      <c r="X48" s="2">
        <v>858469</v>
      </c>
      <c r="Z48" s="5">
        <f t="shared" si="54"/>
        <v>1.0002077072301045</v>
      </c>
      <c r="AA48" s="5">
        <f t="shared" si="55"/>
        <v>1.0001993073578672</v>
      </c>
      <c r="AB48" s="5">
        <f t="shared" si="56"/>
        <v>1.0003595177249915</v>
      </c>
      <c r="AC48" s="5">
        <f t="shared" si="57"/>
        <v>1.0006416414076045</v>
      </c>
      <c r="AD48" s="5">
        <f t="shared" si="58"/>
        <v>1.0004864959950652</v>
      </c>
      <c r="AE48" s="5">
        <f t="shared" si="59"/>
        <v>1.0007134948130545</v>
      </c>
      <c r="AF48" s="5">
        <f t="shared" si="60"/>
        <v>1.0008039557784068</v>
      </c>
      <c r="AG48" s="5">
        <f t="shared" si="61"/>
        <v>1.000694372703014</v>
      </c>
      <c r="AH48" s="5">
        <f t="shared" si="62"/>
        <v>1.0007277141596465</v>
      </c>
      <c r="AI48" s="5">
        <f t="shared" si="63"/>
        <v>1.0008362536286515</v>
      </c>
      <c r="AJ48" s="5">
        <f t="shared" si="64"/>
        <v>1.0007155527203473</v>
      </c>
      <c r="AK48" s="5">
        <f t="shared" si="65"/>
        <v>1.0009153032870657</v>
      </c>
      <c r="AL48" s="5">
        <f t="shared" si="66"/>
        <v>1.0009289790125497</v>
      </c>
      <c r="AM48" s="5">
        <f t="shared" si="67"/>
        <v>1.000693154914386</v>
      </c>
      <c r="AN48" s="5">
        <f t="shared" si="68"/>
        <v>1.0004418799086809</v>
      </c>
      <c r="AP48" s="5">
        <f t="shared" si="69"/>
        <v>1.0003789339431264</v>
      </c>
      <c r="AQ48" s="5">
        <f t="shared" si="70"/>
        <v>1.8877638479202925E-4</v>
      </c>
      <c r="AR48" s="5">
        <f t="shared" si="71"/>
        <v>1.0007551582165548</v>
      </c>
      <c r="AS48" s="5">
        <f t="shared" si="72"/>
        <v>6.1525527248987191E-5</v>
      </c>
      <c r="AT48" s="5">
        <f t="shared" si="24"/>
        <v>1.0007389739686059</v>
      </c>
      <c r="AU48" s="5">
        <f t="shared" si="25"/>
        <v>1.9881320775723044E-4</v>
      </c>
      <c r="AV48" s="5">
        <f t="shared" si="26"/>
        <v>1.0006243553760956</v>
      </c>
      <c r="AW48" s="5">
        <f t="shared" si="27"/>
        <v>2.342445067289005E-4</v>
      </c>
      <c r="AX48" s="5">
        <f t="shared" si="28"/>
        <v>0.37517816887193101</v>
      </c>
      <c r="AZ48" s="2">
        <v>858469</v>
      </c>
      <c r="BA48" s="5">
        <f t="shared" si="29"/>
        <v>1.0006243553760956</v>
      </c>
      <c r="BB48">
        <v>4.75</v>
      </c>
      <c r="BC48" s="2">
        <f t="shared" si="30"/>
        <v>894010.88352977624</v>
      </c>
      <c r="BE48" s="11">
        <f t="shared" si="31"/>
        <v>2.8153957694974086E-3</v>
      </c>
      <c r="BF48" s="11">
        <f t="shared" si="32"/>
        <v>2.701946773759456E-3</v>
      </c>
      <c r="BG48" s="11">
        <f t="shared" si="33"/>
        <v>4.880134733296515E-3</v>
      </c>
      <c r="BH48" s="11">
        <f t="shared" si="34"/>
        <v>8.7295362622081818E-3</v>
      </c>
      <c r="BI48" s="11">
        <f t="shared" si="35"/>
        <v>6.6160779650985546E-3</v>
      </c>
      <c r="BJ48" s="11">
        <f t="shared" si="36"/>
        <v>9.7228472726382797E-3</v>
      </c>
      <c r="BK48" s="11">
        <f t="shared" si="37"/>
        <v>1.0970163454158355E-2</v>
      </c>
      <c r="BL48" s="11">
        <f t="shared" si="38"/>
        <v>9.4754700153987237E-3</v>
      </c>
      <c r="BM48" s="11">
        <f t="shared" si="39"/>
        <v>9.9396338991195599E-3</v>
      </c>
      <c r="BN48" s="11">
        <f t="shared" si="40"/>
        <v>1.1438951165144928E-2</v>
      </c>
      <c r="BO48" s="11">
        <f t="shared" si="41"/>
        <v>9.788080103001473E-3</v>
      </c>
      <c r="BP48" s="11">
        <f t="shared" si="42"/>
        <v>1.254657043828078E-2</v>
      </c>
      <c r="BQ48" s="11">
        <f t="shared" si="43"/>
        <v>1.2746950448761174E-2</v>
      </c>
      <c r="BR48" s="11">
        <f t="shared" si="44"/>
        <v>9.5046553172359882E-3</v>
      </c>
      <c r="BS48" s="11">
        <f t="shared" si="45"/>
        <v>6.0529424448965141E-3</v>
      </c>
      <c r="BU48" s="11">
        <f t="shared" si="46"/>
        <v>7.8586966025398164E-2</v>
      </c>
      <c r="BV48" s="11">
        <f t="shared" si="47"/>
        <v>2.5996105016379056E-2</v>
      </c>
      <c r="BW48" s="11">
        <f t="shared" si="48"/>
        <v>5.2619430478418217E-2</v>
      </c>
      <c r="BX48" s="11">
        <f t="shared" si="49"/>
        <v>5.1659992233238139E-2</v>
      </c>
      <c r="BZ48" s="5">
        <f t="shared" si="52"/>
        <v>13.703473228052216</v>
      </c>
      <c r="CA48" s="13">
        <f t="shared" si="53"/>
        <v>1.5237813427624758E-2</v>
      </c>
    </row>
    <row r="49" spans="1:79" x14ac:dyDescent="0.25">
      <c r="A49">
        <v>1</v>
      </c>
      <c r="B49" s="3" t="s">
        <v>70</v>
      </c>
      <c r="C49" s="3" t="s">
        <v>66</v>
      </c>
      <c r="D49" s="3" t="s">
        <v>71</v>
      </c>
      <c r="E49" s="3" t="s">
        <v>118</v>
      </c>
      <c r="F49" s="3" t="s">
        <v>46</v>
      </c>
      <c r="G49" s="2">
        <v>5689427</v>
      </c>
      <c r="H49" s="2">
        <v>6346105</v>
      </c>
      <c r="I49" s="2">
        <v>5703719</v>
      </c>
      <c r="J49" s="2">
        <v>5750789</v>
      </c>
      <c r="K49" s="2">
        <v>5795918</v>
      </c>
      <c r="L49" s="2">
        <v>5847812</v>
      </c>
      <c r="M49" s="2">
        <v>5910809</v>
      </c>
      <c r="N49" s="2">
        <v>5991057</v>
      </c>
      <c r="O49" s="2">
        <v>6088766</v>
      </c>
      <c r="P49" s="2">
        <v>6175727</v>
      </c>
      <c r="Q49" s="2">
        <v>6247411</v>
      </c>
      <c r="R49" s="2">
        <v>6306019</v>
      </c>
      <c r="S49" s="2">
        <v>6356585</v>
      </c>
      <c r="T49" s="2">
        <v>6398408</v>
      </c>
      <c r="U49" s="2">
        <v>6455469</v>
      </c>
      <c r="V49" s="2">
        <v>6496130</v>
      </c>
      <c r="W49" s="2">
        <v>6547779</v>
      </c>
      <c r="X49" s="2">
        <v>6600299</v>
      </c>
      <c r="Z49" s="5">
        <f t="shared" si="54"/>
        <v>1.0005283049801992</v>
      </c>
      <c r="AA49" s="5">
        <f t="shared" si="55"/>
        <v>1.0005022094705738</v>
      </c>
      <c r="AB49" s="5">
        <f t="shared" si="56"/>
        <v>1.0005723938607314</v>
      </c>
      <c r="AC49" s="5">
        <f t="shared" si="57"/>
        <v>1.0006876796691533</v>
      </c>
      <c r="AD49" s="5">
        <f t="shared" si="58"/>
        <v>1.0008648598647172</v>
      </c>
      <c r="AE49" s="5">
        <f t="shared" si="59"/>
        <v>1.0010366401581443</v>
      </c>
      <c r="AF49" s="5">
        <f t="shared" si="60"/>
        <v>1.0009077720134807</v>
      </c>
      <c r="AG49" s="5">
        <f t="shared" si="61"/>
        <v>1.0007380678121998</v>
      </c>
      <c r="AH49" s="5">
        <f t="shared" si="62"/>
        <v>1.0005967298391538</v>
      </c>
      <c r="AI49" s="5">
        <f t="shared" si="63"/>
        <v>1.0005101042100422</v>
      </c>
      <c r="AJ49" s="5">
        <f t="shared" si="64"/>
        <v>1.000418635505518</v>
      </c>
      <c r="AK49" s="5">
        <f t="shared" si="65"/>
        <v>1.0005665338501046</v>
      </c>
      <c r="AL49" s="5">
        <f t="shared" si="66"/>
        <v>1.0004004311847243</v>
      </c>
      <c r="AM49" s="5">
        <f t="shared" si="67"/>
        <v>1.0005048406950936</v>
      </c>
      <c r="AN49" s="5">
        <f t="shared" si="68"/>
        <v>1.0005090301312833</v>
      </c>
      <c r="AP49" s="5">
        <f t="shared" si="69"/>
        <v>1.0006310895690749</v>
      </c>
      <c r="AQ49" s="5">
        <f t="shared" si="70"/>
        <v>1.4872031487789359E-4</v>
      </c>
      <c r="AR49" s="5">
        <f t="shared" si="71"/>
        <v>1.0007578628066038</v>
      </c>
      <c r="AS49" s="5">
        <f t="shared" si="72"/>
        <v>2.1675422672423451E-4</v>
      </c>
      <c r="AT49" s="5">
        <f t="shared" si="24"/>
        <v>1.0004798942733448</v>
      </c>
      <c r="AU49" s="5">
        <f t="shared" si="25"/>
        <v>6.9001191159587737E-5</v>
      </c>
      <c r="AV49" s="5">
        <f t="shared" si="26"/>
        <v>1.0006229488830081</v>
      </c>
      <c r="AW49" s="5">
        <f t="shared" si="27"/>
        <v>1.8691259596873231E-4</v>
      </c>
      <c r="AX49" s="5">
        <f t="shared" si="28"/>
        <v>0.30004483685110267</v>
      </c>
      <c r="AZ49" s="2">
        <v>6600299</v>
      </c>
      <c r="BA49" s="5">
        <f t="shared" si="29"/>
        <v>1.0006229488830081</v>
      </c>
      <c r="BB49">
        <v>4.75</v>
      </c>
      <c r="BC49" s="2">
        <f t="shared" si="30"/>
        <v>6914588.3642988717</v>
      </c>
      <c r="BE49" s="11">
        <f t="shared" si="31"/>
        <v>8.2525103358002116E-3</v>
      </c>
      <c r="BF49" s="11">
        <f t="shared" si="32"/>
        <v>7.8474449332082141E-3</v>
      </c>
      <c r="BG49" s="11">
        <f t="shared" si="33"/>
        <v>8.9535428209992496E-3</v>
      </c>
      <c r="BH49" s="11">
        <f t="shared" si="34"/>
        <v>1.0772747140297856E-2</v>
      </c>
      <c r="BI49" s="11">
        <f t="shared" si="35"/>
        <v>1.3576483354478253E-2</v>
      </c>
      <c r="BJ49" s="11">
        <f t="shared" si="36"/>
        <v>1.6309142109647734E-2</v>
      </c>
      <c r="BK49" s="11">
        <f t="shared" si="37"/>
        <v>1.4282204308722068E-2</v>
      </c>
      <c r="BL49" s="11">
        <f t="shared" si="38"/>
        <v>1.1607378370190213E-2</v>
      </c>
      <c r="BM49" s="11">
        <f t="shared" si="39"/>
        <v>9.381166054226231E-3</v>
      </c>
      <c r="BN49" s="11">
        <f t="shared" si="40"/>
        <v>8.0186881771209251E-3</v>
      </c>
      <c r="BO49" s="11">
        <f t="shared" si="41"/>
        <v>6.5794762439266297E-3</v>
      </c>
      <c r="BP49" s="11">
        <f t="shared" si="42"/>
        <v>8.9179996024011388E-3</v>
      </c>
      <c r="BQ49" s="11">
        <f t="shared" si="43"/>
        <v>6.2986903042985265E-3</v>
      </c>
      <c r="BR49" s="11">
        <f t="shared" si="44"/>
        <v>7.9507337445525739E-3</v>
      </c>
      <c r="BS49" s="11">
        <f t="shared" si="45"/>
        <v>8.021040416910763E-3</v>
      </c>
      <c r="BU49" s="11">
        <f t="shared" si="46"/>
        <v>0.11542076205565155</v>
      </c>
      <c r="BV49" s="11">
        <f t="shared" si="47"/>
        <v>5.0377306455665183E-2</v>
      </c>
      <c r="BW49" s="11">
        <f t="shared" si="48"/>
        <v>6.101227212493554E-2</v>
      </c>
      <c r="BX49" s="11">
        <f t="shared" si="49"/>
        <v>3.8340398185503721E-2</v>
      </c>
      <c r="BZ49" s="5">
        <f t="shared" si="52"/>
        <v>15.749143993369712</v>
      </c>
      <c r="CA49" s="13">
        <f t="shared" si="53"/>
        <v>1.3973934385166586E-2</v>
      </c>
    </row>
    <row r="50" spans="1:79" x14ac:dyDescent="0.25">
      <c r="A50">
        <v>1</v>
      </c>
      <c r="B50" s="3" t="s">
        <v>70</v>
      </c>
      <c r="C50" s="3" t="s">
        <v>66</v>
      </c>
      <c r="D50" s="3" t="s">
        <v>77</v>
      </c>
      <c r="E50" s="3" t="s">
        <v>119</v>
      </c>
      <c r="F50" s="3" t="s">
        <v>47</v>
      </c>
      <c r="G50" s="2">
        <v>20851028</v>
      </c>
      <c r="H50" s="2">
        <v>25145561</v>
      </c>
      <c r="I50" s="2">
        <v>20944499</v>
      </c>
      <c r="J50" s="2">
        <v>21319622</v>
      </c>
      <c r="K50" s="2">
        <v>21690325</v>
      </c>
      <c r="L50" s="2">
        <v>22030931</v>
      </c>
      <c r="M50" s="2">
        <v>22394023</v>
      </c>
      <c r="N50" s="2">
        <v>22778123</v>
      </c>
      <c r="O50" s="2">
        <v>23359580</v>
      </c>
      <c r="P50" s="2">
        <v>23831983</v>
      </c>
      <c r="Q50" s="2">
        <v>24309039</v>
      </c>
      <c r="R50" s="2">
        <v>24801761</v>
      </c>
      <c r="S50" s="2">
        <v>25244363</v>
      </c>
      <c r="T50" s="2">
        <v>25654464</v>
      </c>
      <c r="U50" s="2">
        <v>26089741</v>
      </c>
      <c r="V50" s="2">
        <v>26500674</v>
      </c>
      <c r="W50" s="2">
        <v>26979078</v>
      </c>
      <c r="X50" s="2">
        <v>27469114</v>
      </c>
      <c r="Z50" s="5">
        <f t="shared" si="54"/>
        <v>1.0010530597307685</v>
      </c>
      <c r="AA50" s="5">
        <f t="shared" si="55"/>
        <v>1.0010215287628619</v>
      </c>
      <c r="AB50" s="5">
        <f t="shared" si="56"/>
        <v>1.0009223753417364</v>
      </c>
      <c r="AC50" s="5">
        <f t="shared" si="57"/>
        <v>1.0009668034687602</v>
      </c>
      <c r="AD50" s="5">
        <f t="shared" si="58"/>
        <v>1.0010048545708337</v>
      </c>
      <c r="AE50" s="5">
        <f t="shared" si="59"/>
        <v>1.0014878789716581</v>
      </c>
      <c r="AF50" s="5">
        <f t="shared" si="60"/>
        <v>1.0011800490854361</v>
      </c>
      <c r="AG50" s="5">
        <f t="shared" si="61"/>
        <v>1.0011667917952745</v>
      </c>
      <c r="AH50" s="5">
        <f t="shared" si="62"/>
        <v>1.001179935249159</v>
      </c>
      <c r="AI50" s="5">
        <f t="shared" si="63"/>
        <v>1.0010388689542038</v>
      </c>
      <c r="AJ50" s="5">
        <f t="shared" si="64"/>
        <v>1.0009454706074639</v>
      </c>
      <c r="AK50" s="5">
        <f t="shared" si="65"/>
        <v>1.0009861873015173</v>
      </c>
      <c r="AL50" s="5">
        <f t="shared" si="66"/>
        <v>1.0009151458951373</v>
      </c>
      <c r="AM50" s="5">
        <f t="shared" si="67"/>
        <v>1.0010467351722727</v>
      </c>
      <c r="AN50" s="5">
        <f t="shared" si="68"/>
        <v>1.0010520144644466</v>
      </c>
      <c r="AP50" s="5">
        <f t="shared" si="69"/>
        <v>1.000993724374992</v>
      </c>
      <c r="AQ50" s="5">
        <f t="shared" si="70"/>
        <v>5.0579317483190553E-5</v>
      </c>
      <c r="AR50" s="5">
        <f t="shared" si="71"/>
        <v>1.0012107048111463</v>
      </c>
      <c r="AS50" s="5">
        <f t="shared" si="72"/>
        <v>1.6595780292989672E-4</v>
      </c>
      <c r="AT50" s="5">
        <f t="shared" si="24"/>
        <v>1.0009891106881674</v>
      </c>
      <c r="AU50" s="5">
        <f t="shared" si="25"/>
        <v>6.0541844372069431E-5</v>
      </c>
      <c r="AV50" s="5">
        <f t="shared" si="26"/>
        <v>1.0010645132914353</v>
      </c>
      <c r="AW50" s="5">
        <f t="shared" si="27"/>
        <v>1.4525967316013287E-4</v>
      </c>
      <c r="AX50" s="5">
        <f t="shared" si="28"/>
        <v>0.13645642034612426</v>
      </c>
      <c r="AZ50" s="2">
        <v>27469114</v>
      </c>
      <c r="BA50" s="5">
        <f t="shared" si="29"/>
        <v>1.0010645132914353</v>
      </c>
      <c r="BB50">
        <v>4.75</v>
      </c>
      <c r="BC50" s="2">
        <f t="shared" si="30"/>
        <v>29959451.572058391</v>
      </c>
      <c r="BE50" s="11">
        <f t="shared" si="31"/>
        <v>1.7910335310479475E-2</v>
      </c>
      <c r="BF50" s="11">
        <f t="shared" si="32"/>
        <v>1.7387878640624965E-2</v>
      </c>
      <c r="BG50" s="11">
        <f t="shared" si="33"/>
        <v>1.5703130312708646E-2</v>
      </c>
      <c r="BH50" s="11">
        <f t="shared" si="34"/>
        <v>1.6481010266883311E-2</v>
      </c>
      <c r="BI50" s="11">
        <f t="shared" si="35"/>
        <v>1.7151898075660643E-2</v>
      </c>
      <c r="BJ50" s="11">
        <f t="shared" si="36"/>
        <v>2.5526993598199432E-2</v>
      </c>
      <c r="BK50" s="11">
        <f t="shared" si="37"/>
        <v>2.0223094764546312E-2</v>
      </c>
      <c r="BL50" s="11">
        <f t="shared" si="38"/>
        <v>2.0017469800981402E-2</v>
      </c>
      <c r="BM50" s="11">
        <f t="shared" si="39"/>
        <v>2.0269085914914164E-2</v>
      </c>
      <c r="BN50" s="11">
        <f t="shared" si="40"/>
        <v>1.7845587658069872E-2</v>
      </c>
      <c r="BO50" s="11">
        <f t="shared" si="41"/>
        <v>1.6245250474333561E-2</v>
      </c>
      <c r="BP50" s="11">
        <f t="shared" si="42"/>
        <v>1.6966910709964589E-2</v>
      </c>
      <c r="BQ50" s="11">
        <f t="shared" si="43"/>
        <v>1.5750750457814044E-2</v>
      </c>
      <c r="BR50" s="11">
        <f t="shared" si="44"/>
        <v>1.8052521984912584E-2</v>
      </c>
      <c r="BS50" s="11">
        <f t="shared" si="45"/>
        <v>1.8163556219378485E-2</v>
      </c>
      <c r="BU50" s="11">
        <f t="shared" si="46"/>
        <v>0.20596265085826948</v>
      </c>
      <c r="BV50" s="11">
        <f t="shared" si="47"/>
        <v>8.7546806443066449E-2</v>
      </c>
      <c r="BW50" s="11">
        <f t="shared" si="48"/>
        <v>0.10827231023381523</v>
      </c>
      <c r="BX50" s="11">
        <f t="shared" si="49"/>
        <v>8.8128624992438898E-2</v>
      </c>
      <c r="BZ50" s="5">
        <f t="shared" si="52"/>
        <v>17.215355411107243</v>
      </c>
      <c r="CA50" s="13">
        <f t="shared" si="53"/>
        <v>1.1865679532968798E-2</v>
      </c>
    </row>
    <row r="51" spans="1:79" x14ac:dyDescent="0.25">
      <c r="A51">
        <v>1</v>
      </c>
      <c r="B51" s="3" t="s">
        <v>70</v>
      </c>
      <c r="C51" s="3" t="s">
        <v>68</v>
      </c>
      <c r="D51" s="3" t="s">
        <v>75</v>
      </c>
      <c r="E51" s="3" t="s">
        <v>120</v>
      </c>
      <c r="F51" s="3" t="s">
        <v>48</v>
      </c>
      <c r="G51" s="2">
        <v>2233183</v>
      </c>
      <c r="H51" s="2">
        <v>2763885</v>
      </c>
      <c r="I51" s="2">
        <v>2244502</v>
      </c>
      <c r="J51" s="2">
        <v>2283715</v>
      </c>
      <c r="K51" s="2">
        <v>2324815</v>
      </c>
      <c r="L51" s="2">
        <v>2360137</v>
      </c>
      <c r="M51" s="2">
        <v>2401580</v>
      </c>
      <c r="N51" s="2">
        <v>2457719</v>
      </c>
      <c r="O51" s="2">
        <v>2525507</v>
      </c>
      <c r="P51" s="2">
        <v>2597746</v>
      </c>
      <c r="Q51" s="2">
        <v>2663029</v>
      </c>
      <c r="R51" s="2">
        <v>2723421</v>
      </c>
      <c r="S51" s="2">
        <v>2775426</v>
      </c>
      <c r="T51" s="2">
        <v>2816440</v>
      </c>
      <c r="U51" s="2">
        <v>2856343</v>
      </c>
      <c r="V51" s="2">
        <v>2903685</v>
      </c>
      <c r="W51" s="2">
        <v>2944498</v>
      </c>
      <c r="X51" s="2">
        <v>2995919</v>
      </c>
      <c r="Z51" s="5">
        <f t="shared" si="54"/>
        <v>1.0011843435073404</v>
      </c>
      <c r="AA51" s="5">
        <f t="shared" si="55"/>
        <v>1.0012182624445236</v>
      </c>
      <c r="AB51" s="5">
        <f t="shared" si="56"/>
        <v>1.001028654537665</v>
      </c>
      <c r="AC51" s="5">
        <f t="shared" si="57"/>
        <v>1.0011862418411412</v>
      </c>
      <c r="AD51" s="5">
        <f t="shared" si="58"/>
        <v>1.0015727879264875</v>
      </c>
      <c r="AE51" s="5">
        <f t="shared" si="59"/>
        <v>1.0018490399955413</v>
      </c>
      <c r="AF51" s="5">
        <f t="shared" si="60"/>
        <v>1.0019130648745691</v>
      </c>
      <c r="AG51" s="5">
        <f t="shared" si="61"/>
        <v>1.001680419148504</v>
      </c>
      <c r="AH51" s="5">
        <f t="shared" si="62"/>
        <v>1.0015156912569116</v>
      </c>
      <c r="AI51" s="5">
        <f t="shared" si="63"/>
        <v>1.0012765693784198</v>
      </c>
      <c r="AJ51" s="5">
        <f t="shared" si="64"/>
        <v>1.0009887514083553</v>
      </c>
      <c r="AK51" s="5">
        <f t="shared" si="65"/>
        <v>1.0009473082048708</v>
      </c>
      <c r="AL51" s="5">
        <f t="shared" si="66"/>
        <v>1.0011058477247672</v>
      </c>
      <c r="AM51" s="5">
        <f t="shared" si="67"/>
        <v>1.0009379251042865</v>
      </c>
      <c r="AN51" s="5">
        <f t="shared" si="68"/>
        <v>1.0011622801827178</v>
      </c>
      <c r="AP51" s="5">
        <f t="shared" si="69"/>
        <v>1.0012380580514315</v>
      </c>
      <c r="AQ51" s="5">
        <f t="shared" si="70"/>
        <v>2.0115662975737821E-4</v>
      </c>
      <c r="AR51" s="5">
        <f t="shared" si="71"/>
        <v>1.0016469569307893</v>
      </c>
      <c r="AS51" s="5">
        <f t="shared" si="72"/>
        <v>2.5845131983871404E-4</v>
      </c>
      <c r="AT51" s="5">
        <f t="shared" si="24"/>
        <v>1.0010284225249995</v>
      </c>
      <c r="AU51" s="5">
        <f t="shared" si="25"/>
        <v>1.0031905062144211E-4</v>
      </c>
      <c r="AV51" s="5">
        <f t="shared" si="26"/>
        <v>1.0013044791690733</v>
      </c>
      <c r="AW51" s="5">
        <f t="shared" si="27"/>
        <v>3.2280580293699132E-4</v>
      </c>
      <c r="AX51" s="5">
        <f t="shared" si="28"/>
        <v>0.24745953066181725</v>
      </c>
      <c r="AZ51" s="2">
        <v>2995919</v>
      </c>
      <c r="BA51" s="5">
        <f t="shared" si="29"/>
        <v>1.0013044791690733</v>
      </c>
      <c r="BB51">
        <v>4.75</v>
      </c>
      <c r="BC51" s="2">
        <f t="shared" si="30"/>
        <v>3286689.7293028934</v>
      </c>
      <c r="BE51" s="11">
        <f t="shared" si="31"/>
        <v>1.7470690603082595E-2</v>
      </c>
      <c r="BF51" s="11">
        <f t="shared" si="32"/>
        <v>1.799699174371594E-2</v>
      </c>
      <c r="BG51" s="11">
        <f t="shared" si="33"/>
        <v>1.5193467007052153E-2</v>
      </c>
      <c r="BH51" s="11">
        <f t="shared" si="34"/>
        <v>1.7559573872194756E-2</v>
      </c>
      <c r="BI51" s="11">
        <f t="shared" si="35"/>
        <v>2.3375860891579725E-2</v>
      </c>
      <c r="BJ51" s="11">
        <f t="shared" si="36"/>
        <v>2.7581672274169744E-2</v>
      </c>
      <c r="BK51" s="11">
        <f t="shared" si="37"/>
        <v>2.8603761541741823E-2</v>
      </c>
      <c r="BL51" s="11">
        <f t="shared" si="38"/>
        <v>2.5130632479079873E-2</v>
      </c>
      <c r="BM51" s="11">
        <f t="shared" si="39"/>
        <v>2.2677935538816918E-2</v>
      </c>
      <c r="BN51" s="11">
        <f t="shared" si="40"/>
        <v>1.9095468530205162E-2</v>
      </c>
      <c r="BO51" s="11">
        <f t="shared" si="41"/>
        <v>1.4777551266003774E-2</v>
      </c>
      <c r="BP51" s="11">
        <f t="shared" si="42"/>
        <v>1.416788569967764E-2</v>
      </c>
      <c r="BQ51" s="11">
        <f t="shared" si="43"/>
        <v>1.6574339986479281E-2</v>
      </c>
      <c r="BR51" s="11">
        <f t="shared" si="44"/>
        <v>1.4055587985611462E-2</v>
      </c>
      <c r="BS51" s="11">
        <f t="shared" si="45"/>
        <v>1.7463418212544157E-2</v>
      </c>
      <c r="BU51" s="11">
        <f t="shared" si="46"/>
        <v>0.23764375781116009</v>
      </c>
      <c r="BV51" s="11">
        <f t="shared" si="47"/>
        <v>9.4995237250846687E-2</v>
      </c>
      <c r="BW51" s="11">
        <f t="shared" si="48"/>
        <v>0.12926904987917665</v>
      </c>
      <c r="BX51" s="11">
        <f t="shared" si="49"/>
        <v>7.9444741095601179E-2</v>
      </c>
      <c r="BZ51" s="5">
        <f t="shared" si="52"/>
        <v>15.005391454915367</v>
      </c>
      <c r="CA51" s="13">
        <f t="shared" si="53"/>
        <v>2.297820983964538E-2</v>
      </c>
    </row>
    <row r="52" spans="1:79" x14ac:dyDescent="0.25">
      <c r="A52">
        <v>1</v>
      </c>
      <c r="B52" s="3" t="s">
        <v>70</v>
      </c>
      <c r="C52" s="3" t="s">
        <v>62</v>
      </c>
      <c r="D52" s="3" t="s">
        <v>62</v>
      </c>
      <c r="E52" s="3" t="s">
        <v>121</v>
      </c>
      <c r="F52" s="3" t="s">
        <v>49</v>
      </c>
      <c r="G52" s="2">
        <v>608613</v>
      </c>
      <c r="H52" s="2">
        <v>625741</v>
      </c>
      <c r="I52" s="2">
        <v>609618</v>
      </c>
      <c r="J52" s="2">
        <v>612223</v>
      </c>
      <c r="K52" s="2">
        <v>615442</v>
      </c>
      <c r="L52" s="2">
        <v>617858</v>
      </c>
      <c r="M52" s="2">
        <v>619920</v>
      </c>
      <c r="N52" s="2">
        <v>621215</v>
      </c>
      <c r="O52" s="2">
        <v>622892</v>
      </c>
      <c r="P52" s="2">
        <v>623481</v>
      </c>
      <c r="Q52" s="2">
        <v>624151</v>
      </c>
      <c r="R52" s="2">
        <v>624817</v>
      </c>
      <c r="S52" s="2">
        <v>625984</v>
      </c>
      <c r="T52" s="2">
        <v>626687</v>
      </c>
      <c r="U52" s="2">
        <v>626398</v>
      </c>
      <c r="V52" s="2">
        <v>627129</v>
      </c>
      <c r="W52" s="2">
        <v>626767</v>
      </c>
      <c r="X52" s="2">
        <v>626042</v>
      </c>
      <c r="Z52" s="5">
        <f t="shared" si="54"/>
        <v>1.0003201107783277</v>
      </c>
      <c r="AA52" s="5">
        <f t="shared" si="55"/>
        <v>1.0003935588684267</v>
      </c>
      <c r="AB52" s="5">
        <f t="shared" si="56"/>
        <v>1.0002939175189429</v>
      </c>
      <c r="AC52" s="5">
        <f t="shared" si="57"/>
        <v>1.0002498707349943</v>
      </c>
      <c r="AD52" s="5">
        <f t="shared" si="58"/>
        <v>1.0001564629413</v>
      </c>
      <c r="AE52" s="5">
        <f t="shared" si="59"/>
        <v>1.0002021008933939</v>
      </c>
      <c r="AF52" s="5">
        <f t="shared" si="60"/>
        <v>1.0000708389595196</v>
      </c>
      <c r="AG52" s="5">
        <f t="shared" si="61"/>
        <v>1.0000804938044308</v>
      </c>
      <c r="AH52" s="5">
        <f t="shared" si="62"/>
        <v>1.0000799212223157</v>
      </c>
      <c r="AI52" s="5">
        <f t="shared" si="63"/>
        <v>1.0001398257677929</v>
      </c>
      <c r="AJ52" s="5">
        <f t="shared" si="64"/>
        <v>1.0000840934318487</v>
      </c>
      <c r="AK52" s="5">
        <f t="shared" si="65"/>
        <v>0.99996544391540387</v>
      </c>
      <c r="AL52" s="5">
        <f t="shared" si="66"/>
        <v>1.0000873787747429</v>
      </c>
      <c r="AM52" s="5">
        <f t="shared" si="67"/>
        <v>0.99995674549599878</v>
      </c>
      <c r="AN52" s="5">
        <f t="shared" si="68"/>
        <v>0.99991329258342831</v>
      </c>
      <c r="AP52" s="5">
        <f t="shared" si="69"/>
        <v>1.0002827841683983</v>
      </c>
      <c r="AQ52" s="5">
        <f t="shared" si="70"/>
        <v>8.7790386694134095E-5</v>
      </c>
      <c r="AR52" s="5">
        <f t="shared" si="71"/>
        <v>1.0001146361294906</v>
      </c>
      <c r="AS52" s="5">
        <f t="shared" si="72"/>
        <v>5.6066072719112661E-5</v>
      </c>
      <c r="AT52" s="5">
        <f t="shared" si="24"/>
        <v>1.0000013908402843</v>
      </c>
      <c r="AU52" s="5">
        <f t="shared" si="25"/>
        <v>7.9498953703346253E-5</v>
      </c>
      <c r="AV52" s="5">
        <f t="shared" si="26"/>
        <v>1.0001329370460579</v>
      </c>
      <c r="AW52" s="5">
        <f t="shared" si="27"/>
        <v>1.3865424622712188E-4</v>
      </c>
      <c r="AX52" s="5">
        <f t="shared" si="28"/>
        <v>1.0430068241982247</v>
      </c>
      <c r="AZ52" s="2">
        <v>626042</v>
      </c>
      <c r="BA52" s="5">
        <f t="shared" si="29"/>
        <v>1.0001329370460579</v>
      </c>
      <c r="BB52">
        <v>4.75</v>
      </c>
      <c r="BC52" s="2">
        <f t="shared" si="30"/>
        <v>631341.95904429478</v>
      </c>
      <c r="BE52" s="11">
        <f t="shared" si="31"/>
        <v>4.273167787040455E-3</v>
      </c>
      <c r="BF52" s="11">
        <f t="shared" si="32"/>
        <v>5.2578880571294562E-3</v>
      </c>
      <c r="BG52" s="11">
        <f t="shared" si="33"/>
        <v>3.9256339346356306E-3</v>
      </c>
      <c r="BH52" s="11">
        <f t="shared" si="34"/>
        <v>3.3373364106314973E-3</v>
      </c>
      <c r="BI52" s="11">
        <f t="shared" si="35"/>
        <v>2.0889792231255644E-3</v>
      </c>
      <c r="BJ52" s="11">
        <f t="shared" si="36"/>
        <v>2.6995484655070179E-3</v>
      </c>
      <c r="BK52" s="11">
        <f t="shared" si="37"/>
        <v>9.4558928353549732E-4</v>
      </c>
      <c r="BL52" s="11">
        <f t="shared" si="38"/>
        <v>1.0746117363640284E-3</v>
      </c>
      <c r="BM52" s="11">
        <f t="shared" si="39"/>
        <v>1.067049480013571E-3</v>
      </c>
      <c r="BN52" s="11">
        <f t="shared" si="40"/>
        <v>1.8677468762853255E-3</v>
      </c>
      <c r="BO52" s="11">
        <f t="shared" si="41"/>
        <v>1.1230318985788745E-3</v>
      </c>
      <c r="BP52" s="11">
        <f t="shared" si="42"/>
        <v>-4.6115524974987832E-4</v>
      </c>
      <c r="BQ52" s="11">
        <f t="shared" si="43"/>
        <v>1.1669896774892941E-3</v>
      </c>
      <c r="BR52" s="11">
        <f t="shared" si="44"/>
        <v>-5.7723371108653332E-4</v>
      </c>
      <c r="BS52" s="11">
        <f t="shared" si="45"/>
        <v>-1.1567296938096439E-3</v>
      </c>
      <c r="BU52" s="11">
        <f t="shared" si="46"/>
        <v>2.8142678516561492E-2</v>
      </c>
      <c r="BV52" s="11">
        <f t="shared" si="47"/>
        <v>1.9023388417008791E-2</v>
      </c>
      <c r="BW52" s="11">
        <f t="shared" si="48"/>
        <v>7.6768912534308509E-3</v>
      </c>
      <c r="BX52" s="11">
        <f t="shared" si="49"/>
        <v>9.2654125344981964E-5</v>
      </c>
      <c r="BZ52" s="5">
        <f t="shared" si="52"/>
        <v>13.355602926655674</v>
      </c>
      <c r="CA52" s="13">
        <f t="shared" si="53"/>
        <v>8.7949336374206766E-3</v>
      </c>
    </row>
    <row r="53" spans="1:79" x14ac:dyDescent="0.25">
      <c r="A53">
        <v>1</v>
      </c>
      <c r="B53" s="3" t="s">
        <v>70</v>
      </c>
      <c r="C53" s="3" t="s">
        <v>66</v>
      </c>
      <c r="D53" s="3" t="s">
        <v>82</v>
      </c>
      <c r="E53" s="3" t="s">
        <v>122</v>
      </c>
      <c r="F53" s="3" t="s">
        <v>50</v>
      </c>
      <c r="G53" s="2">
        <v>7079057</v>
      </c>
      <c r="H53" s="2">
        <v>8001024</v>
      </c>
      <c r="I53" s="2">
        <v>7105817</v>
      </c>
      <c r="J53" s="2">
        <v>7198362</v>
      </c>
      <c r="K53" s="2">
        <v>7286873</v>
      </c>
      <c r="L53" s="2">
        <v>7366977</v>
      </c>
      <c r="M53" s="2">
        <v>7475575</v>
      </c>
      <c r="N53" s="2">
        <v>7577105</v>
      </c>
      <c r="O53" s="2">
        <v>7673725</v>
      </c>
      <c r="P53" s="2">
        <v>7751000</v>
      </c>
      <c r="Q53" s="2">
        <v>7833496</v>
      </c>
      <c r="R53" s="2">
        <v>7925937</v>
      </c>
      <c r="S53" s="2">
        <v>8025787</v>
      </c>
      <c r="T53" s="2">
        <v>8110783</v>
      </c>
      <c r="U53" s="2">
        <v>8193374</v>
      </c>
      <c r="V53" s="2">
        <v>8267875</v>
      </c>
      <c r="W53" s="2">
        <v>8328098</v>
      </c>
      <c r="X53" s="2">
        <v>8382993</v>
      </c>
      <c r="Z53" s="5">
        <f t="shared" si="54"/>
        <v>1.0008201957243059</v>
      </c>
      <c r="AA53" s="5">
        <f t="shared" si="55"/>
        <v>1.0007740026801821</v>
      </c>
      <c r="AB53" s="5">
        <f t="shared" si="56"/>
        <v>1.0006918885275518</v>
      </c>
      <c r="AC53" s="5">
        <f t="shared" si="57"/>
        <v>1.0009254436090924</v>
      </c>
      <c r="AD53" s="5">
        <f t="shared" si="58"/>
        <v>1.0008523429564897</v>
      </c>
      <c r="AE53" s="5">
        <f t="shared" si="59"/>
        <v>1.0007999016395461</v>
      </c>
      <c r="AF53" s="5">
        <f t="shared" si="60"/>
        <v>1.000632026352192</v>
      </c>
      <c r="AG53" s="5">
        <f t="shared" si="61"/>
        <v>1.0006673900943794</v>
      </c>
      <c r="AH53" s="5">
        <f t="shared" si="62"/>
        <v>1.0007390517522372</v>
      </c>
      <c r="AI53" s="5">
        <f t="shared" si="63"/>
        <v>1.0007880814232033</v>
      </c>
      <c r="AJ53" s="5">
        <f t="shared" si="64"/>
        <v>1.0006626346304661</v>
      </c>
      <c r="AK53" s="5">
        <f t="shared" si="65"/>
        <v>1.0006368442888947</v>
      </c>
      <c r="AL53" s="5">
        <f t="shared" si="66"/>
        <v>1.0005686184682174</v>
      </c>
      <c r="AM53" s="5">
        <f t="shared" si="67"/>
        <v>1.0004556520966064</v>
      </c>
      <c r="AN53" s="5">
        <f t="shared" si="68"/>
        <v>1.0004122906686255</v>
      </c>
      <c r="AP53" s="5">
        <f t="shared" si="69"/>
        <v>1.0008127746995243</v>
      </c>
      <c r="AQ53" s="5">
        <f t="shared" si="70"/>
        <v>8.7223474204775898E-5</v>
      </c>
      <c r="AR53" s="5">
        <f t="shared" si="71"/>
        <v>1.0007252902523116</v>
      </c>
      <c r="AS53" s="5">
        <f t="shared" si="72"/>
        <v>7.3738647399636468E-5</v>
      </c>
      <c r="AT53" s="5">
        <f t="shared" si="24"/>
        <v>1.000547208030562</v>
      </c>
      <c r="AU53" s="5">
        <f t="shared" si="25"/>
        <v>1.100017604498933E-4</v>
      </c>
      <c r="AV53" s="5">
        <f t="shared" si="26"/>
        <v>1.0006950909941328</v>
      </c>
      <c r="AW53" s="5">
        <f t="shared" si="27"/>
        <v>1.4236194882302194E-4</v>
      </c>
      <c r="AX53" s="5">
        <f t="shared" si="28"/>
        <v>0.20481052124784987</v>
      </c>
      <c r="AZ53" s="2">
        <v>8382993</v>
      </c>
      <c r="BA53" s="5">
        <f t="shared" si="29"/>
        <v>1.0006950909941328</v>
      </c>
      <c r="BB53">
        <v>4.75</v>
      </c>
      <c r="BC53" s="2">
        <f t="shared" si="30"/>
        <v>8836652.5270366073</v>
      </c>
      <c r="BE53" s="11">
        <f t="shared" si="31"/>
        <v>1.3023836667901856E-2</v>
      </c>
      <c r="BF53" s="11">
        <f t="shared" si="32"/>
        <v>1.22959917825749E-2</v>
      </c>
      <c r="BG53" s="11">
        <f t="shared" si="33"/>
        <v>1.0992918361552251E-2</v>
      </c>
      <c r="BH53" s="11">
        <f t="shared" si="34"/>
        <v>1.4741188957152929E-2</v>
      </c>
      <c r="BI53" s="11">
        <f t="shared" si="35"/>
        <v>1.3581563959963017E-2</v>
      </c>
      <c r="BJ53" s="11">
        <f t="shared" si="36"/>
        <v>1.2751572005403222E-2</v>
      </c>
      <c r="BK53" s="11">
        <f t="shared" si="37"/>
        <v>1.0070076788000648E-2</v>
      </c>
      <c r="BL53" s="11">
        <f t="shared" si="38"/>
        <v>1.0643271835892198E-2</v>
      </c>
      <c r="BM53" s="11">
        <f t="shared" si="39"/>
        <v>1.1800733669871111E-2</v>
      </c>
      <c r="BN53" s="11">
        <f t="shared" si="40"/>
        <v>1.2597879594551387E-2</v>
      </c>
      <c r="BO53" s="11">
        <f t="shared" si="41"/>
        <v>1.0590363287737325E-2</v>
      </c>
      <c r="BP53" s="11">
        <f t="shared" si="42"/>
        <v>1.0182863972565848E-2</v>
      </c>
      <c r="BQ53" s="11">
        <f t="shared" si="43"/>
        <v>9.0928352593204753E-3</v>
      </c>
      <c r="BR53" s="11">
        <f t="shared" si="44"/>
        <v>7.2839756285623114E-3</v>
      </c>
      <c r="BS53" s="11">
        <f t="shared" si="45"/>
        <v>6.591541069761675E-3</v>
      </c>
      <c r="BU53" s="11">
        <f t="shared" si="46"/>
        <v>0.13023867444491555</v>
      </c>
      <c r="BV53" s="11">
        <f t="shared" si="47"/>
        <v>6.6324252369572623E-2</v>
      </c>
      <c r="BW53" s="11">
        <f t="shared" si="48"/>
        <v>5.9215491932604891E-2</v>
      </c>
      <c r="BX53" s="11">
        <f t="shared" si="49"/>
        <v>4.4507286325939033E-2</v>
      </c>
      <c r="BZ53" s="5">
        <f t="shared" si="52"/>
        <v>15.994418689486796</v>
      </c>
      <c r="CA53" s="13">
        <f t="shared" si="53"/>
        <v>1.0808221599631906E-2</v>
      </c>
    </row>
    <row r="54" spans="1:79" x14ac:dyDescent="0.25">
      <c r="A54">
        <v>1</v>
      </c>
      <c r="B54" s="3" t="s">
        <v>70</v>
      </c>
      <c r="C54" s="3" t="s">
        <v>68</v>
      </c>
      <c r="D54" s="3" t="s">
        <v>73</v>
      </c>
      <c r="E54" s="3" t="s">
        <v>123</v>
      </c>
      <c r="F54" s="3" t="s">
        <v>51</v>
      </c>
      <c r="G54" s="2">
        <v>5894281</v>
      </c>
      <c r="H54" s="2">
        <v>6724540</v>
      </c>
      <c r="I54" s="2">
        <v>5910512</v>
      </c>
      <c r="J54" s="2">
        <v>5985722</v>
      </c>
      <c r="K54" s="2">
        <v>6052349</v>
      </c>
      <c r="L54" s="2">
        <v>6104115</v>
      </c>
      <c r="M54" s="2">
        <v>6178645</v>
      </c>
      <c r="N54" s="2">
        <v>6257305</v>
      </c>
      <c r="O54" s="2">
        <v>6370753</v>
      </c>
      <c r="P54" s="2">
        <v>6461587</v>
      </c>
      <c r="Q54" s="2">
        <v>6562231</v>
      </c>
      <c r="R54" s="2">
        <v>6667426</v>
      </c>
      <c r="S54" s="2">
        <v>6743060</v>
      </c>
      <c r="T54" s="2">
        <v>6823229</v>
      </c>
      <c r="U54" s="2">
        <v>6897292</v>
      </c>
      <c r="V54" s="2">
        <v>6973281</v>
      </c>
      <c r="W54" s="2">
        <v>7063166</v>
      </c>
      <c r="X54" s="2">
        <v>7170351</v>
      </c>
      <c r="Z54" s="5">
        <f t="shared" si="54"/>
        <v>1.0008109485048737</v>
      </c>
      <c r="AA54" s="5">
        <f t="shared" si="55"/>
        <v>1.0007093607357431</v>
      </c>
      <c r="AB54" s="5">
        <f t="shared" si="56"/>
        <v>1.000545382697243</v>
      </c>
      <c r="AC54" s="5">
        <f t="shared" si="57"/>
        <v>1.0007767210656775</v>
      </c>
      <c r="AD54" s="5">
        <f t="shared" si="58"/>
        <v>1.0008090366026592</v>
      </c>
      <c r="AE54" s="5">
        <f t="shared" si="59"/>
        <v>1.0011481751575262</v>
      </c>
      <c r="AF54" s="5">
        <f t="shared" si="60"/>
        <v>1.0009036237993609</v>
      </c>
      <c r="AG54" s="5">
        <f t="shared" si="61"/>
        <v>1.0009856070008631</v>
      </c>
      <c r="AH54" s="5">
        <f t="shared" si="62"/>
        <v>1.0010131491808592</v>
      </c>
      <c r="AI54" s="5">
        <f t="shared" si="63"/>
        <v>1.000717885374852</v>
      </c>
      <c r="AJ54" s="5">
        <f t="shared" si="64"/>
        <v>1.0007516518735604</v>
      </c>
      <c r="AK54" s="5">
        <f t="shared" si="65"/>
        <v>1.0006860802006388</v>
      </c>
      <c r="AL54" s="5">
        <f t="shared" si="66"/>
        <v>1.0006958294161028</v>
      </c>
      <c r="AM54" s="5">
        <f t="shared" si="67"/>
        <v>1.0008127855837288</v>
      </c>
      <c r="AN54" s="5">
        <f t="shared" si="68"/>
        <v>1.0009550303545593</v>
      </c>
      <c r="AP54" s="5">
        <f t="shared" si="69"/>
        <v>1.0007302899212394</v>
      </c>
      <c r="AQ54" s="5">
        <f t="shared" si="70"/>
        <v>1.1123332505811905E-4</v>
      </c>
      <c r="AR54" s="5">
        <f t="shared" si="71"/>
        <v>1.0009536881026921</v>
      </c>
      <c r="AS54" s="5">
        <f t="shared" si="72"/>
        <v>1.5850000891180356E-4</v>
      </c>
      <c r="AT54" s="5">
        <f t="shared" si="24"/>
        <v>1.000780275485718</v>
      </c>
      <c r="AU54" s="5">
        <f t="shared" si="25"/>
        <v>1.1002201169992029E-4</v>
      </c>
      <c r="AV54" s="5">
        <f t="shared" si="26"/>
        <v>1.00082141783655</v>
      </c>
      <c r="AW54" s="5">
        <f t="shared" si="27"/>
        <v>1.5488748459517896E-4</v>
      </c>
      <c r="AX54" s="5">
        <f t="shared" si="28"/>
        <v>0.18856114111877259</v>
      </c>
      <c r="AZ54" s="2">
        <v>7170351</v>
      </c>
      <c r="BA54" s="5">
        <f t="shared" si="29"/>
        <v>1.00082141783655</v>
      </c>
      <c r="BB54">
        <v>4.75</v>
      </c>
      <c r="BC54" s="2">
        <f t="shared" si="30"/>
        <v>7626585.5040606726</v>
      </c>
      <c r="BE54" s="11">
        <f t="shared" si="31"/>
        <v>1.272478594071047E-2</v>
      </c>
      <c r="BF54" s="11">
        <f t="shared" si="32"/>
        <v>1.1130988041208711E-2</v>
      </c>
      <c r="BG54" s="11">
        <f t="shared" si="33"/>
        <v>8.5530427937978715E-3</v>
      </c>
      <c r="BH54" s="11">
        <f t="shared" si="34"/>
        <v>1.2209796178479504E-2</v>
      </c>
      <c r="BI54" s="11">
        <f t="shared" si="35"/>
        <v>1.2730946671964505E-2</v>
      </c>
      <c r="BJ54" s="11">
        <f t="shared" si="36"/>
        <v>1.8130489084358103E-2</v>
      </c>
      <c r="BK54" s="11">
        <f t="shared" si="37"/>
        <v>1.4257969191397102E-2</v>
      </c>
      <c r="BL54" s="11">
        <f t="shared" si="38"/>
        <v>1.5575740139380567E-2</v>
      </c>
      <c r="BM54" s="11">
        <f t="shared" si="39"/>
        <v>1.6030371378270569E-2</v>
      </c>
      <c r="BN54" s="11">
        <f t="shared" si="40"/>
        <v>1.1343807940275674E-2</v>
      </c>
      <c r="BO54" s="11">
        <f t="shared" si="41"/>
        <v>1.1889112658051371E-2</v>
      </c>
      <c r="BP54" s="11">
        <f t="shared" si="42"/>
        <v>1.0854538225230304E-2</v>
      </c>
      <c r="BQ54" s="11">
        <f t="shared" si="43"/>
        <v>1.1017222411346284E-2</v>
      </c>
      <c r="BR54" s="11">
        <f t="shared" si="44"/>
        <v>1.2889915091619075E-2</v>
      </c>
      <c r="BS54" s="11">
        <f t="shared" si="45"/>
        <v>1.51752061327739E-2</v>
      </c>
      <c r="BU54" s="11">
        <f t="shared" si="46"/>
        <v>0.14085840155907059</v>
      </c>
      <c r="BV54" s="11">
        <f t="shared" si="47"/>
        <v>5.8673935523690712E-2</v>
      </c>
      <c r="BW54" s="11">
        <f t="shared" si="48"/>
        <v>7.7630065978883778E-2</v>
      </c>
      <c r="BX54" s="11">
        <f t="shared" si="49"/>
        <v>6.3367521570325547E-2</v>
      </c>
      <c r="BZ54" s="5">
        <f t="shared" si="52"/>
        <v>15.847150793801049</v>
      </c>
      <c r="CA54" s="13">
        <f t="shared" si="53"/>
        <v>1.1649426724195777E-2</v>
      </c>
    </row>
    <row r="55" spans="1:79" x14ac:dyDescent="0.25">
      <c r="A55">
        <v>1</v>
      </c>
      <c r="B55" s="3" t="s">
        <v>70</v>
      </c>
      <c r="C55" s="3" t="s">
        <v>66</v>
      </c>
      <c r="D55" s="3" t="s">
        <v>82</v>
      </c>
      <c r="E55" s="3" t="s">
        <v>124</v>
      </c>
      <c r="F55" s="3" t="s">
        <v>52</v>
      </c>
      <c r="G55" s="2">
        <v>1808193</v>
      </c>
      <c r="H55" s="2">
        <v>1852994</v>
      </c>
      <c r="I55" s="2">
        <v>1807021</v>
      </c>
      <c r="J55" s="2">
        <v>1801481</v>
      </c>
      <c r="K55" s="2">
        <v>1805414</v>
      </c>
      <c r="L55" s="2">
        <v>1812295</v>
      </c>
      <c r="M55" s="2">
        <v>1816438</v>
      </c>
      <c r="N55" s="2">
        <v>1820492</v>
      </c>
      <c r="O55" s="2">
        <v>1827912</v>
      </c>
      <c r="P55" s="2">
        <v>1834052</v>
      </c>
      <c r="Q55" s="2">
        <v>1840310</v>
      </c>
      <c r="R55" s="2">
        <v>1847775</v>
      </c>
      <c r="S55" s="2">
        <v>1854225</v>
      </c>
      <c r="T55" s="2">
        <v>1854948</v>
      </c>
      <c r="U55" s="2">
        <v>1856283</v>
      </c>
      <c r="V55" s="2">
        <v>1852985</v>
      </c>
      <c r="W55" s="2">
        <v>1848751</v>
      </c>
      <c r="X55" s="2">
        <v>1844128</v>
      </c>
      <c r="Z55" s="5">
        <f t="shared" si="54"/>
        <v>0.99978687526227505</v>
      </c>
      <c r="AA55" s="5">
        <f t="shared" si="55"/>
        <v>1.0001514027954084</v>
      </c>
      <c r="AB55" s="5">
        <f t="shared" si="56"/>
        <v>1.0002640559621301</v>
      </c>
      <c r="AC55" s="5">
        <f t="shared" si="57"/>
        <v>1.0001584612113208</v>
      </c>
      <c r="AD55" s="5">
        <f t="shared" si="58"/>
        <v>1.000154683158812</v>
      </c>
      <c r="AE55" s="5">
        <f t="shared" si="59"/>
        <v>1.0002821814484208</v>
      </c>
      <c r="AF55" s="5">
        <f t="shared" si="60"/>
        <v>1.0002325728701746</v>
      </c>
      <c r="AG55" s="5">
        <f t="shared" si="61"/>
        <v>1.0002361877610682</v>
      </c>
      <c r="AH55" s="5">
        <f t="shared" si="62"/>
        <v>1.00028062752888</v>
      </c>
      <c r="AI55" s="5">
        <f t="shared" si="63"/>
        <v>1.0002414919566984</v>
      </c>
      <c r="AJ55" s="5">
        <f t="shared" si="64"/>
        <v>1.0000270106650735</v>
      </c>
      <c r="AK55" s="5">
        <f t="shared" si="65"/>
        <v>1.0000498454626787</v>
      </c>
      <c r="AL55" s="5">
        <f t="shared" si="66"/>
        <v>0.99987680211839702</v>
      </c>
      <c r="AM55" s="5">
        <f t="shared" si="67"/>
        <v>0.9998414961574007</v>
      </c>
      <c r="AN55" s="5">
        <f t="shared" si="68"/>
        <v>0.99982649097076726</v>
      </c>
      <c r="AP55" s="5">
        <f t="shared" si="69"/>
        <v>1.0001030956779893</v>
      </c>
      <c r="AQ55" s="5">
        <f t="shared" si="70"/>
        <v>1.8300529530400225E-4</v>
      </c>
      <c r="AR55" s="5">
        <f t="shared" si="71"/>
        <v>1.0002546123130485</v>
      </c>
      <c r="AS55" s="5">
        <f t="shared" si="72"/>
        <v>2.466877372590441E-5</v>
      </c>
      <c r="AT55" s="5">
        <f t="shared" si="24"/>
        <v>0.99992432907486339</v>
      </c>
      <c r="AU55" s="5">
        <f t="shared" si="25"/>
        <v>1.0605455081907877E-4</v>
      </c>
      <c r="AV55" s="5">
        <f t="shared" si="26"/>
        <v>1.0000940123553004</v>
      </c>
      <c r="AW55" s="5">
        <f t="shared" si="27"/>
        <v>1.802229891038649E-4</v>
      </c>
      <c r="AX55" s="5">
        <f t="shared" si="28"/>
        <v>1.9170138704432864</v>
      </c>
      <c r="AZ55" s="2">
        <v>1844128</v>
      </c>
      <c r="BA55" s="5">
        <f t="shared" si="29"/>
        <v>1.0000940123553004</v>
      </c>
      <c r="BB55">
        <v>4.75</v>
      </c>
      <c r="BC55" s="2">
        <f t="shared" si="30"/>
        <v>1856049.6886753831</v>
      </c>
      <c r="BE55" s="11">
        <f t="shared" si="31"/>
        <v>-3.065819378966772E-3</v>
      </c>
      <c r="BF55" s="11">
        <f t="shared" si="32"/>
        <v>2.1832037085043332E-3</v>
      </c>
      <c r="BG55" s="11">
        <f t="shared" si="33"/>
        <v>3.8113141916480409E-3</v>
      </c>
      <c r="BH55" s="11">
        <f t="shared" si="34"/>
        <v>2.28605166377438E-3</v>
      </c>
      <c r="BI55" s="11">
        <f t="shared" si="35"/>
        <v>2.2318405582795187E-3</v>
      </c>
      <c r="BJ55" s="11">
        <f t="shared" si="36"/>
        <v>4.0758212615050748E-3</v>
      </c>
      <c r="BK55" s="11">
        <f t="shared" si="37"/>
        <v>3.3590238479752621E-3</v>
      </c>
      <c r="BL55" s="11">
        <f t="shared" si="38"/>
        <v>3.4121169955922959E-3</v>
      </c>
      <c r="BM55" s="11">
        <f t="shared" si="39"/>
        <v>4.056381805239262E-3</v>
      </c>
      <c r="BN55" s="11">
        <f t="shared" si="40"/>
        <v>3.4906847424605036E-3</v>
      </c>
      <c r="BO55" s="11">
        <f t="shared" si="41"/>
        <v>3.899203171136012E-4</v>
      </c>
      <c r="BP55" s="11">
        <f t="shared" si="42"/>
        <v>7.1969672465210799E-4</v>
      </c>
      <c r="BQ55" s="11">
        <f t="shared" si="43"/>
        <v>-1.7766687514780832E-3</v>
      </c>
      <c r="BR55" s="11">
        <f t="shared" si="44"/>
        <v>-2.2849618318551146E-3</v>
      </c>
      <c r="BS55" s="11">
        <f t="shared" si="45"/>
        <v>-2.5006071666763274E-3</v>
      </c>
      <c r="BU55" s="11">
        <f t="shared" si="46"/>
        <v>2.4776669304659382E-2</v>
      </c>
      <c r="BV55" s="11">
        <f t="shared" si="47"/>
        <v>7.4548109844876365E-3</v>
      </c>
      <c r="BW55" s="11">
        <f t="shared" si="48"/>
        <v>1.8529606282257749E-2</v>
      </c>
      <c r="BX55" s="11">
        <f t="shared" si="49"/>
        <v>-5.4454017176988057E-3</v>
      </c>
      <c r="BZ55" s="5">
        <f t="shared" si="52"/>
        <v>14.433960963885538</v>
      </c>
      <c r="CA55" s="13">
        <f t="shared" si="53"/>
        <v>1.235516420180538E-2</v>
      </c>
    </row>
    <row r="56" spans="1:79" x14ac:dyDescent="0.25">
      <c r="A56">
        <v>1</v>
      </c>
      <c r="B56" s="3" t="s">
        <v>70</v>
      </c>
      <c r="C56" s="3" t="s">
        <v>64</v>
      </c>
      <c r="D56" s="3" t="s">
        <v>66</v>
      </c>
      <c r="E56" s="3" t="s">
        <v>125</v>
      </c>
      <c r="F56" s="3" t="s">
        <v>53</v>
      </c>
      <c r="G56" s="2">
        <v>5363757</v>
      </c>
      <c r="H56" s="2">
        <v>5686986</v>
      </c>
      <c r="I56" s="2">
        <v>5373999</v>
      </c>
      <c r="J56" s="2">
        <v>5406835</v>
      </c>
      <c r="K56" s="2">
        <v>5445162</v>
      </c>
      <c r="L56" s="2">
        <v>5479203</v>
      </c>
      <c r="M56" s="2">
        <v>5514026</v>
      </c>
      <c r="N56" s="2">
        <v>5546166</v>
      </c>
      <c r="O56" s="2">
        <v>5577655</v>
      </c>
      <c r="P56" s="2">
        <v>5610775</v>
      </c>
      <c r="Q56" s="2">
        <v>5640996</v>
      </c>
      <c r="R56" s="2">
        <v>5669264</v>
      </c>
      <c r="S56" s="2">
        <v>5690204</v>
      </c>
      <c r="T56" s="2">
        <v>5709720</v>
      </c>
      <c r="U56" s="2">
        <v>5726422</v>
      </c>
      <c r="V56" s="2">
        <v>5743653</v>
      </c>
      <c r="W56" s="2">
        <v>5759432</v>
      </c>
      <c r="X56" s="2">
        <v>5771337</v>
      </c>
      <c r="Z56" s="5">
        <f t="shared" si="54"/>
        <v>1.0003930784826194</v>
      </c>
      <c r="AA56" s="5">
        <f t="shared" si="55"/>
        <v>1.0004556237236384</v>
      </c>
      <c r="AB56" s="5">
        <f t="shared" si="56"/>
        <v>1.0004018084307689</v>
      </c>
      <c r="AC56" s="5">
        <f t="shared" si="57"/>
        <v>1.0004083000417112</v>
      </c>
      <c r="AD56" s="5">
        <f t="shared" si="58"/>
        <v>1.0003744072123402</v>
      </c>
      <c r="AE56" s="5">
        <f t="shared" si="59"/>
        <v>1.0003645887318993</v>
      </c>
      <c r="AF56" s="5">
        <f t="shared" si="60"/>
        <v>1.0003811196513019</v>
      </c>
      <c r="AG56" s="5">
        <f t="shared" si="61"/>
        <v>1.0003456705644145</v>
      </c>
      <c r="AH56" s="5">
        <f t="shared" si="62"/>
        <v>1.0003215486641648</v>
      </c>
      <c r="AI56" s="5">
        <f t="shared" si="63"/>
        <v>1.0002370843373183</v>
      </c>
      <c r="AJ56" s="5">
        <f t="shared" si="64"/>
        <v>1.0002201253261516</v>
      </c>
      <c r="AK56" s="5">
        <f t="shared" si="65"/>
        <v>1.000187747600378</v>
      </c>
      <c r="AL56" s="5">
        <f t="shared" si="66"/>
        <v>1.0001930848359333</v>
      </c>
      <c r="AM56" s="5">
        <f t="shared" si="67"/>
        <v>1.0001762727532899</v>
      </c>
      <c r="AN56" s="5">
        <f t="shared" si="68"/>
        <v>1.0001326522140623</v>
      </c>
      <c r="AP56" s="5">
        <f t="shared" si="69"/>
        <v>1.0004066435782155</v>
      </c>
      <c r="AQ56" s="5">
        <f t="shared" si="70"/>
        <v>3.0200878593059029E-5</v>
      </c>
      <c r="AR56" s="5">
        <f t="shared" si="71"/>
        <v>1.0003300023898198</v>
      </c>
      <c r="AS56" s="5">
        <f t="shared" si="72"/>
        <v>5.6479888307975652E-5</v>
      </c>
      <c r="AT56" s="5">
        <f t="shared" si="24"/>
        <v>1.000181976545963</v>
      </c>
      <c r="AU56" s="5">
        <f t="shared" si="25"/>
        <v>3.1927462995455141E-5</v>
      </c>
      <c r="AV56" s="5">
        <f t="shared" si="26"/>
        <v>1.0003062075046663</v>
      </c>
      <c r="AW56" s="5">
        <f t="shared" si="27"/>
        <v>1.0382691559466522E-4</v>
      </c>
      <c r="AX56" s="5">
        <f t="shared" si="28"/>
        <v>0.33907371312740697</v>
      </c>
      <c r="AZ56" s="2">
        <v>5771337</v>
      </c>
      <c r="BA56" s="5">
        <f t="shared" si="29"/>
        <v>1.0003062075046663</v>
      </c>
      <c r="BB56">
        <v>4.75</v>
      </c>
      <c r="BC56" s="2">
        <f t="shared" si="30"/>
        <v>5903590.9957603747</v>
      </c>
      <c r="BE56" s="11">
        <f t="shared" si="31"/>
        <v>6.1101611667586653E-3</v>
      </c>
      <c r="BF56" s="11">
        <f t="shared" si="32"/>
        <v>7.0886202371627238E-3</v>
      </c>
      <c r="BG56" s="11">
        <f t="shared" si="33"/>
        <v>6.2516046354543775E-3</v>
      </c>
      <c r="BH56" s="11">
        <f t="shared" si="34"/>
        <v>6.3554863727444122E-3</v>
      </c>
      <c r="BI56" s="11">
        <f t="shared" si="35"/>
        <v>5.828771935424415E-3</v>
      </c>
      <c r="BJ56" s="11">
        <f t="shared" si="36"/>
        <v>5.6776158521039122E-3</v>
      </c>
      <c r="BK56" s="11">
        <f t="shared" si="37"/>
        <v>5.937979312094388E-3</v>
      </c>
      <c r="BL56" s="11">
        <f t="shared" si="38"/>
        <v>5.3862434333937781E-3</v>
      </c>
      <c r="BM56" s="11">
        <f t="shared" si="39"/>
        <v>5.0111717859753213E-3</v>
      </c>
      <c r="BN56" s="11">
        <f t="shared" si="40"/>
        <v>3.6936011446988548E-3</v>
      </c>
      <c r="BO56" s="11">
        <f t="shared" si="41"/>
        <v>3.4297540123342518E-3</v>
      </c>
      <c r="BP56" s="11">
        <f t="shared" si="42"/>
        <v>2.9251872245923405E-3</v>
      </c>
      <c r="BQ56" s="11">
        <f t="shared" si="43"/>
        <v>3.0090342625814781E-3</v>
      </c>
      <c r="BR56" s="11">
        <f t="shared" si="44"/>
        <v>2.747206351080056E-3</v>
      </c>
      <c r="BS56" s="11">
        <f t="shared" si="45"/>
        <v>2.0670441112942139E-3</v>
      </c>
      <c r="BU56" s="11">
        <f t="shared" si="46"/>
        <v>6.0261678521230655E-2</v>
      </c>
      <c r="BV56" s="11">
        <f t="shared" si="47"/>
        <v>3.2037036106631112E-2</v>
      </c>
      <c r="BW56" s="11">
        <f t="shared" si="48"/>
        <v>2.5970733656367262E-2</v>
      </c>
      <c r="BX56" s="11">
        <f t="shared" si="49"/>
        <v>1.4258364023504333E-2</v>
      </c>
      <c r="BZ56" s="5">
        <f t="shared" si="52"/>
        <v>15.591071367076923</v>
      </c>
      <c r="CA56" s="13">
        <f t="shared" si="53"/>
        <v>7.6868174227788799E-3</v>
      </c>
    </row>
    <row r="57" spans="1:79" x14ac:dyDescent="0.25">
      <c r="A57">
        <v>1</v>
      </c>
      <c r="B57" s="3" t="s">
        <v>70</v>
      </c>
      <c r="C57" s="3" t="s">
        <v>68</v>
      </c>
      <c r="D57" s="3" t="s">
        <v>75</v>
      </c>
      <c r="E57" s="3" t="s">
        <v>126</v>
      </c>
      <c r="F57" s="3" t="s">
        <v>54</v>
      </c>
      <c r="G57" s="2">
        <v>493786</v>
      </c>
      <c r="H57" s="2">
        <v>563626</v>
      </c>
      <c r="I57" s="2">
        <v>494300</v>
      </c>
      <c r="J57" s="2">
        <v>494657</v>
      </c>
      <c r="K57" s="2">
        <v>500017</v>
      </c>
      <c r="L57" s="2">
        <v>503453</v>
      </c>
      <c r="M57" s="2">
        <v>509106</v>
      </c>
      <c r="N57" s="2">
        <v>514157</v>
      </c>
      <c r="O57" s="2">
        <v>522667</v>
      </c>
      <c r="P57" s="2">
        <v>534876</v>
      </c>
      <c r="Q57" s="2">
        <v>546043</v>
      </c>
      <c r="R57" s="2">
        <v>559851</v>
      </c>
      <c r="S57" s="2">
        <v>564516</v>
      </c>
      <c r="T57" s="2">
        <v>567768</v>
      </c>
      <c r="U57" s="2">
        <v>577080</v>
      </c>
      <c r="V57" s="2">
        <v>583131</v>
      </c>
      <c r="W57" s="2">
        <v>584304</v>
      </c>
      <c r="X57" s="2">
        <v>586107</v>
      </c>
      <c r="Z57" s="5">
        <f t="shared" si="54"/>
        <v>1.0000550666157215</v>
      </c>
      <c r="AA57" s="5">
        <f t="shared" si="55"/>
        <v>1.0008219811785319</v>
      </c>
      <c r="AB57" s="5">
        <f t="shared" si="56"/>
        <v>1.0005218759336965</v>
      </c>
      <c r="AC57" s="5">
        <f t="shared" si="57"/>
        <v>1.0008504589997846</v>
      </c>
      <c r="AD57" s="5">
        <f t="shared" si="58"/>
        <v>1.0007513021890297</v>
      </c>
      <c r="AE57" s="5">
        <f t="shared" si="59"/>
        <v>1.0012483292208034</v>
      </c>
      <c r="AF57" s="5">
        <f t="shared" si="60"/>
        <v>1.0017536964185185</v>
      </c>
      <c r="AG57" s="5">
        <f t="shared" si="61"/>
        <v>1.0015665740350612</v>
      </c>
      <c r="AH57" s="5">
        <f t="shared" si="62"/>
        <v>1.0018903931351129</v>
      </c>
      <c r="AI57" s="5">
        <f t="shared" si="63"/>
        <v>1.0006269575293856</v>
      </c>
      <c r="AJ57" s="5">
        <f t="shared" si="64"/>
        <v>1.0004337267765986</v>
      </c>
      <c r="AK57" s="5">
        <f t="shared" si="65"/>
        <v>1.0012278244151789</v>
      </c>
      <c r="AL57" s="5">
        <f t="shared" si="66"/>
        <v>1.0007863081034811</v>
      </c>
      <c r="AM57" s="5">
        <f t="shared" si="67"/>
        <v>1.0001513640478032</v>
      </c>
      <c r="AN57" s="5">
        <f t="shared" si="68"/>
        <v>1.0002320327184717</v>
      </c>
      <c r="AP57" s="5">
        <f t="shared" si="69"/>
        <v>1.0006001369833528</v>
      </c>
      <c r="AQ57" s="5">
        <f t="shared" si="70"/>
        <v>3.3089022946271231E-4</v>
      </c>
      <c r="AR57" s="5">
        <f t="shared" si="71"/>
        <v>1.0014171900677762</v>
      </c>
      <c r="AS57" s="5">
        <f t="shared" si="72"/>
        <v>5.0310403672605382E-4</v>
      </c>
      <c r="AT57" s="5">
        <f t="shared" si="24"/>
        <v>1.0005662512123066</v>
      </c>
      <c r="AU57" s="5">
        <f t="shared" si="25"/>
        <v>4.4370604713669899E-4</v>
      </c>
      <c r="AV57" s="5">
        <f t="shared" si="26"/>
        <v>1.0008611927544786</v>
      </c>
      <c r="AW57" s="5">
        <f t="shared" si="27"/>
        <v>5.7066856121406196E-4</v>
      </c>
      <c r="AX57" s="5">
        <f t="shared" si="28"/>
        <v>0.66264905068734148</v>
      </c>
      <c r="AZ57" s="2">
        <v>586107</v>
      </c>
      <c r="BA57" s="5">
        <f t="shared" si="29"/>
        <v>1.0008611927544786</v>
      </c>
      <c r="BB57">
        <v>4.75</v>
      </c>
      <c r="BC57" s="2">
        <f t="shared" si="30"/>
        <v>618884.92264846759</v>
      </c>
      <c r="BE57" s="11">
        <f t="shared" si="31"/>
        <v>7.2223346146071954E-4</v>
      </c>
      <c r="BF57" s="11">
        <f t="shared" si="32"/>
        <v>1.0835791265462635E-2</v>
      </c>
      <c r="BG57" s="11">
        <f t="shared" si="33"/>
        <v>6.8717663599437984E-3</v>
      </c>
      <c r="BH57" s="11">
        <f t="shared" si="34"/>
        <v>1.1228456280923949E-2</v>
      </c>
      <c r="BI57" s="11">
        <f t="shared" si="35"/>
        <v>9.9213130467918909E-3</v>
      </c>
      <c r="BJ57" s="11">
        <f t="shared" si="36"/>
        <v>1.6551364660988721E-2</v>
      </c>
      <c r="BK57" s="11">
        <f t="shared" si="37"/>
        <v>2.335904122510124E-2</v>
      </c>
      <c r="BL57" s="11">
        <f t="shared" si="38"/>
        <v>2.0877736148191328E-2</v>
      </c>
      <c r="BM57" s="11">
        <f t="shared" si="39"/>
        <v>2.5287385791961547E-2</v>
      </c>
      <c r="BN57" s="11">
        <f t="shared" si="40"/>
        <v>8.3325742027788863E-3</v>
      </c>
      <c r="BO57" s="11">
        <f t="shared" si="41"/>
        <v>5.7606870310142888E-3</v>
      </c>
      <c r="BP57" s="11">
        <f t="shared" si="42"/>
        <v>1.6401065223823785E-2</v>
      </c>
      <c r="BQ57" s="11">
        <f t="shared" si="43"/>
        <v>1.048554793096268E-2</v>
      </c>
      <c r="BR57" s="11">
        <f t="shared" si="44"/>
        <v>2.0115548650303516E-3</v>
      </c>
      <c r="BS57" s="11">
        <f t="shared" si="45"/>
        <v>3.0857225006162281E-3</v>
      </c>
      <c r="BU57" s="11">
        <f t="shared" si="46"/>
        <v>0.14143778883969982</v>
      </c>
      <c r="BV57" s="11">
        <f t="shared" si="47"/>
        <v>4.0171960347966884E-2</v>
      </c>
      <c r="BW57" s="11">
        <f t="shared" si="48"/>
        <v>9.7944791182459801E-2</v>
      </c>
      <c r="BX57" s="11">
        <f t="shared" si="49"/>
        <v>3.824692302786814E-2</v>
      </c>
      <c r="BZ57" s="5">
        <f t="shared" si="52"/>
        <v>13.335674625899712</v>
      </c>
      <c r="CA57" s="13">
        <f t="shared" si="53"/>
        <v>3.6117604674354986E-2</v>
      </c>
    </row>
    <row r="58" spans="1:79" x14ac:dyDescent="0.25">
      <c r="A58">
        <v>0</v>
      </c>
      <c r="B58" s="3" t="s">
        <v>70</v>
      </c>
      <c r="C58" s="3" t="s">
        <v>66</v>
      </c>
      <c r="D58" s="3" t="s">
        <v>82</v>
      </c>
      <c r="E58" s="3" t="s">
        <v>84</v>
      </c>
      <c r="F58" s="3" t="s">
        <v>12</v>
      </c>
      <c r="G58" s="2">
        <v>572086</v>
      </c>
      <c r="H58" s="2">
        <v>601723</v>
      </c>
      <c r="I58" s="2">
        <v>572046</v>
      </c>
      <c r="J58" s="2">
        <v>574504</v>
      </c>
      <c r="K58" s="2">
        <v>573158</v>
      </c>
      <c r="L58" s="2">
        <v>568502</v>
      </c>
      <c r="M58" s="2">
        <v>567754</v>
      </c>
      <c r="N58" s="2">
        <v>567136</v>
      </c>
      <c r="O58" s="2">
        <v>570681</v>
      </c>
      <c r="P58" s="2">
        <v>574404</v>
      </c>
      <c r="Q58" s="2">
        <v>580236</v>
      </c>
      <c r="R58" s="2">
        <v>592228</v>
      </c>
      <c r="S58" s="2">
        <v>605126</v>
      </c>
      <c r="T58" s="2">
        <v>620472</v>
      </c>
      <c r="U58" s="2">
        <v>635342</v>
      </c>
      <c r="V58" s="2">
        <v>649540</v>
      </c>
      <c r="W58" s="2">
        <v>659836</v>
      </c>
      <c r="X58" s="2">
        <v>672228</v>
      </c>
      <c r="Z58" s="5">
        <f t="shared" ref="Z58:AN58" si="73">LN(J58)/LN(I58)</f>
        <v>1.000323426137208</v>
      </c>
      <c r="AA58" s="5">
        <f t="shared" si="73"/>
        <v>0.99982312095443737</v>
      </c>
      <c r="AB58" s="5">
        <f t="shared" si="73"/>
        <v>0.99938482235118475</v>
      </c>
      <c r="AC58" s="5">
        <f t="shared" si="73"/>
        <v>0.99990063929253581</v>
      </c>
      <c r="AD58" s="5">
        <f t="shared" si="73"/>
        <v>0.99991780089162574</v>
      </c>
      <c r="AE58" s="5">
        <f t="shared" si="73"/>
        <v>1.0004703414834533</v>
      </c>
      <c r="AF58" s="5">
        <f t="shared" si="73"/>
        <v>1.0004905922465295</v>
      </c>
      <c r="AG58" s="5">
        <f t="shared" si="73"/>
        <v>1.0007617727622153</v>
      </c>
      <c r="AH58" s="5">
        <f t="shared" si="73"/>
        <v>1.0015414426467255</v>
      </c>
      <c r="AI58" s="5">
        <f t="shared" si="73"/>
        <v>1.0016209432116827</v>
      </c>
      <c r="AJ58" s="5">
        <f t="shared" si="73"/>
        <v>1.0018811249740576</v>
      </c>
      <c r="AK58" s="5">
        <f t="shared" si="73"/>
        <v>1.0017755689949734</v>
      </c>
      <c r="AL58" s="5">
        <f t="shared" si="73"/>
        <v>1.0016540276837316</v>
      </c>
      <c r="AM58" s="5">
        <f t="shared" si="73"/>
        <v>1.0011750505153594</v>
      </c>
      <c r="AN58" s="5">
        <f t="shared" si="73"/>
        <v>1.001388552332843</v>
      </c>
      <c r="AP58" s="5">
        <f>AVERAGE(Z58:AD58)</f>
        <v>0.99986996192539834</v>
      </c>
      <c r="AQ58" s="5">
        <f>STDEV(Z58:AD58)</f>
        <v>3.3407107850167534E-4</v>
      </c>
      <c r="AR58" s="5">
        <f>AVERAGE(AE58:AI58)</f>
        <v>1.0009770184701212</v>
      </c>
      <c r="AS58" s="5">
        <f>STDEV(AE58:AI58)</f>
        <v>5.6410913804844033E-4</v>
      </c>
      <c r="AT58" s="5">
        <f>AVERAGE(AJ58:AN58)</f>
        <v>1.001574864900193</v>
      </c>
      <c r="AU58" s="5">
        <f>STDEV(AJ58:AN58)</f>
        <v>2.8935619393543021E-4</v>
      </c>
      <c r="AV58" s="5">
        <f>AVERAGE(Z58:AN58)</f>
        <v>1.0008072817652374</v>
      </c>
      <c r="AW58" s="5">
        <f>STDEV(Z58:AN58)</f>
        <v>8.2535762592450318E-4</v>
      </c>
      <c r="AX58" s="5">
        <f>AW58/(AV58-1)</f>
        <v>1.0223910181865954</v>
      </c>
      <c r="AZ58" s="2">
        <v>672228</v>
      </c>
      <c r="BA58" s="5">
        <f>AV58</f>
        <v>1.0008072817652374</v>
      </c>
      <c r="BB58">
        <v>4.75</v>
      </c>
      <c r="BC58" s="2">
        <f>POWER(AZ58,POWER(BA58,BB58))</f>
        <v>707777.21042124985</v>
      </c>
      <c r="BE58" s="11">
        <f t="shared" si="31"/>
        <v>4.2968572457460219E-3</v>
      </c>
      <c r="BF58" s="11">
        <f t="shared" si="32"/>
        <v>-2.3428905629899743E-3</v>
      </c>
      <c r="BG58" s="11">
        <f t="shared" si="33"/>
        <v>-8.1234144860579116E-3</v>
      </c>
      <c r="BH58" s="11">
        <f t="shared" si="34"/>
        <v>-1.315738555009438E-3</v>
      </c>
      <c r="BI58" s="11">
        <f t="shared" si="35"/>
        <v>-1.088499596656245E-3</v>
      </c>
      <c r="BJ58" s="11">
        <f t="shared" si="36"/>
        <v>6.2507052982001543E-3</v>
      </c>
      <c r="BK58" s="11">
        <f t="shared" si="37"/>
        <v>6.523784741387928E-3</v>
      </c>
      <c r="BL58" s="11">
        <f t="shared" si="38"/>
        <v>1.0153132638352158E-2</v>
      </c>
      <c r="BM58" s="11">
        <f t="shared" si="39"/>
        <v>2.0667452553788435E-2</v>
      </c>
      <c r="BN58" s="11">
        <f t="shared" si="40"/>
        <v>2.1778774390944111E-2</v>
      </c>
      <c r="BO58" s="11">
        <f t="shared" si="41"/>
        <v>2.5360007667824647E-2</v>
      </c>
      <c r="BP58" s="11">
        <f t="shared" si="42"/>
        <v>2.3965626168465315E-2</v>
      </c>
      <c r="BQ58" s="11">
        <f t="shared" si="43"/>
        <v>2.2347019400574819E-2</v>
      </c>
      <c r="BR58" s="11">
        <f t="shared" si="44"/>
        <v>1.5851217784893956E-2</v>
      </c>
      <c r="BS58" s="11">
        <f t="shared" si="45"/>
        <v>1.8780424226626069E-2</v>
      </c>
      <c r="BU58" s="11">
        <f t="shared" si="46"/>
        <v>5.1805148177022309E-2</v>
      </c>
      <c r="BV58" s="11">
        <f t="shared" si="47"/>
        <v>-8.5832258244966653E-3</v>
      </c>
      <c r="BW58" s="11">
        <f t="shared" si="48"/>
        <v>6.6985696552502416E-2</v>
      </c>
      <c r="BX58" s="11">
        <f t="shared" si="49"/>
        <v>0.11088930239322048</v>
      </c>
    </row>
    <row r="59" spans="1:79" x14ac:dyDescent="0.25">
      <c r="A59">
        <v>0</v>
      </c>
      <c r="B59" s="3" t="s">
        <v>70</v>
      </c>
      <c r="C59" s="3" t="s">
        <v>127</v>
      </c>
      <c r="D59" s="3" t="s">
        <v>127</v>
      </c>
      <c r="E59" s="3" t="s">
        <v>128</v>
      </c>
      <c r="F59" s="3" t="s">
        <v>1</v>
      </c>
      <c r="G59" s="4">
        <v>3808605</v>
      </c>
      <c r="H59" s="4">
        <v>3725789</v>
      </c>
      <c r="I59" s="4">
        <v>3810605</v>
      </c>
      <c r="J59" s="4">
        <v>3818774</v>
      </c>
      <c r="K59" s="4">
        <v>3823701</v>
      </c>
      <c r="L59" s="4">
        <v>3826095</v>
      </c>
      <c r="M59" s="4">
        <v>3826878</v>
      </c>
      <c r="N59" s="4">
        <v>3821362</v>
      </c>
      <c r="O59" s="4">
        <v>3805214</v>
      </c>
      <c r="P59" s="4">
        <v>3782995</v>
      </c>
      <c r="Q59" s="4">
        <v>3760866</v>
      </c>
      <c r="R59" s="4">
        <v>3740410</v>
      </c>
      <c r="S59" s="2">
        <v>3721526</v>
      </c>
      <c r="T59" s="2">
        <v>3678736</v>
      </c>
      <c r="U59" s="2">
        <v>3634487</v>
      </c>
      <c r="V59" s="2">
        <v>3593079</v>
      </c>
      <c r="W59" s="2">
        <v>3534888</v>
      </c>
      <c r="X59" s="2">
        <v>3474182</v>
      </c>
      <c r="Z59" s="5">
        <f t="shared" si="54"/>
        <v>1.0001413196941857</v>
      </c>
      <c r="AA59" s="5">
        <f t="shared" si="55"/>
        <v>1.0000850765836968</v>
      </c>
      <c r="AB59" s="5">
        <f t="shared" si="56"/>
        <v>1.0000412951270132</v>
      </c>
      <c r="AC59" s="5">
        <f t="shared" si="57"/>
        <v>1.0000135001361485</v>
      </c>
      <c r="AD59" s="5">
        <f t="shared" si="58"/>
        <v>0.99990483800717689</v>
      </c>
      <c r="AE59" s="5">
        <f t="shared" si="59"/>
        <v>0.99972059651386969</v>
      </c>
      <c r="AF59" s="5">
        <f t="shared" si="60"/>
        <v>0.99961349967835944</v>
      </c>
      <c r="AG59" s="5">
        <f t="shared" si="61"/>
        <v>0.99961265260663701</v>
      </c>
      <c r="AH59" s="5">
        <f t="shared" si="62"/>
        <v>0.99963976477037975</v>
      </c>
      <c r="AI59" s="5">
        <f t="shared" si="63"/>
        <v>0.9996655744793882</v>
      </c>
      <c r="AJ59" s="5">
        <f t="shared" si="64"/>
        <v>0.99923563409470817</v>
      </c>
      <c r="AK59" s="5">
        <f t="shared" si="65"/>
        <v>0.999199551662872</v>
      </c>
      <c r="AL59" s="5">
        <f t="shared" si="66"/>
        <v>0.99924146072414521</v>
      </c>
      <c r="AM59" s="5">
        <f t="shared" si="67"/>
        <v>0.9989182909193991</v>
      </c>
      <c r="AN59" s="5">
        <f t="shared" si="68"/>
        <v>0.99885115139431713</v>
      </c>
      <c r="AP59" s="5">
        <f t="shared" si="69"/>
        <v>1.0000372059096443</v>
      </c>
      <c r="AQ59" s="5">
        <f t="shared" si="70"/>
        <v>8.8361796842766728E-5</v>
      </c>
      <c r="AR59" s="5">
        <f t="shared" si="71"/>
        <v>0.99965041760972684</v>
      </c>
      <c r="AS59" s="5">
        <f t="shared" si="72"/>
        <v>4.4881570230998155E-5</v>
      </c>
      <c r="AT59" s="5">
        <f t="shared" si="24"/>
        <v>0.99908921775908832</v>
      </c>
      <c r="AU59" s="5">
        <f t="shared" si="25"/>
        <v>1.888655690109505E-4</v>
      </c>
      <c r="AV59" s="5">
        <f t="shared" si="26"/>
        <v>0.99959228042615311</v>
      </c>
      <c r="AW59" s="5">
        <f t="shared" si="27"/>
        <v>4.1867331173449834E-4</v>
      </c>
      <c r="AX59" s="5">
        <f t="shared" si="28"/>
        <v>-1.0268658622009752</v>
      </c>
      <c r="AZ59" s="2">
        <v>3474182</v>
      </c>
      <c r="BA59" s="5">
        <f t="shared" si="29"/>
        <v>0.99959228042615311</v>
      </c>
      <c r="BB59">
        <v>4.75</v>
      </c>
      <c r="BC59" s="2">
        <f t="shared" si="30"/>
        <v>3374386.2014007624</v>
      </c>
      <c r="BE59" s="11">
        <f t="shared" si="31"/>
        <v>2.1437540757962559E-3</v>
      </c>
      <c r="BF59" s="11">
        <f t="shared" si="32"/>
        <v>1.2902046573062265E-3</v>
      </c>
      <c r="BG59" s="11">
        <f t="shared" si="33"/>
        <v>6.2609497970678163E-4</v>
      </c>
      <c r="BH59" s="11">
        <f t="shared" si="34"/>
        <v>2.0464729704827711E-4</v>
      </c>
      <c r="BI59" s="11">
        <f t="shared" si="35"/>
        <v>-1.4413838120787004E-3</v>
      </c>
      <c r="BJ59" s="11">
        <f t="shared" si="36"/>
        <v>-4.2257184741985032E-3</v>
      </c>
      <c r="BK59" s="11">
        <f t="shared" si="37"/>
        <v>-5.8390934123547789E-3</v>
      </c>
      <c r="BL59" s="11">
        <f t="shared" si="38"/>
        <v>-5.8495980036981088E-3</v>
      </c>
      <c r="BM59" s="11">
        <f t="shared" si="39"/>
        <v>-5.4391727862678207E-3</v>
      </c>
      <c r="BN59" s="11">
        <f t="shared" si="40"/>
        <v>-5.0486443999454567E-3</v>
      </c>
      <c r="BO59" s="11">
        <f t="shared" si="41"/>
        <v>-1.1497971531033269E-2</v>
      </c>
      <c r="BP59" s="11">
        <f t="shared" si="42"/>
        <v>-1.2028316247754689E-2</v>
      </c>
      <c r="BQ59" s="11">
        <f t="shared" si="43"/>
        <v>-1.1393079683597707E-2</v>
      </c>
      <c r="BR59" s="11">
        <f t="shared" si="44"/>
        <v>-1.6195302135021294E-2</v>
      </c>
      <c r="BS59" s="11">
        <f t="shared" si="45"/>
        <v>-1.7173387105899773E-2</v>
      </c>
      <c r="BU59" s="11">
        <f t="shared" si="46"/>
        <v>-2.1744444488205006E-2</v>
      </c>
      <c r="BV59" s="11">
        <f t="shared" si="47"/>
        <v>2.8229113224802482E-3</v>
      </c>
      <c r="BW59" s="11">
        <f t="shared" si="48"/>
        <v>-2.6125763536665736E-2</v>
      </c>
      <c r="BX59" s="11">
        <f t="shared" si="49"/>
        <v>-6.6463058433556599E-2</v>
      </c>
    </row>
    <row r="61" spans="1:79" x14ac:dyDescent="0.25">
      <c r="H61" t="s">
        <v>161</v>
      </c>
      <c r="I61" s="7">
        <v>39144818</v>
      </c>
    </row>
    <row r="62" spans="1:79" x14ac:dyDescent="0.25">
      <c r="H62" t="s">
        <v>166</v>
      </c>
      <c r="I62" s="9">
        <v>4.75</v>
      </c>
    </row>
    <row r="63" spans="1:79" x14ac:dyDescent="0.25">
      <c r="H63" t="s">
        <v>167</v>
      </c>
      <c r="I63" s="2">
        <f>POWER(I61,POWER(I67-I68*1.96,I62))</f>
        <v>40140133.597465873</v>
      </c>
      <c r="J63" t="s">
        <v>169</v>
      </c>
      <c r="K63" s="2">
        <f>I65-I63</f>
        <v>1627540.3205975443</v>
      </c>
    </row>
    <row r="64" spans="1:79" x14ac:dyDescent="0.25">
      <c r="H64" t="s">
        <v>165</v>
      </c>
      <c r="I64" s="2">
        <f>POWER(I61,POWER(I67,I62))</f>
        <v>40945453.812996008</v>
      </c>
      <c r="J64" t="s">
        <v>170</v>
      </c>
      <c r="K64" s="2">
        <f>I64-I66</f>
        <v>3691497.8129960075</v>
      </c>
    </row>
    <row r="65" spans="8:10" x14ac:dyDescent="0.25">
      <c r="H65" t="s">
        <v>168</v>
      </c>
      <c r="I65" s="2">
        <f>POWER(I61,POWER(I67+I68*1.96,I62))</f>
        <v>41767673.918063417</v>
      </c>
    </row>
    <row r="66" spans="8:10" x14ac:dyDescent="0.25">
      <c r="H66" t="s">
        <v>164</v>
      </c>
      <c r="I66" s="7">
        <v>37253956</v>
      </c>
    </row>
    <row r="67" spans="8:10" x14ac:dyDescent="0.25">
      <c r="H67" t="s">
        <v>162</v>
      </c>
      <c r="I67" s="8">
        <v>1.0005410092540643</v>
      </c>
    </row>
    <row r="68" spans="8:10" x14ac:dyDescent="0.25">
      <c r="H68" t="s">
        <v>163</v>
      </c>
      <c r="I68" s="8">
        <v>1.2184917412762185E-4</v>
      </c>
    </row>
    <row r="70" spans="8:10" x14ac:dyDescent="0.25">
      <c r="I70" s="5">
        <f>LN(I63)</f>
        <v>17.507887229614568</v>
      </c>
    </row>
    <row r="71" spans="8:10" x14ac:dyDescent="0.25">
      <c r="H71" t="s">
        <v>171</v>
      </c>
      <c r="I71" s="5">
        <f t="shared" ref="I71:I73" si="74">LN(I64)</f>
        <v>17.527751344102743</v>
      </c>
    </row>
    <row r="72" spans="8:10" x14ac:dyDescent="0.25">
      <c r="I72" s="5">
        <f t="shared" si="74"/>
        <v>17.547633247062148</v>
      </c>
      <c r="J72" s="6"/>
    </row>
    <row r="73" spans="8:10" x14ac:dyDescent="0.25">
      <c r="H73" t="s">
        <v>127</v>
      </c>
      <c r="I73" s="5">
        <f t="shared" si="74"/>
        <v>17.433268698493162</v>
      </c>
    </row>
    <row r="74" spans="8:10" x14ac:dyDescent="0.25">
      <c r="H74" t="s">
        <v>163</v>
      </c>
      <c r="I74" s="5">
        <f>AVERAGE(I71-I70,I72-I71)/1.96</f>
        <v>1.0139290165199063E-2</v>
      </c>
    </row>
    <row r="75" spans="8:10" x14ac:dyDescent="0.25">
      <c r="H75" t="s">
        <v>172</v>
      </c>
      <c r="I75" s="5">
        <f>NORMDIST(I73,I71,I74,1)</f>
        <v>5.9016388935674996E-21</v>
      </c>
    </row>
    <row r="77" spans="8:10" x14ac:dyDescent="0.25">
      <c r="H77" t="s">
        <v>175</v>
      </c>
      <c r="I77" s="2">
        <f>EXP(_xlfn.NORM.INV(0.0005,I71,I74))</f>
        <v>39601903.322762229</v>
      </c>
    </row>
    <row r="78" spans="8:10" x14ac:dyDescent="0.25">
      <c r="H78" t="s">
        <v>176</v>
      </c>
      <c r="I78" s="2">
        <f>EXP(_xlfn.NORM.INV(0.9995,I71,I74))</f>
        <v>42334586.150776245</v>
      </c>
    </row>
  </sheetData>
  <mergeCells count="3">
    <mergeCell ref="G1:H1"/>
    <mergeCell ref="I1:X1"/>
    <mergeCell ref="B1:E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opLeftCell="N1" workbookViewId="0">
      <selection activeCell="X1" sqref="X1"/>
    </sheetView>
  </sheetViews>
  <sheetFormatPr defaultRowHeight="15" x14ac:dyDescent="0.25"/>
  <cols>
    <col min="1" max="5" width="5.7109375" customWidth="1"/>
    <col min="6" max="6" width="18.7109375" bestFit="1" customWidth="1"/>
    <col min="7" max="24" width="10" bestFit="1" customWidth="1"/>
  </cols>
  <sheetData>
    <row r="1" spans="1:24" x14ac:dyDescent="0.25">
      <c r="A1" t="s">
        <v>132</v>
      </c>
      <c r="B1" t="s">
        <v>131</v>
      </c>
      <c r="C1" t="s">
        <v>56</v>
      </c>
      <c r="D1" t="s">
        <v>57</v>
      </c>
      <c r="E1" t="s">
        <v>130</v>
      </c>
      <c r="F1" t="s">
        <v>55</v>
      </c>
      <c r="G1" s="1" t="s">
        <v>143</v>
      </c>
      <c r="H1" s="1" t="s">
        <v>144</v>
      </c>
      <c r="I1" s="1" t="s">
        <v>145</v>
      </c>
      <c r="J1" s="1" t="s">
        <v>146</v>
      </c>
      <c r="K1" s="1" t="s">
        <v>147</v>
      </c>
      <c r="L1" s="1" t="s">
        <v>148</v>
      </c>
      <c r="M1" s="1" t="s">
        <v>149</v>
      </c>
      <c r="N1" s="1" t="s">
        <v>150</v>
      </c>
      <c r="O1" s="1" t="s">
        <v>151</v>
      </c>
      <c r="P1" s="1" t="s">
        <v>152</v>
      </c>
      <c r="Q1" s="1" t="s">
        <v>153</v>
      </c>
      <c r="R1" s="1" t="s">
        <v>154</v>
      </c>
      <c r="S1" s="1" t="s">
        <v>155</v>
      </c>
      <c r="T1" s="1" t="s">
        <v>156</v>
      </c>
      <c r="U1" s="1" t="s">
        <v>157</v>
      </c>
      <c r="V1" s="1" t="s">
        <v>158</v>
      </c>
      <c r="W1" s="1" t="s">
        <v>159</v>
      </c>
      <c r="X1" s="1" t="s">
        <v>160</v>
      </c>
    </row>
    <row r="2" spans="1:24" x14ac:dyDescent="0.25">
      <c r="A2">
        <v>0</v>
      </c>
      <c r="B2" t="s">
        <v>58</v>
      </c>
      <c r="C2" t="s">
        <v>59</v>
      </c>
      <c r="D2" t="s">
        <v>59</v>
      </c>
      <c r="E2" t="s">
        <v>60</v>
      </c>
      <c r="F2" t="s">
        <v>0</v>
      </c>
      <c r="G2">
        <v>281424600</v>
      </c>
      <c r="H2">
        <v>308745538</v>
      </c>
      <c r="I2">
        <v>282162411</v>
      </c>
      <c r="J2">
        <v>284968955</v>
      </c>
      <c r="K2">
        <v>287625193</v>
      </c>
      <c r="L2">
        <v>290107933</v>
      </c>
      <c r="M2">
        <v>292805298</v>
      </c>
      <c r="N2">
        <v>295516599</v>
      </c>
      <c r="O2">
        <v>298379912</v>
      </c>
      <c r="P2">
        <v>301231207</v>
      </c>
      <c r="Q2">
        <v>304093966</v>
      </c>
      <c r="R2">
        <v>306771529</v>
      </c>
      <c r="S2">
        <v>309346863</v>
      </c>
      <c r="T2">
        <v>311718857</v>
      </c>
      <c r="U2">
        <v>314102623</v>
      </c>
      <c r="V2">
        <v>316427395</v>
      </c>
      <c r="W2">
        <v>318907401</v>
      </c>
      <c r="X2">
        <v>321418820</v>
      </c>
    </row>
    <row r="3" spans="1:24" x14ac:dyDescent="0.25">
      <c r="A3">
        <v>0</v>
      </c>
      <c r="B3" t="s">
        <v>61</v>
      </c>
      <c r="C3" t="s">
        <v>62</v>
      </c>
      <c r="D3" t="s">
        <v>59</v>
      </c>
      <c r="E3" t="s">
        <v>60</v>
      </c>
      <c r="F3" t="s">
        <v>63</v>
      </c>
      <c r="G3">
        <v>53594810</v>
      </c>
      <c r="H3">
        <v>55317240</v>
      </c>
      <c r="I3">
        <v>53666295</v>
      </c>
      <c r="J3">
        <v>53915522</v>
      </c>
      <c r="K3">
        <v>54143915</v>
      </c>
      <c r="L3">
        <v>54334453</v>
      </c>
      <c r="M3">
        <v>54423533</v>
      </c>
      <c r="N3">
        <v>54451230</v>
      </c>
      <c r="O3">
        <v>54522659</v>
      </c>
      <c r="P3">
        <v>54653362</v>
      </c>
      <c r="Q3">
        <v>54875926</v>
      </c>
      <c r="R3">
        <v>55133101</v>
      </c>
      <c r="S3">
        <v>55387174</v>
      </c>
      <c r="T3">
        <v>55638038</v>
      </c>
      <c r="U3">
        <v>55835056</v>
      </c>
      <c r="V3">
        <v>56019353</v>
      </c>
      <c r="W3">
        <v>56171281</v>
      </c>
      <c r="X3">
        <v>56283891</v>
      </c>
    </row>
    <row r="4" spans="1:24" x14ac:dyDescent="0.25">
      <c r="A4">
        <v>0</v>
      </c>
      <c r="B4" t="s">
        <v>61</v>
      </c>
      <c r="C4" t="s">
        <v>64</v>
      </c>
      <c r="D4" t="s">
        <v>59</v>
      </c>
      <c r="E4" t="s">
        <v>60</v>
      </c>
      <c r="F4" t="s">
        <v>65</v>
      </c>
      <c r="G4">
        <v>64396653</v>
      </c>
      <c r="H4">
        <v>66927001</v>
      </c>
      <c r="I4">
        <v>64491431</v>
      </c>
      <c r="J4">
        <v>64776531</v>
      </c>
      <c r="K4">
        <v>65018293</v>
      </c>
      <c r="L4">
        <v>65276954</v>
      </c>
      <c r="M4">
        <v>65532305</v>
      </c>
      <c r="N4">
        <v>65751872</v>
      </c>
      <c r="O4">
        <v>66028555</v>
      </c>
      <c r="P4">
        <v>66293689</v>
      </c>
      <c r="Q4">
        <v>66523935</v>
      </c>
      <c r="R4">
        <v>66748437</v>
      </c>
      <c r="S4">
        <v>66977505</v>
      </c>
      <c r="T4">
        <v>67156488</v>
      </c>
      <c r="U4">
        <v>67340231</v>
      </c>
      <c r="V4">
        <v>67565788</v>
      </c>
      <c r="W4">
        <v>67762069</v>
      </c>
      <c r="X4">
        <v>67907403</v>
      </c>
    </row>
    <row r="5" spans="1:24" x14ac:dyDescent="0.25">
      <c r="A5">
        <v>0</v>
      </c>
      <c r="B5" t="s">
        <v>61</v>
      </c>
      <c r="C5" t="s">
        <v>66</v>
      </c>
      <c r="D5" t="s">
        <v>59</v>
      </c>
      <c r="E5" t="s">
        <v>60</v>
      </c>
      <c r="F5" t="s">
        <v>67</v>
      </c>
      <c r="G5">
        <v>100234523</v>
      </c>
      <c r="H5">
        <v>114555744</v>
      </c>
      <c r="I5">
        <v>100565549</v>
      </c>
      <c r="J5">
        <v>101849575</v>
      </c>
      <c r="K5">
        <v>103150787</v>
      </c>
      <c r="L5">
        <v>104380188</v>
      </c>
      <c r="M5">
        <v>105883977</v>
      </c>
      <c r="N5">
        <v>107479771</v>
      </c>
      <c r="O5">
        <v>109076933</v>
      </c>
      <c r="P5">
        <v>110688742</v>
      </c>
      <c r="Q5">
        <v>112184930</v>
      </c>
      <c r="R5">
        <v>113548615</v>
      </c>
      <c r="S5">
        <v>114862858</v>
      </c>
      <c r="T5">
        <v>116080267</v>
      </c>
      <c r="U5">
        <v>117331340</v>
      </c>
      <c r="V5">
        <v>118487418</v>
      </c>
      <c r="W5">
        <v>119795010</v>
      </c>
      <c r="X5">
        <v>121182847</v>
      </c>
    </row>
    <row r="6" spans="1:24" x14ac:dyDescent="0.25">
      <c r="A6">
        <v>0</v>
      </c>
      <c r="B6" t="s">
        <v>61</v>
      </c>
      <c r="C6" t="s">
        <v>68</v>
      </c>
      <c r="D6" t="s">
        <v>59</v>
      </c>
      <c r="E6" t="s">
        <v>60</v>
      </c>
      <c r="F6" t="s">
        <v>69</v>
      </c>
      <c r="G6">
        <v>63198614</v>
      </c>
      <c r="H6">
        <v>71945553</v>
      </c>
      <c r="I6">
        <v>63439136</v>
      </c>
      <c r="J6">
        <v>64427327</v>
      </c>
      <c r="K6">
        <v>65312198</v>
      </c>
      <c r="L6">
        <v>66116338</v>
      </c>
      <c r="M6">
        <v>66965483</v>
      </c>
      <c r="N6">
        <v>67833726</v>
      </c>
      <c r="O6">
        <v>68751765</v>
      </c>
      <c r="P6">
        <v>69595414</v>
      </c>
      <c r="Q6">
        <v>70509175</v>
      </c>
      <c r="R6">
        <v>71341376</v>
      </c>
      <c r="S6">
        <v>72119326</v>
      </c>
      <c r="T6">
        <v>72844064</v>
      </c>
      <c r="U6">
        <v>73595996</v>
      </c>
      <c r="V6">
        <v>74354836</v>
      </c>
      <c r="W6">
        <v>75179041</v>
      </c>
      <c r="X6">
        <v>76044679</v>
      </c>
    </row>
    <row r="7" spans="1:24" x14ac:dyDescent="0.25">
      <c r="A7">
        <v>1</v>
      </c>
      <c r="B7" t="s">
        <v>70</v>
      </c>
      <c r="C7" t="s">
        <v>66</v>
      </c>
      <c r="D7" t="s">
        <v>71</v>
      </c>
      <c r="E7" t="s">
        <v>72</v>
      </c>
      <c r="F7" t="s">
        <v>4</v>
      </c>
      <c r="G7">
        <v>4447207</v>
      </c>
      <c r="H7">
        <v>4779736</v>
      </c>
      <c r="I7">
        <v>4452173</v>
      </c>
      <c r="J7">
        <v>4467634</v>
      </c>
      <c r="K7">
        <v>4480089</v>
      </c>
      <c r="L7">
        <v>4503491</v>
      </c>
      <c r="M7">
        <v>4530729</v>
      </c>
      <c r="N7">
        <v>4569805</v>
      </c>
      <c r="O7">
        <v>4628981</v>
      </c>
      <c r="P7">
        <v>4672840</v>
      </c>
      <c r="Q7">
        <v>4718206</v>
      </c>
      <c r="R7">
        <v>4757938</v>
      </c>
      <c r="S7">
        <v>4785161</v>
      </c>
      <c r="T7">
        <v>4801108</v>
      </c>
      <c r="U7">
        <v>4816089</v>
      </c>
      <c r="V7">
        <v>4830533</v>
      </c>
      <c r="W7">
        <v>4846411</v>
      </c>
      <c r="X7">
        <v>4858979</v>
      </c>
    </row>
    <row r="8" spans="1:24" x14ac:dyDescent="0.25">
      <c r="A8">
        <v>1</v>
      </c>
      <c r="B8" t="s">
        <v>70</v>
      </c>
      <c r="C8" t="s">
        <v>68</v>
      </c>
      <c r="D8" t="s">
        <v>73</v>
      </c>
      <c r="E8" t="s">
        <v>74</v>
      </c>
      <c r="F8" t="s">
        <v>5</v>
      </c>
      <c r="G8">
        <v>626933</v>
      </c>
      <c r="H8">
        <v>710231</v>
      </c>
      <c r="I8">
        <v>627963</v>
      </c>
      <c r="J8">
        <v>633714</v>
      </c>
      <c r="K8">
        <v>642337</v>
      </c>
      <c r="L8">
        <v>648414</v>
      </c>
      <c r="M8">
        <v>659286</v>
      </c>
      <c r="N8">
        <v>666946</v>
      </c>
      <c r="O8">
        <v>675302</v>
      </c>
      <c r="P8">
        <v>680300</v>
      </c>
      <c r="Q8">
        <v>687455</v>
      </c>
      <c r="R8">
        <v>698895</v>
      </c>
      <c r="S8">
        <v>714021</v>
      </c>
      <c r="T8">
        <v>722720</v>
      </c>
      <c r="U8">
        <v>731228</v>
      </c>
      <c r="V8">
        <v>737442</v>
      </c>
      <c r="W8">
        <v>737046</v>
      </c>
      <c r="X8">
        <v>738432</v>
      </c>
    </row>
    <row r="9" spans="1:24" x14ac:dyDescent="0.25">
      <c r="A9">
        <v>1</v>
      </c>
      <c r="B9" t="s">
        <v>70</v>
      </c>
      <c r="C9" t="s">
        <v>68</v>
      </c>
      <c r="D9" t="s">
        <v>75</v>
      </c>
      <c r="E9" t="s">
        <v>76</v>
      </c>
      <c r="F9" t="s">
        <v>6</v>
      </c>
      <c r="G9">
        <v>5130247</v>
      </c>
      <c r="H9">
        <v>6392017</v>
      </c>
      <c r="I9">
        <v>5160586</v>
      </c>
      <c r="J9">
        <v>5273477</v>
      </c>
      <c r="K9">
        <v>5396255</v>
      </c>
      <c r="L9">
        <v>5510364</v>
      </c>
      <c r="M9">
        <v>5652404</v>
      </c>
      <c r="N9">
        <v>5839077</v>
      </c>
      <c r="O9">
        <v>6029141</v>
      </c>
      <c r="P9">
        <v>6167681</v>
      </c>
      <c r="Q9">
        <v>6280362</v>
      </c>
      <c r="R9">
        <v>6343154</v>
      </c>
      <c r="S9">
        <v>6408208</v>
      </c>
      <c r="T9">
        <v>6468732</v>
      </c>
      <c r="U9">
        <v>6553262</v>
      </c>
      <c r="V9">
        <v>6630799</v>
      </c>
      <c r="W9">
        <v>6728783</v>
      </c>
      <c r="X9">
        <v>6828065</v>
      </c>
    </row>
    <row r="10" spans="1:24" x14ac:dyDescent="0.25">
      <c r="A10">
        <v>1</v>
      </c>
      <c r="B10" t="s">
        <v>70</v>
      </c>
      <c r="C10" t="s">
        <v>66</v>
      </c>
      <c r="D10" t="s">
        <v>77</v>
      </c>
      <c r="E10" t="s">
        <v>78</v>
      </c>
      <c r="F10" t="s">
        <v>7</v>
      </c>
      <c r="G10">
        <v>2673293</v>
      </c>
      <c r="H10">
        <v>2915918</v>
      </c>
      <c r="I10">
        <v>2678588</v>
      </c>
      <c r="J10">
        <v>2691571</v>
      </c>
      <c r="K10">
        <v>2705927</v>
      </c>
      <c r="L10">
        <v>2724816</v>
      </c>
      <c r="M10">
        <v>2749686</v>
      </c>
      <c r="N10">
        <v>2781097</v>
      </c>
      <c r="O10">
        <v>2821761</v>
      </c>
      <c r="P10">
        <v>2848650</v>
      </c>
      <c r="Q10">
        <v>2874554</v>
      </c>
      <c r="R10">
        <v>2896843</v>
      </c>
      <c r="S10">
        <v>2922394</v>
      </c>
      <c r="T10">
        <v>2938538</v>
      </c>
      <c r="U10">
        <v>2949499</v>
      </c>
      <c r="V10">
        <v>2957957</v>
      </c>
      <c r="W10">
        <v>2966835</v>
      </c>
      <c r="X10">
        <v>2978204</v>
      </c>
    </row>
    <row r="11" spans="1:24" x14ac:dyDescent="0.25">
      <c r="A11">
        <v>1</v>
      </c>
      <c r="B11" t="s">
        <v>70</v>
      </c>
      <c r="C11" t="s">
        <v>68</v>
      </c>
      <c r="D11" t="s">
        <v>73</v>
      </c>
      <c r="E11" t="s">
        <v>79</v>
      </c>
      <c r="F11" t="s">
        <v>8</v>
      </c>
      <c r="G11">
        <v>33871653</v>
      </c>
      <c r="H11">
        <v>37253956</v>
      </c>
      <c r="I11">
        <v>33987977</v>
      </c>
      <c r="J11">
        <v>34479458</v>
      </c>
      <c r="K11">
        <v>34871843</v>
      </c>
      <c r="L11">
        <v>35253159</v>
      </c>
      <c r="M11">
        <v>35574576</v>
      </c>
      <c r="N11">
        <v>35827943</v>
      </c>
      <c r="O11">
        <v>36021202</v>
      </c>
      <c r="P11">
        <v>36250311</v>
      </c>
      <c r="Q11">
        <v>36604337</v>
      </c>
      <c r="R11">
        <v>36961229</v>
      </c>
      <c r="S11">
        <v>37334079</v>
      </c>
      <c r="T11">
        <v>37700034</v>
      </c>
      <c r="U11">
        <v>38056055</v>
      </c>
      <c r="V11">
        <v>38414128</v>
      </c>
      <c r="W11">
        <v>38792291</v>
      </c>
      <c r="X11">
        <v>39144818</v>
      </c>
    </row>
    <row r="12" spans="1:24" x14ac:dyDescent="0.25">
      <c r="A12">
        <v>1</v>
      </c>
      <c r="B12" t="s">
        <v>70</v>
      </c>
      <c r="C12" t="s">
        <v>68</v>
      </c>
      <c r="D12" t="s">
        <v>75</v>
      </c>
      <c r="E12" t="s">
        <v>80</v>
      </c>
      <c r="F12" t="s">
        <v>9</v>
      </c>
      <c r="G12">
        <v>4302086</v>
      </c>
      <c r="H12">
        <v>5029196</v>
      </c>
      <c r="I12">
        <v>4326921</v>
      </c>
      <c r="J12">
        <v>4425687</v>
      </c>
      <c r="K12">
        <v>4490406</v>
      </c>
      <c r="L12">
        <v>4528732</v>
      </c>
      <c r="M12">
        <v>4575013</v>
      </c>
      <c r="N12">
        <v>4631888</v>
      </c>
      <c r="O12">
        <v>4720423</v>
      </c>
      <c r="P12">
        <v>4803868</v>
      </c>
      <c r="Q12">
        <v>4889730</v>
      </c>
      <c r="R12">
        <v>4972195</v>
      </c>
      <c r="S12">
        <v>5048254</v>
      </c>
      <c r="T12">
        <v>5119480</v>
      </c>
      <c r="U12">
        <v>5191731</v>
      </c>
      <c r="V12">
        <v>5271132</v>
      </c>
      <c r="W12">
        <v>5355588</v>
      </c>
      <c r="X12">
        <v>5456574</v>
      </c>
    </row>
    <row r="13" spans="1:24" x14ac:dyDescent="0.25">
      <c r="A13">
        <v>1</v>
      </c>
      <c r="B13" t="s">
        <v>70</v>
      </c>
      <c r="C13" t="s">
        <v>62</v>
      </c>
      <c r="D13" t="s">
        <v>62</v>
      </c>
      <c r="E13" t="s">
        <v>81</v>
      </c>
      <c r="F13" t="s">
        <v>10</v>
      </c>
      <c r="G13">
        <v>3405650</v>
      </c>
      <c r="H13">
        <v>3574097</v>
      </c>
      <c r="I13">
        <v>3411777</v>
      </c>
      <c r="J13">
        <v>3432835</v>
      </c>
      <c r="K13">
        <v>3458749</v>
      </c>
      <c r="L13">
        <v>3484336</v>
      </c>
      <c r="M13">
        <v>3496094</v>
      </c>
      <c r="N13">
        <v>3506956</v>
      </c>
      <c r="O13">
        <v>3517460</v>
      </c>
      <c r="P13">
        <v>3527270</v>
      </c>
      <c r="Q13">
        <v>3545579</v>
      </c>
      <c r="R13">
        <v>3561807</v>
      </c>
      <c r="S13">
        <v>3579717</v>
      </c>
      <c r="T13">
        <v>3589759</v>
      </c>
      <c r="U13">
        <v>3593541</v>
      </c>
      <c r="V13">
        <v>3597168</v>
      </c>
      <c r="W13">
        <v>3594762</v>
      </c>
      <c r="X13">
        <v>3590886</v>
      </c>
    </row>
    <row r="14" spans="1:24" x14ac:dyDescent="0.25">
      <c r="A14">
        <v>1</v>
      </c>
      <c r="B14" t="s">
        <v>70</v>
      </c>
      <c r="C14" t="s">
        <v>66</v>
      </c>
      <c r="D14" t="s">
        <v>82</v>
      </c>
      <c r="E14" t="s">
        <v>83</v>
      </c>
      <c r="F14" t="s">
        <v>11</v>
      </c>
      <c r="G14">
        <v>783559</v>
      </c>
      <c r="H14">
        <v>897934</v>
      </c>
      <c r="I14">
        <v>786373</v>
      </c>
      <c r="J14">
        <v>795699</v>
      </c>
      <c r="K14">
        <v>806169</v>
      </c>
      <c r="L14">
        <v>818003</v>
      </c>
      <c r="M14">
        <v>830803</v>
      </c>
      <c r="N14">
        <v>845150</v>
      </c>
      <c r="O14">
        <v>859268</v>
      </c>
      <c r="P14">
        <v>871749</v>
      </c>
      <c r="Q14">
        <v>883874</v>
      </c>
      <c r="R14">
        <v>891730</v>
      </c>
      <c r="S14">
        <v>899791</v>
      </c>
      <c r="T14">
        <v>907916</v>
      </c>
      <c r="U14">
        <v>917099</v>
      </c>
      <c r="V14">
        <v>925353</v>
      </c>
      <c r="W14">
        <v>935968</v>
      </c>
      <c r="X14">
        <v>945934</v>
      </c>
    </row>
    <row r="15" spans="1:24" x14ac:dyDescent="0.25">
      <c r="A15">
        <v>0</v>
      </c>
      <c r="B15" t="s">
        <v>70</v>
      </c>
      <c r="C15" t="s">
        <v>66</v>
      </c>
      <c r="D15" t="s">
        <v>82</v>
      </c>
      <c r="E15" t="s">
        <v>84</v>
      </c>
      <c r="F15" t="s">
        <v>12</v>
      </c>
      <c r="G15">
        <v>572086</v>
      </c>
      <c r="H15">
        <v>601723</v>
      </c>
      <c r="I15">
        <v>572046</v>
      </c>
      <c r="J15">
        <v>574504</v>
      </c>
      <c r="K15">
        <v>573158</v>
      </c>
      <c r="L15">
        <v>568502</v>
      </c>
      <c r="M15">
        <v>567754</v>
      </c>
      <c r="N15">
        <v>567136</v>
      </c>
      <c r="O15">
        <v>570681</v>
      </c>
      <c r="P15">
        <v>574404</v>
      </c>
      <c r="Q15">
        <v>580236</v>
      </c>
      <c r="R15">
        <v>592228</v>
      </c>
      <c r="S15">
        <v>605126</v>
      </c>
      <c r="T15">
        <v>620472</v>
      </c>
      <c r="U15">
        <v>635342</v>
      </c>
      <c r="V15">
        <v>649540</v>
      </c>
      <c r="W15">
        <v>659836</v>
      </c>
      <c r="X15">
        <v>672228</v>
      </c>
    </row>
    <row r="16" spans="1:24" x14ac:dyDescent="0.25">
      <c r="A16">
        <v>1</v>
      </c>
      <c r="B16" t="s">
        <v>70</v>
      </c>
      <c r="C16" t="s">
        <v>66</v>
      </c>
      <c r="D16" t="s">
        <v>82</v>
      </c>
      <c r="E16" t="s">
        <v>85</v>
      </c>
      <c r="F16" t="s">
        <v>13</v>
      </c>
      <c r="G16">
        <v>15982571</v>
      </c>
      <c r="H16">
        <v>18801310</v>
      </c>
      <c r="I16">
        <v>16047515</v>
      </c>
      <c r="J16">
        <v>16356966</v>
      </c>
      <c r="K16">
        <v>16689370</v>
      </c>
      <c r="L16">
        <v>17004085</v>
      </c>
      <c r="M16">
        <v>17415318</v>
      </c>
      <c r="N16">
        <v>17842038</v>
      </c>
      <c r="O16">
        <v>18166990</v>
      </c>
      <c r="P16">
        <v>18367842</v>
      </c>
      <c r="Q16">
        <v>18527305</v>
      </c>
      <c r="R16">
        <v>18652644</v>
      </c>
      <c r="S16">
        <v>18849890</v>
      </c>
      <c r="T16">
        <v>19105533</v>
      </c>
      <c r="U16">
        <v>19352021</v>
      </c>
      <c r="V16">
        <v>19594467</v>
      </c>
      <c r="W16">
        <v>19905569</v>
      </c>
      <c r="X16">
        <v>20271272</v>
      </c>
    </row>
    <row r="17" spans="1:24" x14ac:dyDescent="0.25">
      <c r="A17">
        <v>1</v>
      </c>
      <c r="B17" t="s">
        <v>70</v>
      </c>
      <c r="C17" t="s">
        <v>66</v>
      </c>
      <c r="D17" t="s">
        <v>82</v>
      </c>
      <c r="E17" t="s">
        <v>86</v>
      </c>
      <c r="F17" t="s">
        <v>14</v>
      </c>
      <c r="G17">
        <v>8186653</v>
      </c>
      <c r="H17">
        <v>9687653</v>
      </c>
      <c r="I17">
        <v>8227303</v>
      </c>
      <c r="J17">
        <v>8377038</v>
      </c>
      <c r="K17">
        <v>8508256</v>
      </c>
      <c r="L17">
        <v>8622793</v>
      </c>
      <c r="M17">
        <v>8769252</v>
      </c>
      <c r="N17">
        <v>8925922</v>
      </c>
      <c r="O17">
        <v>9155813</v>
      </c>
      <c r="P17">
        <v>9349988</v>
      </c>
      <c r="Q17">
        <v>9504843</v>
      </c>
      <c r="R17">
        <v>9620846</v>
      </c>
      <c r="S17">
        <v>9713454</v>
      </c>
      <c r="T17">
        <v>9812280</v>
      </c>
      <c r="U17">
        <v>9917639</v>
      </c>
      <c r="V17">
        <v>9991562</v>
      </c>
      <c r="W17">
        <v>10097132</v>
      </c>
      <c r="X17">
        <v>10214860</v>
      </c>
    </row>
    <row r="18" spans="1:24" x14ac:dyDescent="0.25">
      <c r="A18">
        <v>1</v>
      </c>
      <c r="B18" t="s">
        <v>70</v>
      </c>
      <c r="C18" t="s">
        <v>68</v>
      </c>
      <c r="D18" t="s">
        <v>73</v>
      </c>
      <c r="E18" t="s">
        <v>87</v>
      </c>
      <c r="F18" t="s">
        <v>15</v>
      </c>
      <c r="G18">
        <v>1211497</v>
      </c>
      <c r="H18">
        <v>1360301</v>
      </c>
      <c r="I18">
        <v>1213519</v>
      </c>
      <c r="J18">
        <v>1225948</v>
      </c>
      <c r="K18">
        <v>1239613</v>
      </c>
      <c r="L18">
        <v>1251154</v>
      </c>
      <c r="M18">
        <v>1273569</v>
      </c>
      <c r="N18">
        <v>1292729</v>
      </c>
      <c r="O18">
        <v>1309731</v>
      </c>
      <c r="P18">
        <v>1315675</v>
      </c>
      <c r="Q18">
        <v>1332213</v>
      </c>
      <c r="R18">
        <v>1346717</v>
      </c>
      <c r="S18">
        <v>1363980</v>
      </c>
      <c r="T18">
        <v>1378227</v>
      </c>
      <c r="U18">
        <v>1392641</v>
      </c>
      <c r="V18">
        <v>1408765</v>
      </c>
      <c r="W18">
        <v>1420257</v>
      </c>
      <c r="X18">
        <v>1431603</v>
      </c>
    </row>
    <row r="19" spans="1:24" x14ac:dyDescent="0.25">
      <c r="A19">
        <v>1</v>
      </c>
      <c r="B19" t="s">
        <v>70</v>
      </c>
      <c r="C19" t="s">
        <v>68</v>
      </c>
      <c r="D19" t="s">
        <v>75</v>
      </c>
      <c r="E19" t="s">
        <v>88</v>
      </c>
      <c r="F19" t="s">
        <v>16</v>
      </c>
      <c r="G19">
        <v>1293957</v>
      </c>
      <c r="H19">
        <v>1567582</v>
      </c>
      <c r="I19">
        <v>1299430</v>
      </c>
      <c r="J19">
        <v>1319962</v>
      </c>
      <c r="K19">
        <v>1340372</v>
      </c>
      <c r="L19">
        <v>1363380</v>
      </c>
      <c r="M19">
        <v>1391802</v>
      </c>
      <c r="N19">
        <v>1428241</v>
      </c>
      <c r="O19">
        <v>1468669</v>
      </c>
      <c r="P19">
        <v>1505105</v>
      </c>
      <c r="Q19">
        <v>1534320</v>
      </c>
      <c r="R19">
        <v>1554439</v>
      </c>
      <c r="S19">
        <v>1570986</v>
      </c>
      <c r="T19">
        <v>1584134</v>
      </c>
      <c r="U19">
        <v>1596097</v>
      </c>
      <c r="V19">
        <v>1612785</v>
      </c>
      <c r="W19">
        <v>1634806</v>
      </c>
      <c r="X19">
        <v>1654930</v>
      </c>
    </row>
    <row r="20" spans="1:24" x14ac:dyDescent="0.25">
      <c r="A20">
        <v>1</v>
      </c>
      <c r="B20" t="s">
        <v>70</v>
      </c>
      <c r="C20" t="s">
        <v>64</v>
      </c>
      <c r="D20" t="s">
        <v>66</v>
      </c>
      <c r="E20" t="s">
        <v>89</v>
      </c>
      <c r="F20" t="s">
        <v>17</v>
      </c>
      <c r="G20">
        <v>12419927</v>
      </c>
      <c r="H20">
        <v>12830632</v>
      </c>
      <c r="I20">
        <v>12434161</v>
      </c>
      <c r="J20">
        <v>12488445</v>
      </c>
      <c r="K20">
        <v>12525556</v>
      </c>
      <c r="L20">
        <v>12556006</v>
      </c>
      <c r="M20">
        <v>12589773</v>
      </c>
      <c r="N20">
        <v>12609903</v>
      </c>
      <c r="O20">
        <v>12643955</v>
      </c>
      <c r="P20">
        <v>12695866</v>
      </c>
      <c r="Q20">
        <v>12747038</v>
      </c>
      <c r="R20">
        <v>12796778</v>
      </c>
      <c r="S20">
        <v>12841249</v>
      </c>
      <c r="T20">
        <v>12861882</v>
      </c>
      <c r="U20">
        <v>12875167</v>
      </c>
      <c r="V20">
        <v>12889580</v>
      </c>
      <c r="W20">
        <v>12882189</v>
      </c>
      <c r="X20">
        <v>12859995</v>
      </c>
    </row>
    <row r="21" spans="1:24" x14ac:dyDescent="0.25">
      <c r="A21">
        <v>1</v>
      </c>
      <c r="B21" t="s">
        <v>70</v>
      </c>
      <c r="C21" t="s">
        <v>64</v>
      </c>
      <c r="D21" t="s">
        <v>66</v>
      </c>
      <c r="E21" t="s">
        <v>90</v>
      </c>
      <c r="F21" t="s">
        <v>18</v>
      </c>
      <c r="G21">
        <v>6080827</v>
      </c>
      <c r="H21">
        <v>6483802</v>
      </c>
      <c r="I21">
        <v>6091866</v>
      </c>
      <c r="J21">
        <v>6127760</v>
      </c>
      <c r="K21">
        <v>6155967</v>
      </c>
      <c r="L21">
        <v>6196638</v>
      </c>
      <c r="M21">
        <v>6233007</v>
      </c>
      <c r="N21">
        <v>6278616</v>
      </c>
      <c r="O21">
        <v>6332669</v>
      </c>
      <c r="P21">
        <v>6379599</v>
      </c>
      <c r="Q21">
        <v>6424806</v>
      </c>
      <c r="R21">
        <v>6459325</v>
      </c>
      <c r="S21">
        <v>6490590</v>
      </c>
      <c r="T21">
        <v>6516845</v>
      </c>
      <c r="U21">
        <v>6538283</v>
      </c>
      <c r="V21">
        <v>6570518</v>
      </c>
      <c r="W21">
        <v>6597880</v>
      </c>
      <c r="X21">
        <v>6619680</v>
      </c>
    </row>
    <row r="22" spans="1:24" x14ac:dyDescent="0.25">
      <c r="A22">
        <v>1</v>
      </c>
      <c r="B22" t="s">
        <v>70</v>
      </c>
      <c r="C22" t="s">
        <v>64</v>
      </c>
      <c r="D22" t="s">
        <v>68</v>
      </c>
      <c r="E22" t="s">
        <v>91</v>
      </c>
      <c r="F22" t="s">
        <v>19</v>
      </c>
      <c r="G22">
        <v>2926538</v>
      </c>
      <c r="H22">
        <v>3046355</v>
      </c>
      <c r="I22">
        <v>2929067</v>
      </c>
      <c r="J22">
        <v>2931997</v>
      </c>
      <c r="K22">
        <v>2934234</v>
      </c>
      <c r="L22">
        <v>2941999</v>
      </c>
      <c r="M22">
        <v>2953635</v>
      </c>
      <c r="N22">
        <v>2964454</v>
      </c>
      <c r="O22">
        <v>2982644</v>
      </c>
      <c r="P22">
        <v>2999212</v>
      </c>
      <c r="Q22">
        <v>3016734</v>
      </c>
      <c r="R22">
        <v>3032870</v>
      </c>
      <c r="S22">
        <v>3050694</v>
      </c>
      <c r="T22">
        <v>3065389</v>
      </c>
      <c r="U22">
        <v>3076636</v>
      </c>
      <c r="V22">
        <v>3092224</v>
      </c>
      <c r="W22">
        <v>3109481</v>
      </c>
      <c r="X22">
        <v>3123899</v>
      </c>
    </row>
    <row r="23" spans="1:24" x14ac:dyDescent="0.25">
      <c r="A23">
        <v>1</v>
      </c>
      <c r="B23" t="s">
        <v>70</v>
      </c>
      <c r="C23" t="s">
        <v>64</v>
      </c>
      <c r="D23" t="s">
        <v>68</v>
      </c>
      <c r="E23" t="s">
        <v>92</v>
      </c>
      <c r="F23" t="s">
        <v>20</v>
      </c>
      <c r="G23">
        <v>2688925</v>
      </c>
      <c r="H23">
        <v>2853118</v>
      </c>
      <c r="I23">
        <v>2693681</v>
      </c>
      <c r="J23">
        <v>2702162</v>
      </c>
      <c r="K23">
        <v>2713535</v>
      </c>
      <c r="L23">
        <v>2723004</v>
      </c>
      <c r="M23">
        <v>2734373</v>
      </c>
      <c r="N23">
        <v>2745299</v>
      </c>
      <c r="O23">
        <v>2762931</v>
      </c>
      <c r="P23">
        <v>2783785</v>
      </c>
      <c r="Q23">
        <v>2808076</v>
      </c>
      <c r="R23">
        <v>2832704</v>
      </c>
      <c r="S23">
        <v>2858824</v>
      </c>
      <c r="T23">
        <v>2869917</v>
      </c>
      <c r="U23">
        <v>2886281</v>
      </c>
      <c r="V23">
        <v>2894630</v>
      </c>
      <c r="W23">
        <v>2902507</v>
      </c>
      <c r="X23">
        <v>2911641</v>
      </c>
    </row>
    <row r="24" spans="1:24" x14ac:dyDescent="0.25">
      <c r="A24">
        <v>1</v>
      </c>
      <c r="B24" t="s">
        <v>70</v>
      </c>
      <c r="C24" t="s">
        <v>66</v>
      </c>
      <c r="D24" t="s">
        <v>71</v>
      </c>
      <c r="E24" t="s">
        <v>93</v>
      </c>
      <c r="F24" t="s">
        <v>21</v>
      </c>
      <c r="G24">
        <v>4042193</v>
      </c>
      <c r="H24">
        <v>4339367</v>
      </c>
      <c r="I24">
        <v>4049021</v>
      </c>
      <c r="J24">
        <v>4068132</v>
      </c>
      <c r="K24">
        <v>4089875</v>
      </c>
      <c r="L24">
        <v>4117170</v>
      </c>
      <c r="M24">
        <v>4146101</v>
      </c>
      <c r="N24">
        <v>4182742</v>
      </c>
      <c r="O24">
        <v>4219239</v>
      </c>
      <c r="P24">
        <v>4256672</v>
      </c>
      <c r="Q24">
        <v>4289878</v>
      </c>
      <c r="R24">
        <v>4317074</v>
      </c>
      <c r="S24">
        <v>4347937</v>
      </c>
      <c r="T24">
        <v>4367882</v>
      </c>
      <c r="U24">
        <v>4382667</v>
      </c>
      <c r="V24">
        <v>4398500</v>
      </c>
      <c r="W24">
        <v>4412617</v>
      </c>
      <c r="X24">
        <v>4425092</v>
      </c>
    </row>
    <row r="25" spans="1:24" x14ac:dyDescent="0.25">
      <c r="A25">
        <v>1</v>
      </c>
      <c r="B25" t="s">
        <v>70</v>
      </c>
      <c r="C25" t="s">
        <v>66</v>
      </c>
      <c r="D25" t="s">
        <v>77</v>
      </c>
      <c r="E25" t="s">
        <v>94</v>
      </c>
      <c r="F25" t="s">
        <v>22</v>
      </c>
      <c r="G25">
        <v>4469035</v>
      </c>
      <c r="H25">
        <v>4533372</v>
      </c>
      <c r="I25">
        <v>4471885</v>
      </c>
      <c r="J25">
        <v>4477875</v>
      </c>
      <c r="K25">
        <v>4497267</v>
      </c>
      <c r="L25">
        <v>4521042</v>
      </c>
      <c r="M25">
        <v>4552238</v>
      </c>
      <c r="N25">
        <v>4576628</v>
      </c>
      <c r="O25">
        <v>4302665</v>
      </c>
      <c r="P25">
        <v>4375581</v>
      </c>
      <c r="Q25">
        <v>4435586</v>
      </c>
      <c r="R25">
        <v>4491648</v>
      </c>
      <c r="S25">
        <v>4544951</v>
      </c>
      <c r="T25">
        <v>4575381</v>
      </c>
      <c r="U25">
        <v>4603676</v>
      </c>
      <c r="V25">
        <v>4627491</v>
      </c>
      <c r="W25">
        <v>4648990</v>
      </c>
      <c r="X25">
        <v>4670724</v>
      </c>
    </row>
    <row r="26" spans="1:24" x14ac:dyDescent="0.25">
      <c r="A26">
        <v>1</v>
      </c>
      <c r="B26" t="s">
        <v>70</v>
      </c>
      <c r="C26" t="s">
        <v>62</v>
      </c>
      <c r="D26" t="s">
        <v>62</v>
      </c>
      <c r="E26" t="s">
        <v>95</v>
      </c>
      <c r="F26" t="s">
        <v>23</v>
      </c>
      <c r="G26">
        <v>1274779</v>
      </c>
      <c r="H26">
        <v>1328361</v>
      </c>
      <c r="I26">
        <v>1277072</v>
      </c>
      <c r="J26">
        <v>1285692</v>
      </c>
      <c r="K26">
        <v>1295960</v>
      </c>
      <c r="L26">
        <v>1306513</v>
      </c>
      <c r="M26">
        <v>1313688</v>
      </c>
      <c r="N26">
        <v>1318787</v>
      </c>
      <c r="O26">
        <v>1323619</v>
      </c>
      <c r="P26">
        <v>1327040</v>
      </c>
      <c r="Q26">
        <v>1330509</v>
      </c>
      <c r="R26">
        <v>1329590</v>
      </c>
      <c r="S26">
        <v>1327695</v>
      </c>
      <c r="T26">
        <v>1328257</v>
      </c>
      <c r="U26">
        <v>1328888</v>
      </c>
      <c r="V26">
        <v>1328778</v>
      </c>
      <c r="W26">
        <v>1330256</v>
      </c>
      <c r="X26">
        <v>1329328</v>
      </c>
    </row>
    <row r="27" spans="1:24" x14ac:dyDescent="0.25">
      <c r="A27">
        <v>1</v>
      </c>
      <c r="B27" t="s">
        <v>70</v>
      </c>
      <c r="C27" t="s">
        <v>66</v>
      </c>
      <c r="D27" t="s">
        <v>82</v>
      </c>
      <c r="E27" t="s">
        <v>96</v>
      </c>
      <c r="F27" t="s">
        <v>24</v>
      </c>
      <c r="G27">
        <v>5296647</v>
      </c>
      <c r="H27">
        <v>5773552</v>
      </c>
      <c r="I27">
        <v>5311034</v>
      </c>
      <c r="J27">
        <v>5374691</v>
      </c>
      <c r="K27">
        <v>5440389</v>
      </c>
      <c r="L27">
        <v>5496269</v>
      </c>
      <c r="M27">
        <v>5546935</v>
      </c>
      <c r="N27">
        <v>5592379</v>
      </c>
      <c r="O27">
        <v>5627367</v>
      </c>
      <c r="P27">
        <v>5653408</v>
      </c>
      <c r="Q27">
        <v>5684965</v>
      </c>
      <c r="R27">
        <v>5730388</v>
      </c>
      <c r="S27">
        <v>5788409</v>
      </c>
      <c r="T27">
        <v>5844171</v>
      </c>
      <c r="U27">
        <v>5890740</v>
      </c>
      <c r="V27">
        <v>5936040</v>
      </c>
      <c r="W27">
        <v>5975346</v>
      </c>
      <c r="X27">
        <v>6006401</v>
      </c>
    </row>
    <row r="28" spans="1:24" x14ac:dyDescent="0.25">
      <c r="A28">
        <v>1</v>
      </c>
      <c r="B28" t="s">
        <v>70</v>
      </c>
      <c r="C28" t="s">
        <v>62</v>
      </c>
      <c r="D28" t="s">
        <v>62</v>
      </c>
      <c r="E28" t="s">
        <v>97</v>
      </c>
      <c r="F28" t="s">
        <v>25</v>
      </c>
      <c r="G28">
        <v>6349364</v>
      </c>
      <c r="H28">
        <v>6547629</v>
      </c>
      <c r="I28">
        <v>6361104</v>
      </c>
      <c r="J28">
        <v>6397634</v>
      </c>
      <c r="K28">
        <v>6417206</v>
      </c>
      <c r="L28">
        <v>6422565</v>
      </c>
      <c r="M28">
        <v>6412281</v>
      </c>
      <c r="N28">
        <v>6403290</v>
      </c>
      <c r="O28">
        <v>6410084</v>
      </c>
      <c r="P28">
        <v>6431559</v>
      </c>
      <c r="Q28">
        <v>6468967</v>
      </c>
      <c r="R28">
        <v>6517613</v>
      </c>
      <c r="S28">
        <v>6565036</v>
      </c>
      <c r="T28">
        <v>6611797</v>
      </c>
      <c r="U28">
        <v>6657780</v>
      </c>
      <c r="V28">
        <v>6708810</v>
      </c>
      <c r="W28">
        <v>6755124</v>
      </c>
      <c r="X28">
        <v>6794422</v>
      </c>
    </row>
    <row r="29" spans="1:24" x14ac:dyDescent="0.25">
      <c r="A29">
        <v>1</v>
      </c>
      <c r="B29" t="s">
        <v>70</v>
      </c>
      <c r="C29" t="s">
        <v>64</v>
      </c>
      <c r="D29" t="s">
        <v>66</v>
      </c>
      <c r="E29" t="s">
        <v>98</v>
      </c>
      <c r="F29" t="s">
        <v>26</v>
      </c>
      <c r="G29">
        <v>9938823</v>
      </c>
      <c r="H29">
        <v>9883640</v>
      </c>
      <c r="I29">
        <v>9952450</v>
      </c>
      <c r="J29">
        <v>9991120</v>
      </c>
      <c r="K29">
        <v>10015710</v>
      </c>
      <c r="L29">
        <v>10041152</v>
      </c>
      <c r="M29">
        <v>10055315</v>
      </c>
      <c r="N29">
        <v>10051137</v>
      </c>
      <c r="O29">
        <v>10036081</v>
      </c>
      <c r="P29">
        <v>10001284</v>
      </c>
      <c r="Q29">
        <v>9946889</v>
      </c>
      <c r="R29">
        <v>9901591</v>
      </c>
      <c r="S29">
        <v>9877369</v>
      </c>
      <c r="T29">
        <v>9876589</v>
      </c>
      <c r="U29">
        <v>9886879</v>
      </c>
      <c r="V29">
        <v>9900506</v>
      </c>
      <c r="W29">
        <v>9916306</v>
      </c>
      <c r="X29">
        <v>9922576</v>
      </c>
    </row>
    <row r="30" spans="1:24" x14ac:dyDescent="0.25">
      <c r="A30">
        <v>1</v>
      </c>
      <c r="B30" t="s">
        <v>70</v>
      </c>
      <c r="C30" t="s">
        <v>64</v>
      </c>
      <c r="D30" t="s">
        <v>68</v>
      </c>
      <c r="E30" t="s">
        <v>99</v>
      </c>
      <c r="F30" t="s">
        <v>27</v>
      </c>
      <c r="G30">
        <v>4919631</v>
      </c>
      <c r="H30">
        <v>5303925</v>
      </c>
      <c r="I30">
        <v>4933692</v>
      </c>
      <c r="J30">
        <v>4982796</v>
      </c>
      <c r="K30">
        <v>5018935</v>
      </c>
      <c r="L30">
        <v>5053572</v>
      </c>
      <c r="M30">
        <v>5087713</v>
      </c>
      <c r="N30">
        <v>5119598</v>
      </c>
      <c r="O30">
        <v>5163555</v>
      </c>
      <c r="P30">
        <v>5207203</v>
      </c>
      <c r="Q30">
        <v>5247018</v>
      </c>
      <c r="R30">
        <v>5281203</v>
      </c>
      <c r="S30">
        <v>5310903</v>
      </c>
      <c r="T30">
        <v>5348119</v>
      </c>
      <c r="U30">
        <v>5380443</v>
      </c>
      <c r="V30">
        <v>5420541</v>
      </c>
      <c r="W30">
        <v>5457125</v>
      </c>
      <c r="X30">
        <v>5489594</v>
      </c>
    </row>
    <row r="31" spans="1:24" x14ac:dyDescent="0.25">
      <c r="A31">
        <v>1</v>
      </c>
      <c r="B31" t="s">
        <v>70</v>
      </c>
      <c r="C31" t="s">
        <v>66</v>
      </c>
      <c r="D31" t="s">
        <v>71</v>
      </c>
      <c r="E31" t="s">
        <v>100</v>
      </c>
      <c r="F31" t="s">
        <v>28</v>
      </c>
      <c r="G31">
        <v>2844754</v>
      </c>
      <c r="H31">
        <v>2967297</v>
      </c>
      <c r="I31">
        <v>2848353</v>
      </c>
      <c r="J31">
        <v>2852994</v>
      </c>
      <c r="K31">
        <v>2858681</v>
      </c>
      <c r="L31">
        <v>2868312</v>
      </c>
      <c r="M31">
        <v>2889010</v>
      </c>
      <c r="N31">
        <v>2905943</v>
      </c>
      <c r="O31">
        <v>2904978</v>
      </c>
      <c r="P31">
        <v>2928350</v>
      </c>
      <c r="Q31">
        <v>2947806</v>
      </c>
      <c r="R31">
        <v>2958774</v>
      </c>
      <c r="S31">
        <v>2970316</v>
      </c>
      <c r="T31">
        <v>2977999</v>
      </c>
      <c r="U31">
        <v>2985660</v>
      </c>
      <c r="V31">
        <v>2990976</v>
      </c>
      <c r="W31">
        <v>2993443</v>
      </c>
      <c r="X31">
        <v>2992333</v>
      </c>
    </row>
    <row r="32" spans="1:24" x14ac:dyDescent="0.25">
      <c r="A32">
        <v>1</v>
      </c>
      <c r="B32" t="s">
        <v>70</v>
      </c>
      <c r="C32" t="s">
        <v>64</v>
      </c>
      <c r="D32" t="s">
        <v>68</v>
      </c>
      <c r="E32" t="s">
        <v>101</v>
      </c>
      <c r="F32" t="s">
        <v>29</v>
      </c>
      <c r="G32">
        <v>5596564</v>
      </c>
      <c r="H32">
        <v>5988927</v>
      </c>
      <c r="I32">
        <v>5607285</v>
      </c>
      <c r="J32">
        <v>5641142</v>
      </c>
      <c r="K32">
        <v>5674825</v>
      </c>
      <c r="L32">
        <v>5709403</v>
      </c>
      <c r="M32">
        <v>5747741</v>
      </c>
      <c r="N32">
        <v>5790300</v>
      </c>
      <c r="O32">
        <v>5842704</v>
      </c>
      <c r="P32">
        <v>5887612</v>
      </c>
      <c r="Q32">
        <v>5923916</v>
      </c>
      <c r="R32">
        <v>5961088</v>
      </c>
      <c r="S32">
        <v>5996052</v>
      </c>
      <c r="T32">
        <v>6010587</v>
      </c>
      <c r="U32">
        <v>6025468</v>
      </c>
      <c r="V32">
        <v>6043708</v>
      </c>
      <c r="W32">
        <v>6063827</v>
      </c>
      <c r="X32">
        <v>6083672</v>
      </c>
    </row>
    <row r="33" spans="1:24" x14ac:dyDescent="0.25">
      <c r="A33">
        <v>1</v>
      </c>
      <c r="B33" t="s">
        <v>70</v>
      </c>
      <c r="C33" t="s">
        <v>68</v>
      </c>
      <c r="D33" t="s">
        <v>75</v>
      </c>
      <c r="E33" t="s">
        <v>102</v>
      </c>
      <c r="F33" t="s">
        <v>30</v>
      </c>
      <c r="G33">
        <v>902200</v>
      </c>
      <c r="H33">
        <v>989415</v>
      </c>
      <c r="I33">
        <v>903773</v>
      </c>
      <c r="J33">
        <v>906961</v>
      </c>
      <c r="K33">
        <v>911667</v>
      </c>
      <c r="L33">
        <v>919630</v>
      </c>
      <c r="M33">
        <v>930009</v>
      </c>
      <c r="N33">
        <v>940102</v>
      </c>
      <c r="O33">
        <v>952692</v>
      </c>
      <c r="P33">
        <v>964706</v>
      </c>
      <c r="Q33">
        <v>976415</v>
      </c>
      <c r="R33">
        <v>983982</v>
      </c>
      <c r="S33">
        <v>990643</v>
      </c>
      <c r="T33">
        <v>997746</v>
      </c>
      <c r="U33">
        <v>1005157</v>
      </c>
      <c r="V33">
        <v>1014402</v>
      </c>
      <c r="W33">
        <v>1023252</v>
      </c>
      <c r="X33">
        <v>1032949</v>
      </c>
    </row>
    <row r="34" spans="1:24" x14ac:dyDescent="0.25">
      <c r="A34">
        <v>1</v>
      </c>
      <c r="B34" t="s">
        <v>70</v>
      </c>
      <c r="C34" t="s">
        <v>64</v>
      </c>
      <c r="D34" t="s">
        <v>68</v>
      </c>
      <c r="E34" t="s">
        <v>103</v>
      </c>
      <c r="F34" t="s">
        <v>31</v>
      </c>
      <c r="G34">
        <v>1711230</v>
      </c>
      <c r="H34">
        <v>1826341</v>
      </c>
      <c r="I34">
        <v>1713820</v>
      </c>
      <c r="J34">
        <v>1719836</v>
      </c>
      <c r="K34">
        <v>1728292</v>
      </c>
      <c r="L34">
        <v>1738643</v>
      </c>
      <c r="M34">
        <v>1749370</v>
      </c>
      <c r="N34">
        <v>1761497</v>
      </c>
      <c r="O34">
        <v>1772693</v>
      </c>
      <c r="P34">
        <v>1783440</v>
      </c>
      <c r="Q34">
        <v>1796378</v>
      </c>
      <c r="R34">
        <v>1812683</v>
      </c>
      <c r="S34">
        <v>1830025</v>
      </c>
      <c r="T34">
        <v>1842383</v>
      </c>
      <c r="U34">
        <v>1855973</v>
      </c>
      <c r="V34">
        <v>1869300</v>
      </c>
      <c r="W34">
        <v>1882980</v>
      </c>
      <c r="X34">
        <v>1896190</v>
      </c>
    </row>
    <row r="35" spans="1:24" x14ac:dyDescent="0.25">
      <c r="A35">
        <v>1</v>
      </c>
      <c r="B35" t="s">
        <v>70</v>
      </c>
      <c r="C35" t="s">
        <v>68</v>
      </c>
      <c r="D35" t="s">
        <v>75</v>
      </c>
      <c r="E35" t="s">
        <v>104</v>
      </c>
      <c r="F35" t="s">
        <v>32</v>
      </c>
      <c r="G35">
        <v>1998250</v>
      </c>
      <c r="H35">
        <v>2700551</v>
      </c>
      <c r="I35">
        <v>2018741</v>
      </c>
      <c r="J35">
        <v>2098399</v>
      </c>
      <c r="K35">
        <v>2173791</v>
      </c>
      <c r="L35">
        <v>2248850</v>
      </c>
      <c r="M35">
        <v>2346222</v>
      </c>
      <c r="N35">
        <v>2432143</v>
      </c>
      <c r="O35">
        <v>2522658</v>
      </c>
      <c r="P35">
        <v>2601072</v>
      </c>
      <c r="Q35">
        <v>2653630</v>
      </c>
      <c r="R35">
        <v>2684665</v>
      </c>
      <c r="S35">
        <v>2703440</v>
      </c>
      <c r="T35">
        <v>2718819</v>
      </c>
      <c r="U35">
        <v>2754874</v>
      </c>
      <c r="V35">
        <v>2790366</v>
      </c>
      <c r="W35">
        <v>2838281</v>
      </c>
      <c r="X35">
        <v>2890845</v>
      </c>
    </row>
    <row r="36" spans="1:24" x14ac:dyDescent="0.25">
      <c r="A36">
        <v>1</v>
      </c>
      <c r="B36" t="s">
        <v>70</v>
      </c>
      <c r="C36" t="s">
        <v>62</v>
      </c>
      <c r="D36" t="s">
        <v>62</v>
      </c>
      <c r="E36" t="s">
        <v>105</v>
      </c>
      <c r="F36" t="s">
        <v>33</v>
      </c>
      <c r="G36">
        <v>1235807</v>
      </c>
      <c r="H36">
        <v>1316470</v>
      </c>
      <c r="I36">
        <v>1239882</v>
      </c>
      <c r="J36">
        <v>1255517</v>
      </c>
      <c r="K36">
        <v>1269089</v>
      </c>
      <c r="L36">
        <v>1279840</v>
      </c>
      <c r="M36">
        <v>1290121</v>
      </c>
      <c r="N36">
        <v>1298492</v>
      </c>
      <c r="O36">
        <v>1308389</v>
      </c>
      <c r="P36">
        <v>1312540</v>
      </c>
      <c r="Q36">
        <v>1315906</v>
      </c>
      <c r="R36">
        <v>1316102</v>
      </c>
      <c r="S36">
        <v>1316708</v>
      </c>
      <c r="T36">
        <v>1318344</v>
      </c>
      <c r="U36">
        <v>1321393</v>
      </c>
      <c r="V36">
        <v>1322660</v>
      </c>
      <c r="W36">
        <v>1327996</v>
      </c>
      <c r="X36">
        <v>1330608</v>
      </c>
    </row>
    <row r="37" spans="1:24" x14ac:dyDescent="0.25">
      <c r="A37">
        <v>1</v>
      </c>
      <c r="B37" t="s">
        <v>70</v>
      </c>
      <c r="C37" t="s">
        <v>62</v>
      </c>
      <c r="D37" t="s">
        <v>64</v>
      </c>
      <c r="E37" t="s">
        <v>106</v>
      </c>
      <c r="F37" t="s">
        <v>34</v>
      </c>
      <c r="G37">
        <v>8414764</v>
      </c>
      <c r="H37">
        <v>8791894</v>
      </c>
      <c r="I37">
        <v>8430621</v>
      </c>
      <c r="J37">
        <v>8492671</v>
      </c>
      <c r="K37">
        <v>8552643</v>
      </c>
      <c r="L37">
        <v>8601402</v>
      </c>
      <c r="M37">
        <v>8634561</v>
      </c>
      <c r="N37">
        <v>8651974</v>
      </c>
      <c r="O37">
        <v>8661679</v>
      </c>
      <c r="P37">
        <v>8677885</v>
      </c>
      <c r="Q37">
        <v>8711090</v>
      </c>
      <c r="R37">
        <v>8755602</v>
      </c>
      <c r="S37">
        <v>8803881</v>
      </c>
      <c r="T37">
        <v>8842934</v>
      </c>
      <c r="U37">
        <v>8874893</v>
      </c>
      <c r="V37">
        <v>8907384</v>
      </c>
      <c r="W37">
        <v>8938844</v>
      </c>
      <c r="X37">
        <v>8958013</v>
      </c>
    </row>
    <row r="38" spans="1:24" x14ac:dyDescent="0.25">
      <c r="A38">
        <v>1</v>
      </c>
      <c r="B38" t="s">
        <v>70</v>
      </c>
      <c r="C38" t="s">
        <v>68</v>
      </c>
      <c r="D38" t="s">
        <v>75</v>
      </c>
      <c r="E38" t="s">
        <v>107</v>
      </c>
      <c r="F38" t="s">
        <v>35</v>
      </c>
      <c r="G38">
        <v>1819017</v>
      </c>
      <c r="H38">
        <v>2059179</v>
      </c>
      <c r="I38">
        <v>1821204</v>
      </c>
      <c r="J38">
        <v>1831690</v>
      </c>
      <c r="K38">
        <v>1855309</v>
      </c>
      <c r="L38">
        <v>1877574</v>
      </c>
      <c r="M38">
        <v>1903808</v>
      </c>
      <c r="N38">
        <v>1932274</v>
      </c>
      <c r="O38">
        <v>1962137</v>
      </c>
      <c r="P38">
        <v>1990070</v>
      </c>
      <c r="Q38">
        <v>2010662</v>
      </c>
      <c r="R38">
        <v>2036802</v>
      </c>
      <c r="S38">
        <v>2064741</v>
      </c>
      <c r="T38">
        <v>2078226</v>
      </c>
      <c r="U38">
        <v>2084792</v>
      </c>
      <c r="V38">
        <v>2086890</v>
      </c>
      <c r="W38">
        <v>2085567</v>
      </c>
      <c r="X38">
        <v>2085109</v>
      </c>
    </row>
    <row r="39" spans="1:24" x14ac:dyDescent="0.25">
      <c r="A39">
        <v>1</v>
      </c>
      <c r="B39" t="s">
        <v>70</v>
      </c>
      <c r="C39" t="s">
        <v>62</v>
      </c>
      <c r="D39" t="s">
        <v>64</v>
      </c>
      <c r="E39" t="s">
        <v>108</v>
      </c>
      <c r="F39" t="s">
        <v>36</v>
      </c>
      <c r="G39">
        <v>18977026</v>
      </c>
      <c r="H39">
        <v>19378102</v>
      </c>
      <c r="I39">
        <v>19001780</v>
      </c>
      <c r="J39">
        <v>19082838</v>
      </c>
      <c r="K39">
        <v>19137800</v>
      </c>
      <c r="L39">
        <v>19175939</v>
      </c>
      <c r="M39">
        <v>19171567</v>
      </c>
      <c r="N39">
        <v>19132610</v>
      </c>
      <c r="O39">
        <v>19104631</v>
      </c>
      <c r="P39">
        <v>19132335</v>
      </c>
      <c r="Q39">
        <v>19212436</v>
      </c>
      <c r="R39">
        <v>19307066</v>
      </c>
      <c r="S39">
        <v>19402920</v>
      </c>
      <c r="T39">
        <v>19523202</v>
      </c>
      <c r="U39">
        <v>19606981</v>
      </c>
      <c r="V39">
        <v>19691032</v>
      </c>
      <c r="W39">
        <v>19748858</v>
      </c>
      <c r="X39">
        <v>19795791</v>
      </c>
    </row>
    <row r="40" spans="1:24" x14ac:dyDescent="0.25">
      <c r="A40">
        <v>1</v>
      </c>
      <c r="B40" t="s">
        <v>70</v>
      </c>
      <c r="C40" t="s">
        <v>66</v>
      </c>
      <c r="D40" t="s">
        <v>82</v>
      </c>
      <c r="E40" t="s">
        <v>109</v>
      </c>
      <c r="F40" t="s">
        <v>37</v>
      </c>
      <c r="G40">
        <v>8046346</v>
      </c>
      <c r="H40">
        <v>9535483</v>
      </c>
      <c r="I40">
        <v>8081614</v>
      </c>
      <c r="J40">
        <v>8210122</v>
      </c>
      <c r="K40">
        <v>8326201</v>
      </c>
      <c r="L40">
        <v>8422501</v>
      </c>
      <c r="M40">
        <v>8553152</v>
      </c>
      <c r="N40">
        <v>8705407</v>
      </c>
      <c r="O40">
        <v>8917270</v>
      </c>
      <c r="P40">
        <v>9118037</v>
      </c>
      <c r="Q40">
        <v>9309449</v>
      </c>
      <c r="R40">
        <v>9449566</v>
      </c>
      <c r="S40">
        <v>9558979</v>
      </c>
      <c r="T40">
        <v>9651025</v>
      </c>
      <c r="U40">
        <v>9747021</v>
      </c>
      <c r="V40">
        <v>9845432</v>
      </c>
      <c r="W40">
        <v>9940387</v>
      </c>
      <c r="X40">
        <v>10042802</v>
      </c>
    </row>
    <row r="41" spans="1:24" x14ac:dyDescent="0.25">
      <c r="A41">
        <v>1</v>
      </c>
      <c r="B41" t="s">
        <v>70</v>
      </c>
      <c r="C41" t="s">
        <v>64</v>
      </c>
      <c r="D41" t="s">
        <v>68</v>
      </c>
      <c r="E41" t="s">
        <v>110</v>
      </c>
      <c r="F41" t="s">
        <v>38</v>
      </c>
      <c r="G41">
        <v>642237</v>
      </c>
      <c r="H41">
        <v>672591</v>
      </c>
      <c r="I41">
        <v>642023</v>
      </c>
      <c r="J41">
        <v>639062</v>
      </c>
      <c r="K41">
        <v>638168</v>
      </c>
      <c r="L41">
        <v>638817</v>
      </c>
      <c r="M41">
        <v>644705</v>
      </c>
      <c r="N41">
        <v>646089</v>
      </c>
      <c r="O41">
        <v>649422</v>
      </c>
      <c r="P41">
        <v>652822</v>
      </c>
      <c r="Q41">
        <v>657569</v>
      </c>
      <c r="R41">
        <v>664968</v>
      </c>
      <c r="S41">
        <v>674530</v>
      </c>
      <c r="T41">
        <v>685326</v>
      </c>
      <c r="U41">
        <v>702265</v>
      </c>
      <c r="V41">
        <v>723626</v>
      </c>
      <c r="W41">
        <v>740040</v>
      </c>
      <c r="X41">
        <v>756927</v>
      </c>
    </row>
    <row r="42" spans="1:24" x14ac:dyDescent="0.25">
      <c r="A42">
        <v>1</v>
      </c>
      <c r="B42" t="s">
        <v>70</v>
      </c>
      <c r="C42" t="s">
        <v>64</v>
      </c>
      <c r="D42" t="s">
        <v>66</v>
      </c>
      <c r="E42" t="s">
        <v>111</v>
      </c>
      <c r="F42" t="s">
        <v>39</v>
      </c>
      <c r="G42">
        <v>11353336</v>
      </c>
      <c r="H42">
        <v>11536504</v>
      </c>
      <c r="I42">
        <v>11363543</v>
      </c>
      <c r="J42">
        <v>11387404</v>
      </c>
      <c r="K42">
        <v>11407889</v>
      </c>
      <c r="L42">
        <v>11434788</v>
      </c>
      <c r="M42">
        <v>11452251</v>
      </c>
      <c r="N42">
        <v>11463320</v>
      </c>
      <c r="O42">
        <v>11481213</v>
      </c>
      <c r="P42">
        <v>11500468</v>
      </c>
      <c r="Q42">
        <v>11515391</v>
      </c>
      <c r="R42">
        <v>11528896</v>
      </c>
      <c r="S42">
        <v>11540766</v>
      </c>
      <c r="T42">
        <v>11545442</v>
      </c>
      <c r="U42">
        <v>11551783</v>
      </c>
      <c r="V42">
        <v>11572232</v>
      </c>
      <c r="W42">
        <v>11596998</v>
      </c>
      <c r="X42">
        <v>11613423</v>
      </c>
    </row>
    <row r="43" spans="1:24" x14ac:dyDescent="0.25">
      <c r="A43">
        <v>1</v>
      </c>
      <c r="B43" t="s">
        <v>70</v>
      </c>
      <c r="C43" t="s">
        <v>66</v>
      </c>
      <c r="D43" t="s">
        <v>77</v>
      </c>
      <c r="E43" t="s">
        <v>112</v>
      </c>
      <c r="F43" t="s">
        <v>40</v>
      </c>
      <c r="G43">
        <v>3450451</v>
      </c>
      <c r="H43">
        <v>3751351</v>
      </c>
      <c r="I43">
        <v>3454365</v>
      </c>
      <c r="J43">
        <v>3467100</v>
      </c>
      <c r="K43">
        <v>3489080</v>
      </c>
      <c r="L43">
        <v>3504892</v>
      </c>
      <c r="M43">
        <v>3525233</v>
      </c>
      <c r="N43">
        <v>3548597</v>
      </c>
      <c r="O43">
        <v>3594090</v>
      </c>
      <c r="P43">
        <v>3634349</v>
      </c>
      <c r="Q43">
        <v>3668976</v>
      </c>
      <c r="R43">
        <v>3717572</v>
      </c>
      <c r="S43">
        <v>3759596</v>
      </c>
      <c r="T43">
        <v>3786626</v>
      </c>
      <c r="U43">
        <v>3817679</v>
      </c>
      <c r="V43">
        <v>3853405</v>
      </c>
      <c r="W43">
        <v>3879610</v>
      </c>
      <c r="X43">
        <v>3911338</v>
      </c>
    </row>
    <row r="44" spans="1:24" x14ac:dyDescent="0.25">
      <c r="A44">
        <v>1</v>
      </c>
      <c r="B44" t="s">
        <v>70</v>
      </c>
      <c r="C44" t="s">
        <v>68</v>
      </c>
      <c r="D44" t="s">
        <v>73</v>
      </c>
      <c r="E44" t="s">
        <v>113</v>
      </c>
      <c r="F44" t="s">
        <v>41</v>
      </c>
      <c r="G44">
        <v>3421524</v>
      </c>
      <c r="H44">
        <v>3831074</v>
      </c>
      <c r="I44">
        <v>3429708</v>
      </c>
      <c r="J44">
        <v>3467937</v>
      </c>
      <c r="K44">
        <v>3513424</v>
      </c>
      <c r="L44">
        <v>3547376</v>
      </c>
      <c r="M44">
        <v>3569463</v>
      </c>
      <c r="N44">
        <v>3613202</v>
      </c>
      <c r="O44">
        <v>3670883</v>
      </c>
      <c r="P44">
        <v>3722417</v>
      </c>
      <c r="Q44">
        <v>3768748</v>
      </c>
      <c r="R44">
        <v>3808600</v>
      </c>
      <c r="S44">
        <v>3837972</v>
      </c>
      <c r="T44">
        <v>3868509</v>
      </c>
      <c r="U44">
        <v>3899444</v>
      </c>
      <c r="V44">
        <v>3928030</v>
      </c>
      <c r="W44">
        <v>3971202</v>
      </c>
      <c r="X44">
        <v>4028977</v>
      </c>
    </row>
    <row r="45" spans="1:24" x14ac:dyDescent="0.25">
      <c r="A45">
        <v>1</v>
      </c>
      <c r="B45" t="s">
        <v>70</v>
      </c>
      <c r="C45" t="s">
        <v>62</v>
      </c>
      <c r="D45" t="s">
        <v>64</v>
      </c>
      <c r="E45" t="s">
        <v>114</v>
      </c>
      <c r="F45" t="s">
        <v>42</v>
      </c>
      <c r="G45">
        <v>12280548</v>
      </c>
      <c r="H45">
        <v>12702379</v>
      </c>
      <c r="I45">
        <v>12284173</v>
      </c>
      <c r="J45">
        <v>12298970</v>
      </c>
      <c r="K45">
        <v>12331031</v>
      </c>
      <c r="L45">
        <v>12374658</v>
      </c>
      <c r="M45">
        <v>12410722</v>
      </c>
      <c r="N45">
        <v>12449990</v>
      </c>
      <c r="O45">
        <v>12510809</v>
      </c>
      <c r="P45">
        <v>12563937</v>
      </c>
      <c r="Q45">
        <v>12612285</v>
      </c>
      <c r="R45">
        <v>12666858</v>
      </c>
      <c r="S45">
        <v>12712014</v>
      </c>
      <c r="T45">
        <v>12745202</v>
      </c>
      <c r="U45">
        <v>12772789</v>
      </c>
      <c r="V45">
        <v>12783536</v>
      </c>
      <c r="W45">
        <v>12793767</v>
      </c>
      <c r="X45">
        <v>12802503</v>
      </c>
    </row>
    <row r="46" spans="1:24" x14ac:dyDescent="0.25">
      <c r="A46">
        <v>1</v>
      </c>
      <c r="B46" t="s">
        <v>70</v>
      </c>
      <c r="C46" t="s">
        <v>62</v>
      </c>
      <c r="D46" t="s">
        <v>62</v>
      </c>
      <c r="E46" t="s">
        <v>115</v>
      </c>
      <c r="F46" t="s">
        <v>43</v>
      </c>
      <c r="G46">
        <v>1048259</v>
      </c>
      <c r="H46">
        <v>1052567</v>
      </c>
      <c r="I46">
        <v>1050268</v>
      </c>
      <c r="J46">
        <v>1057142</v>
      </c>
      <c r="K46">
        <v>1065995</v>
      </c>
      <c r="L46">
        <v>1071342</v>
      </c>
      <c r="M46">
        <v>1074579</v>
      </c>
      <c r="N46">
        <v>1067916</v>
      </c>
      <c r="O46">
        <v>1063096</v>
      </c>
      <c r="P46">
        <v>1057315</v>
      </c>
      <c r="Q46">
        <v>1055003</v>
      </c>
      <c r="R46">
        <v>1053646</v>
      </c>
      <c r="S46">
        <v>1053219</v>
      </c>
      <c r="T46">
        <v>1051856</v>
      </c>
      <c r="U46">
        <v>1052393</v>
      </c>
      <c r="V46">
        <v>1052856</v>
      </c>
      <c r="W46">
        <v>1054907</v>
      </c>
      <c r="X46">
        <v>1056298</v>
      </c>
    </row>
    <row r="47" spans="1:24" x14ac:dyDescent="0.25">
      <c r="A47">
        <v>1</v>
      </c>
      <c r="B47" t="s">
        <v>70</v>
      </c>
      <c r="C47" t="s">
        <v>66</v>
      </c>
      <c r="D47" t="s">
        <v>82</v>
      </c>
      <c r="E47" t="s">
        <v>116</v>
      </c>
      <c r="F47" t="s">
        <v>44</v>
      </c>
      <c r="G47">
        <v>4012023</v>
      </c>
      <c r="H47">
        <v>4625364</v>
      </c>
      <c r="I47">
        <v>4024223</v>
      </c>
      <c r="J47">
        <v>4064995</v>
      </c>
      <c r="K47">
        <v>4107795</v>
      </c>
      <c r="L47">
        <v>4150297</v>
      </c>
      <c r="M47">
        <v>4210921</v>
      </c>
      <c r="N47">
        <v>4270150</v>
      </c>
      <c r="O47">
        <v>4357847</v>
      </c>
      <c r="P47">
        <v>4444110</v>
      </c>
      <c r="Q47">
        <v>4528996</v>
      </c>
      <c r="R47">
        <v>4589872</v>
      </c>
      <c r="S47">
        <v>4635894</v>
      </c>
      <c r="T47">
        <v>4672733</v>
      </c>
      <c r="U47">
        <v>4721341</v>
      </c>
      <c r="V47">
        <v>4768498</v>
      </c>
      <c r="W47">
        <v>4829160</v>
      </c>
      <c r="X47">
        <v>4896146</v>
      </c>
    </row>
    <row r="48" spans="1:24" x14ac:dyDescent="0.25">
      <c r="A48">
        <v>1</v>
      </c>
      <c r="B48" t="s">
        <v>70</v>
      </c>
      <c r="C48" t="s">
        <v>64</v>
      </c>
      <c r="D48" t="s">
        <v>68</v>
      </c>
      <c r="E48" t="s">
        <v>117</v>
      </c>
      <c r="F48" t="s">
        <v>45</v>
      </c>
      <c r="G48">
        <v>754858</v>
      </c>
      <c r="H48">
        <v>814180</v>
      </c>
      <c r="I48">
        <v>755844</v>
      </c>
      <c r="J48">
        <v>757972</v>
      </c>
      <c r="K48">
        <v>760020</v>
      </c>
      <c r="L48">
        <v>763729</v>
      </c>
      <c r="M48">
        <v>770396</v>
      </c>
      <c r="N48">
        <v>775493</v>
      </c>
      <c r="O48">
        <v>783033</v>
      </c>
      <c r="P48">
        <v>791623</v>
      </c>
      <c r="Q48">
        <v>799124</v>
      </c>
      <c r="R48">
        <v>807067</v>
      </c>
      <c r="S48">
        <v>816299</v>
      </c>
      <c r="T48">
        <v>824289</v>
      </c>
      <c r="U48">
        <v>834631</v>
      </c>
      <c r="V48">
        <v>845270</v>
      </c>
      <c r="W48">
        <v>853304</v>
      </c>
      <c r="X48">
        <v>858469</v>
      </c>
    </row>
    <row r="49" spans="1:24" x14ac:dyDescent="0.25">
      <c r="A49">
        <v>1</v>
      </c>
      <c r="B49" t="s">
        <v>70</v>
      </c>
      <c r="C49" t="s">
        <v>66</v>
      </c>
      <c r="D49" t="s">
        <v>71</v>
      </c>
      <c r="E49" t="s">
        <v>118</v>
      </c>
      <c r="F49" t="s">
        <v>46</v>
      </c>
      <c r="G49">
        <v>5689427</v>
      </c>
      <c r="H49">
        <v>6346105</v>
      </c>
      <c r="I49">
        <v>5703719</v>
      </c>
      <c r="J49">
        <v>5750789</v>
      </c>
      <c r="K49">
        <v>5795918</v>
      </c>
      <c r="L49">
        <v>5847812</v>
      </c>
      <c r="M49">
        <v>5910809</v>
      </c>
      <c r="N49">
        <v>5991057</v>
      </c>
      <c r="O49">
        <v>6088766</v>
      </c>
      <c r="P49">
        <v>6175727</v>
      </c>
      <c r="Q49">
        <v>6247411</v>
      </c>
      <c r="R49">
        <v>6306019</v>
      </c>
      <c r="S49">
        <v>6356585</v>
      </c>
      <c r="T49">
        <v>6398408</v>
      </c>
      <c r="U49">
        <v>6455469</v>
      </c>
      <c r="V49">
        <v>6496130</v>
      </c>
      <c r="W49">
        <v>6547779</v>
      </c>
      <c r="X49">
        <v>6600299</v>
      </c>
    </row>
    <row r="50" spans="1:24" x14ac:dyDescent="0.25">
      <c r="A50">
        <v>1</v>
      </c>
      <c r="B50" t="s">
        <v>70</v>
      </c>
      <c r="C50" t="s">
        <v>66</v>
      </c>
      <c r="D50" t="s">
        <v>77</v>
      </c>
      <c r="E50" t="s">
        <v>119</v>
      </c>
      <c r="F50" t="s">
        <v>47</v>
      </c>
      <c r="G50">
        <v>20851028</v>
      </c>
      <c r="H50">
        <v>25145561</v>
      </c>
      <c r="I50">
        <v>20944499</v>
      </c>
      <c r="J50">
        <v>21319622</v>
      </c>
      <c r="K50">
        <v>21690325</v>
      </c>
      <c r="L50">
        <v>22030931</v>
      </c>
      <c r="M50">
        <v>22394023</v>
      </c>
      <c r="N50">
        <v>22778123</v>
      </c>
      <c r="O50">
        <v>23359580</v>
      </c>
      <c r="P50">
        <v>23831983</v>
      </c>
      <c r="Q50">
        <v>24309039</v>
      </c>
      <c r="R50">
        <v>24801761</v>
      </c>
      <c r="S50">
        <v>25244363</v>
      </c>
      <c r="T50">
        <v>25654464</v>
      </c>
      <c r="U50">
        <v>26089741</v>
      </c>
      <c r="V50">
        <v>26500674</v>
      </c>
      <c r="W50">
        <v>26979078</v>
      </c>
      <c r="X50">
        <v>27469114</v>
      </c>
    </row>
    <row r="51" spans="1:24" x14ac:dyDescent="0.25">
      <c r="A51">
        <v>1</v>
      </c>
      <c r="B51" t="s">
        <v>70</v>
      </c>
      <c r="C51" t="s">
        <v>68</v>
      </c>
      <c r="D51" t="s">
        <v>75</v>
      </c>
      <c r="E51" t="s">
        <v>120</v>
      </c>
      <c r="F51" t="s">
        <v>48</v>
      </c>
      <c r="G51">
        <v>2233183</v>
      </c>
      <c r="H51">
        <v>2763885</v>
      </c>
      <c r="I51">
        <v>2244502</v>
      </c>
      <c r="J51">
        <v>2283715</v>
      </c>
      <c r="K51">
        <v>2324815</v>
      </c>
      <c r="L51">
        <v>2360137</v>
      </c>
      <c r="M51">
        <v>2401580</v>
      </c>
      <c r="N51">
        <v>2457719</v>
      </c>
      <c r="O51">
        <v>2525507</v>
      </c>
      <c r="P51">
        <v>2597746</v>
      </c>
      <c r="Q51">
        <v>2663029</v>
      </c>
      <c r="R51">
        <v>2723421</v>
      </c>
      <c r="S51">
        <v>2775426</v>
      </c>
      <c r="T51">
        <v>2816440</v>
      </c>
      <c r="U51">
        <v>2856343</v>
      </c>
      <c r="V51">
        <v>2903685</v>
      </c>
      <c r="W51">
        <v>2944498</v>
      </c>
      <c r="X51">
        <v>2995919</v>
      </c>
    </row>
    <row r="52" spans="1:24" x14ac:dyDescent="0.25">
      <c r="A52">
        <v>1</v>
      </c>
      <c r="B52" t="s">
        <v>70</v>
      </c>
      <c r="C52" t="s">
        <v>62</v>
      </c>
      <c r="D52" t="s">
        <v>62</v>
      </c>
      <c r="E52" t="s">
        <v>121</v>
      </c>
      <c r="F52" t="s">
        <v>49</v>
      </c>
      <c r="G52">
        <v>608613</v>
      </c>
      <c r="H52">
        <v>625741</v>
      </c>
      <c r="I52">
        <v>609618</v>
      </c>
      <c r="J52">
        <v>612223</v>
      </c>
      <c r="K52">
        <v>615442</v>
      </c>
      <c r="L52">
        <v>617858</v>
      </c>
      <c r="M52">
        <v>619920</v>
      </c>
      <c r="N52">
        <v>621215</v>
      </c>
      <c r="O52">
        <v>622892</v>
      </c>
      <c r="P52">
        <v>623481</v>
      </c>
      <c r="Q52">
        <v>624151</v>
      </c>
      <c r="R52">
        <v>624817</v>
      </c>
      <c r="S52">
        <v>625984</v>
      </c>
      <c r="T52">
        <v>626687</v>
      </c>
      <c r="U52">
        <v>626398</v>
      </c>
      <c r="V52">
        <v>627129</v>
      </c>
      <c r="W52">
        <v>626767</v>
      </c>
      <c r="X52">
        <v>626042</v>
      </c>
    </row>
    <row r="53" spans="1:24" x14ac:dyDescent="0.25">
      <c r="A53">
        <v>1</v>
      </c>
      <c r="B53" t="s">
        <v>70</v>
      </c>
      <c r="C53" t="s">
        <v>66</v>
      </c>
      <c r="D53" t="s">
        <v>82</v>
      </c>
      <c r="E53" t="s">
        <v>122</v>
      </c>
      <c r="F53" t="s">
        <v>50</v>
      </c>
      <c r="G53">
        <v>7079057</v>
      </c>
      <c r="H53">
        <v>8001024</v>
      </c>
      <c r="I53">
        <v>7105817</v>
      </c>
      <c r="J53">
        <v>7198362</v>
      </c>
      <c r="K53">
        <v>7286873</v>
      </c>
      <c r="L53">
        <v>7366977</v>
      </c>
      <c r="M53">
        <v>7475575</v>
      </c>
      <c r="N53">
        <v>7577105</v>
      </c>
      <c r="O53">
        <v>7673725</v>
      </c>
      <c r="P53">
        <v>7751000</v>
      </c>
      <c r="Q53">
        <v>7833496</v>
      </c>
      <c r="R53">
        <v>7925937</v>
      </c>
      <c r="S53">
        <v>8025787</v>
      </c>
      <c r="T53">
        <v>8110783</v>
      </c>
      <c r="U53">
        <v>8193374</v>
      </c>
      <c r="V53">
        <v>8267875</v>
      </c>
      <c r="W53">
        <v>8328098</v>
      </c>
      <c r="X53">
        <v>8382993</v>
      </c>
    </row>
    <row r="54" spans="1:24" x14ac:dyDescent="0.25">
      <c r="A54">
        <v>1</v>
      </c>
      <c r="B54" t="s">
        <v>70</v>
      </c>
      <c r="C54" t="s">
        <v>68</v>
      </c>
      <c r="D54" t="s">
        <v>73</v>
      </c>
      <c r="E54" t="s">
        <v>123</v>
      </c>
      <c r="F54" t="s">
        <v>51</v>
      </c>
      <c r="G54">
        <v>5894281</v>
      </c>
      <c r="H54">
        <v>6724540</v>
      </c>
      <c r="I54">
        <v>5910512</v>
      </c>
      <c r="J54">
        <v>5985722</v>
      </c>
      <c r="K54">
        <v>6052349</v>
      </c>
      <c r="L54">
        <v>6104115</v>
      </c>
      <c r="M54">
        <v>6178645</v>
      </c>
      <c r="N54">
        <v>6257305</v>
      </c>
      <c r="O54">
        <v>6370753</v>
      </c>
      <c r="P54">
        <v>6461587</v>
      </c>
      <c r="Q54">
        <v>6562231</v>
      </c>
      <c r="R54">
        <v>6667426</v>
      </c>
      <c r="S54">
        <v>6743060</v>
      </c>
      <c r="T54">
        <v>6823229</v>
      </c>
      <c r="U54">
        <v>6897292</v>
      </c>
      <c r="V54">
        <v>6973281</v>
      </c>
      <c r="W54">
        <v>7063166</v>
      </c>
      <c r="X54">
        <v>7170351</v>
      </c>
    </row>
    <row r="55" spans="1:24" x14ac:dyDescent="0.25">
      <c r="A55">
        <v>1</v>
      </c>
      <c r="B55" t="s">
        <v>70</v>
      </c>
      <c r="C55" t="s">
        <v>66</v>
      </c>
      <c r="D55" t="s">
        <v>82</v>
      </c>
      <c r="E55" t="s">
        <v>124</v>
      </c>
      <c r="F55" t="s">
        <v>52</v>
      </c>
      <c r="G55">
        <v>1808193</v>
      </c>
      <c r="H55">
        <v>1852994</v>
      </c>
      <c r="I55">
        <v>1807021</v>
      </c>
      <c r="J55">
        <v>1801481</v>
      </c>
      <c r="K55">
        <v>1805414</v>
      </c>
      <c r="L55">
        <v>1812295</v>
      </c>
      <c r="M55">
        <v>1816438</v>
      </c>
      <c r="N55">
        <v>1820492</v>
      </c>
      <c r="O55">
        <v>1827912</v>
      </c>
      <c r="P55">
        <v>1834052</v>
      </c>
      <c r="Q55">
        <v>1840310</v>
      </c>
      <c r="R55">
        <v>1847775</v>
      </c>
      <c r="S55">
        <v>1854225</v>
      </c>
      <c r="T55">
        <v>1854948</v>
      </c>
      <c r="U55">
        <v>1856283</v>
      </c>
      <c r="V55">
        <v>1852985</v>
      </c>
      <c r="W55">
        <v>1848751</v>
      </c>
      <c r="X55">
        <v>1844128</v>
      </c>
    </row>
    <row r="56" spans="1:24" x14ac:dyDescent="0.25">
      <c r="A56">
        <v>1</v>
      </c>
      <c r="B56" t="s">
        <v>70</v>
      </c>
      <c r="C56" t="s">
        <v>64</v>
      </c>
      <c r="D56" t="s">
        <v>66</v>
      </c>
      <c r="E56" t="s">
        <v>125</v>
      </c>
      <c r="F56" t="s">
        <v>53</v>
      </c>
      <c r="G56">
        <v>5363757</v>
      </c>
      <c r="H56">
        <v>5686986</v>
      </c>
      <c r="I56">
        <v>5373999</v>
      </c>
      <c r="J56">
        <v>5406835</v>
      </c>
      <c r="K56">
        <v>5445162</v>
      </c>
      <c r="L56">
        <v>5479203</v>
      </c>
      <c r="M56">
        <v>5514026</v>
      </c>
      <c r="N56">
        <v>5546166</v>
      </c>
      <c r="O56">
        <v>5577655</v>
      </c>
      <c r="P56">
        <v>5610775</v>
      </c>
      <c r="Q56">
        <v>5640996</v>
      </c>
      <c r="R56">
        <v>5669264</v>
      </c>
      <c r="S56">
        <v>5690204</v>
      </c>
      <c r="T56">
        <v>5709720</v>
      </c>
      <c r="U56">
        <v>5726422</v>
      </c>
      <c r="V56">
        <v>5743653</v>
      </c>
      <c r="W56">
        <v>5759432</v>
      </c>
      <c r="X56">
        <v>5771337</v>
      </c>
    </row>
    <row r="57" spans="1:24" x14ac:dyDescent="0.25">
      <c r="A57">
        <v>1</v>
      </c>
      <c r="B57" t="s">
        <v>70</v>
      </c>
      <c r="C57" t="s">
        <v>68</v>
      </c>
      <c r="D57" t="s">
        <v>75</v>
      </c>
      <c r="E57" t="s">
        <v>126</v>
      </c>
      <c r="F57" t="s">
        <v>54</v>
      </c>
      <c r="G57">
        <v>493786</v>
      </c>
      <c r="H57">
        <v>563626</v>
      </c>
      <c r="I57">
        <v>494300</v>
      </c>
      <c r="J57">
        <v>494657</v>
      </c>
      <c r="K57">
        <v>500017</v>
      </c>
      <c r="L57">
        <v>503453</v>
      </c>
      <c r="M57">
        <v>509106</v>
      </c>
      <c r="N57">
        <v>514157</v>
      </c>
      <c r="O57">
        <v>522667</v>
      </c>
      <c r="P57">
        <v>534876</v>
      </c>
      <c r="Q57">
        <v>546043</v>
      </c>
      <c r="R57">
        <v>559851</v>
      </c>
      <c r="S57">
        <v>564516</v>
      </c>
      <c r="T57">
        <v>567768</v>
      </c>
      <c r="U57">
        <v>577080</v>
      </c>
      <c r="V57">
        <v>583131</v>
      </c>
      <c r="W57">
        <v>584304</v>
      </c>
      <c r="X57">
        <v>586107</v>
      </c>
    </row>
    <row r="58" spans="1:24" x14ac:dyDescent="0.25">
      <c r="A58">
        <v>0</v>
      </c>
      <c r="B58" t="s">
        <v>70</v>
      </c>
      <c r="C58" t="s">
        <v>127</v>
      </c>
      <c r="D58" t="s">
        <v>127</v>
      </c>
      <c r="E58" t="s">
        <v>128</v>
      </c>
      <c r="F58" t="s">
        <v>1</v>
      </c>
      <c r="G58">
        <v>3808605</v>
      </c>
      <c r="H58">
        <v>3725789</v>
      </c>
      <c r="I58">
        <v>3810605</v>
      </c>
      <c r="J58">
        <v>3818774</v>
      </c>
      <c r="K58">
        <v>3823701</v>
      </c>
      <c r="L58">
        <v>3826095</v>
      </c>
      <c r="M58">
        <v>3826878</v>
      </c>
      <c r="N58">
        <v>3821362</v>
      </c>
      <c r="O58">
        <v>3805214</v>
      </c>
      <c r="P58">
        <v>3782995</v>
      </c>
      <c r="Q58">
        <v>3760866</v>
      </c>
      <c r="R58">
        <v>3740410</v>
      </c>
      <c r="S58">
        <v>3721526</v>
      </c>
      <c r="T58">
        <v>3678736</v>
      </c>
      <c r="U58">
        <v>3634487</v>
      </c>
      <c r="V58">
        <v>3593079</v>
      </c>
      <c r="W58">
        <v>3534888</v>
      </c>
      <c r="X58">
        <v>3474182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B10"/>
  <sheetViews>
    <sheetView workbookViewId="0">
      <selection activeCell="B10" sqref="B10"/>
    </sheetView>
  </sheetViews>
  <sheetFormatPr defaultRowHeight="15" x14ac:dyDescent="0.25"/>
  <sheetData>
    <row r="6" spans="2:2" x14ac:dyDescent="0.25">
      <c r="B6" t="s">
        <v>133</v>
      </c>
    </row>
    <row r="7" spans="2:2" x14ac:dyDescent="0.25">
      <c r="B7" t="s">
        <v>134</v>
      </c>
    </row>
    <row r="9" spans="2:2" x14ac:dyDescent="0.25">
      <c r="B9" t="s">
        <v>141</v>
      </c>
    </row>
    <row r="10" spans="2:2" x14ac:dyDescent="0.25">
      <c r="B10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DATA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Michaek</dc:creator>
  <cp:lastModifiedBy>Michael Castro</cp:lastModifiedBy>
  <dcterms:created xsi:type="dcterms:W3CDTF">2013-09-21T14:43:12Z</dcterms:created>
  <dcterms:modified xsi:type="dcterms:W3CDTF">2013-09-19T17:43:44Z</dcterms:modified>
</cp:coreProperties>
</file>