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onstantinos.000\Google Drive\1-UniAegean-CT\Authoring\OE methodologies paper\Know.Eng. Review journal\KER Revised Version (OEMs)\Version 5\"/>
    </mc:Choice>
  </mc:AlternateContent>
  <xr:revisionPtr revIDLastSave="0" documentId="13_ncr:1_{40CEB630-3658-4775-B69A-630F34BF99B0}" xr6:coauthVersionLast="41" xr6:coauthVersionMax="45" xr10:uidLastSave="{00000000-0000-0000-0000-000000000000}"/>
  <bookViews>
    <workbookView xWindow="-120" yWindow="-120" windowWidth="20730" windowHeight="10845" tabRatio="378" activeTab="1" xr2:uid="{00000000-000D-0000-FFFF-FFFF00000000}"/>
  </bookViews>
  <sheets>
    <sheet name="Φύλλο1" sheetId="1" r:id="rId1"/>
    <sheet name="Φύλλο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6" i="3" l="1"/>
  <c r="M45" i="3"/>
  <c r="T46" i="3"/>
  <c r="R46" i="3"/>
  <c r="R45" i="3"/>
  <c r="T45" i="3"/>
  <c r="S45" i="3"/>
  <c r="S46" i="3"/>
  <c r="T44" i="3" l="1"/>
  <c r="S44" i="3"/>
  <c r="R44" i="3"/>
  <c r="T43" i="3"/>
  <c r="R43" i="3"/>
  <c r="O46" i="3"/>
  <c r="N46" i="3"/>
  <c r="O45" i="3"/>
  <c r="N45" i="3"/>
  <c r="O44" i="3"/>
  <c r="N44" i="3"/>
  <c r="M43" i="3"/>
  <c r="O43" i="3"/>
  <c r="M44" i="3"/>
  <c r="B38" i="3"/>
  <c r="V35" i="3"/>
  <c r="V36" i="3" s="1"/>
  <c r="X17" i="3" s="1"/>
  <c r="U35" i="3"/>
  <c r="U36" i="3" s="1"/>
  <c r="X16" i="3" s="1"/>
  <c r="T35" i="3"/>
  <c r="Y15" i="3" s="1"/>
  <c r="S35" i="3"/>
  <c r="S36" i="3" s="1"/>
  <c r="X14" i="3" s="1"/>
  <c r="R35" i="3"/>
  <c r="R36" i="3" s="1"/>
  <c r="X12" i="3" s="1"/>
  <c r="Q35" i="3"/>
  <c r="Q36" i="3" s="1"/>
  <c r="X11" i="3" s="1"/>
  <c r="P35" i="3"/>
  <c r="Y10" i="3" s="1"/>
  <c r="O35" i="3"/>
  <c r="O36" i="3" s="1"/>
  <c r="X9" i="3" s="1"/>
  <c r="N35" i="3"/>
  <c r="N36" i="3" s="1"/>
  <c r="X7" i="3" s="1"/>
  <c r="M35" i="3"/>
  <c r="M36" i="3" s="1"/>
  <c r="X6" i="3" s="1"/>
  <c r="L35" i="3"/>
  <c r="Y5" i="3" s="1"/>
  <c r="K35" i="3"/>
  <c r="K36" i="3" s="1"/>
  <c r="X4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Y17" i="3" s="1"/>
  <c r="D35" i="3"/>
  <c r="C35" i="3"/>
  <c r="C36" i="3" s="1"/>
  <c r="Y11" i="3"/>
  <c r="Y9" i="3"/>
  <c r="Y12" i="3" l="1"/>
  <c r="Y4" i="3"/>
  <c r="Y14" i="3"/>
  <c r="Y16" i="3"/>
  <c r="D36" i="3"/>
  <c r="L36" i="3"/>
  <c r="X5" i="3" s="1"/>
  <c r="P36" i="3"/>
  <c r="X10" i="3" s="1"/>
  <c r="T36" i="3"/>
  <c r="X15" i="3" s="1"/>
  <c r="E36" i="3"/>
  <c r="Y6" i="3"/>
  <c r="Y7" i="3"/>
  <c r="T35" i="1"/>
  <c r="U35" i="1"/>
  <c r="V35" i="1"/>
  <c r="S35" i="1"/>
  <c r="P35" i="1"/>
  <c r="Q35" i="1"/>
  <c r="R35" i="1"/>
  <c r="O35" i="1"/>
  <c r="L35" i="1"/>
  <c r="M35" i="1"/>
  <c r="N35" i="1"/>
  <c r="K35" i="1"/>
  <c r="F35" i="1"/>
  <c r="G35" i="1"/>
  <c r="H35" i="1"/>
  <c r="I35" i="1"/>
  <c r="J35" i="1"/>
  <c r="E35" i="1"/>
  <c r="B38" i="1"/>
  <c r="C35" i="1" l="1"/>
  <c r="D35" i="1"/>
  <c r="S36" i="1" l="1"/>
  <c r="X14" i="1" s="1"/>
  <c r="T36" i="1"/>
  <c r="X15" i="1" s="1"/>
  <c r="Q36" i="1"/>
  <c r="X11" i="1" s="1"/>
  <c r="O36" i="1"/>
  <c r="X9" i="1" s="1"/>
  <c r="N36" i="1"/>
  <c r="X7" i="1" s="1"/>
  <c r="V36" i="1" l="1"/>
  <c r="X17" i="1" s="1"/>
  <c r="M36" i="1"/>
  <c r="X6" i="1" s="1"/>
  <c r="P36" i="1"/>
  <c r="X10" i="1" s="1"/>
  <c r="U36" i="1"/>
  <c r="X16" i="1" s="1"/>
  <c r="R36" i="1"/>
  <c r="X12" i="1" s="1"/>
  <c r="L36" i="1"/>
  <c r="X5" i="1" s="1"/>
  <c r="F36" i="1" l="1"/>
  <c r="G36" i="1"/>
  <c r="H36" i="1"/>
  <c r="I36" i="1"/>
  <c r="J36" i="1"/>
  <c r="E36" i="1" l="1"/>
  <c r="Y14" i="1"/>
  <c r="Y17" i="1"/>
  <c r="Y15" i="1"/>
  <c r="Y16" i="1"/>
  <c r="D36" i="1"/>
  <c r="Y11" i="1"/>
  <c r="Y12" i="1"/>
  <c r="Y10" i="1"/>
  <c r="Y9" i="1"/>
  <c r="C36" i="1"/>
  <c r="Y7" i="1"/>
  <c r="Y6" i="1"/>
  <c r="Y4" i="1"/>
  <c r="Y5" i="1"/>
  <c r="K36" i="1"/>
  <c r="X4" i="1" s="1"/>
</calcChain>
</file>

<file path=xl/sharedStrings.xml><?xml version="1.0" encoding="utf-8"?>
<sst xmlns="http://schemas.openxmlformats.org/spreadsheetml/2006/main" count="658" uniqueCount="94">
  <si>
    <t>SO1</t>
  </si>
  <si>
    <t>Live</t>
  </si>
  <si>
    <t>Evolved</t>
  </si>
  <si>
    <t>Reuse</t>
  </si>
  <si>
    <t>SO2</t>
  </si>
  <si>
    <t>SO3</t>
  </si>
  <si>
    <t>SO4</t>
  </si>
  <si>
    <t>SO5</t>
  </si>
  <si>
    <t>SO6</t>
  </si>
  <si>
    <t>SO7</t>
  </si>
  <si>
    <t>X</t>
  </si>
  <si>
    <t>%</t>
  </si>
  <si>
    <t>Non-collab Method.</t>
  </si>
  <si>
    <t>Collab. Method.</t>
  </si>
  <si>
    <t>Custom Eng. Appr.</t>
  </si>
  <si>
    <t>Year Develop.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</si>
  <si>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</si>
  <si>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</si>
  <si>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</si>
  <si>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</si>
  <si>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</si>
  <si>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</si>
  <si>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</si>
  <si>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</si>
  <si>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</si>
  <si>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C2+C6</t>
  </si>
  <si>
    <t>Live from Collab. Method.</t>
  </si>
  <si>
    <t>C2+C7</t>
  </si>
  <si>
    <t>C2+C8</t>
  </si>
  <si>
    <t>Reused</t>
  </si>
  <si>
    <t>C2+C6+C7+C8</t>
  </si>
  <si>
    <t>Impact of Collab. Method.</t>
  </si>
  <si>
    <t>C2+C6+C7+C8+C9</t>
  </si>
  <si>
    <t>Evolved from Collab. Method.</t>
  </si>
  <si>
    <t>Impact of non-Collab. Method.</t>
  </si>
  <si>
    <t>C3+C6</t>
  </si>
  <si>
    <t>C3+C7</t>
  </si>
  <si>
    <t>C3+C8</t>
  </si>
  <si>
    <t>C3+C6+C7+C8</t>
  </si>
  <si>
    <t>Collab. Tools Support</t>
  </si>
  <si>
    <t>Reused from Collab. Method.</t>
  </si>
  <si>
    <t>C4+C6</t>
  </si>
  <si>
    <t>C4+C7</t>
  </si>
  <si>
    <t>C4+C8</t>
  </si>
  <si>
    <t>C4+C6+C7+C8</t>
  </si>
  <si>
    <t>SOs</t>
  </si>
  <si>
    <t>% of total SO</t>
  </si>
  <si>
    <t>C3+C6+C7+C8+C9</t>
  </si>
  <si>
    <t>C4+C6+C7+C8+C9</t>
  </si>
  <si>
    <t>Χ</t>
  </si>
  <si>
    <t>Impact of Custom Eng. Appr.</t>
  </si>
  <si>
    <t>Live from non-Collab. Method.</t>
  </si>
  <si>
    <t>Evolved from non-Collab. Method.</t>
  </si>
  <si>
    <t>Reused from non-Collab. Method.</t>
  </si>
  <si>
    <t>L+E+R from non-Collab. Method.</t>
  </si>
  <si>
    <t>L+E+R from Collab. Method.</t>
  </si>
  <si>
    <t>Live from custom Eng. Appr.</t>
  </si>
  <si>
    <t>Evolved from custom Eng. Appr.</t>
  </si>
  <si>
    <t>Reused from custom Eng. Appr.</t>
  </si>
  <si>
    <t>L+E+R from custom Eng. Appr.</t>
  </si>
  <si>
    <t>SO8</t>
  </si>
  <si>
    <t>SO9</t>
  </si>
  <si>
    <t>SO10</t>
  </si>
  <si>
    <t>SO11</t>
  </si>
  <si>
    <t>SO12</t>
  </si>
  <si>
    <t>SO13</t>
  </si>
  <si>
    <t>SO14</t>
  </si>
  <si>
    <t>SO15</t>
  </si>
  <si>
    <t>Sum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</si>
  <si>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</si>
  <si>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</si>
  <si>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</si>
  <si>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</si>
  <si>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</si>
  <si>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</si>
  <si>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</si>
  <si>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</si>
  <si>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</si>
  <si>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SO25</t>
  </si>
  <si>
    <t>SO26</t>
  </si>
  <si>
    <t>SO27</t>
  </si>
  <si>
    <t>SO28</t>
  </si>
  <si>
    <t>SO29</t>
  </si>
  <si>
    <t>SO30</t>
  </si>
  <si>
    <t>NA</t>
  </si>
  <si>
    <t>SO31</t>
  </si>
  <si>
    <t>SO32</t>
  </si>
  <si>
    <t>total</t>
  </si>
  <si>
    <t>Live+Evolved+Reused</t>
  </si>
  <si>
    <t>Collab.</t>
  </si>
  <si>
    <t>Non-Collab.</t>
  </si>
  <si>
    <t>Custom</t>
  </si>
  <si>
    <t>with Collab. Tools</t>
  </si>
  <si>
    <t>without Collab.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</si>
</sst>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9" tint="-0.249977111117893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theme="1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center"/>
    </xf>
    <xf numFmtId="9" fontId="4" fillId="0" borderId="0" xfId="1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0" applyFont="1"/>
    <xf numFmtId="0" fontId="3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9" fontId="2" fillId="2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9" fontId="2" fillId="3" borderId="1" xfId="1" applyFont="1" applyFill="1" applyBorder="1" applyAlignment="1">
      <alignment horizontal="center"/>
    </xf>
    <xf numFmtId="9" fontId="2" fillId="0" borderId="0" xfId="0" applyNumberFormat="1" applyFont="1" applyFill="1" applyAlignment="1">
      <alignment horizontal="center"/>
    </xf>
    <xf numFmtId="9" fontId="4" fillId="0" borderId="0" xfId="1" applyFont="1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6" fillId="0" borderId="0" xfId="0" applyFont="1" applyFill="1"/>
    <xf numFmtId="0" fontId="3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9" fontId="4" fillId="6" borderId="0" xfId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3" fillId="6" borderId="0" xfId="0" applyFont="1" applyFill="1" applyAlignment="1">
      <alignment horizontal="right"/>
    </xf>
    <xf numFmtId="0" fontId="0" fillId="6" borderId="0" xfId="0" applyFill="1"/>
    <xf numFmtId="0" fontId="6" fillId="6" borderId="0" xfId="0" applyFont="1" applyFill="1"/>
    <xf numFmtId="0" fontId="3" fillId="6" borderId="1" xfId="0" applyFont="1" applyFill="1" applyBorder="1"/>
    <xf numFmtId="0" fontId="3" fillId="4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3" fillId="7" borderId="0" xfId="0" applyFont="1" applyFill="1" applyAlignment="1">
      <alignment horizontal="right"/>
    </xf>
    <xf numFmtId="9" fontId="2" fillId="7" borderId="0" xfId="0" applyNumberFormat="1" applyFont="1" applyFill="1" applyAlignment="1">
      <alignment horizontal="center"/>
    </xf>
    <xf numFmtId="9" fontId="4" fillId="7" borderId="0" xfId="1" applyFont="1" applyFill="1" applyAlignment="1">
      <alignment horizontal="center"/>
    </xf>
    <xf numFmtId="0" fontId="0" fillId="7" borderId="0" xfId="0" applyFill="1"/>
    <xf numFmtId="0" fontId="6" fillId="7" borderId="0" xfId="0" applyFont="1" applyFill="1"/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Overview</a:t>
            </a:r>
            <a:r>
              <a:rPr lang="en-GB" baseline="0"/>
              <a:t> of impact per OEM 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Φύλλο2!$M$42</c:f>
              <c:strCache>
                <c:ptCount val="1"/>
                <c:pt idx="0">
                  <c:v>Collab.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Φύλλο2!$L$43:$L$46</c:f>
              <c:strCache>
                <c:ptCount val="4"/>
                <c:pt idx="0">
                  <c:v>Live+Evolved+Reused</c:v>
                </c:pt>
                <c:pt idx="1">
                  <c:v>Live</c:v>
                </c:pt>
                <c:pt idx="2">
                  <c:v>Evolved</c:v>
                </c:pt>
                <c:pt idx="3">
                  <c:v>Reused</c:v>
                </c:pt>
              </c:strCache>
            </c:strRef>
          </c:cat>
          <c:val>
            <c:numRef>
              <c:f>Φύλλο2!$M$43:$M$46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3-2C49-877C-77944D5292B7}"/>
            </c:ext>
          </c:extLst>
        </c:ser>
        <c:ser>
          <c:idx val="1"/>
          <c:order val="1"/>
          <c:tx>
            <c:strRef>
              <c:f>Φύλλο2!$N$42</c:f>
              <c:strCache>
                <c:ptCount val="1"/>
                <c:pt idx="0">
                  <c:v>Non-Collab.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Φύλλο2!$L$43:$L$46</c:f>
              <c:strCache>
                <c:ptCount val="4"/>
                <c:pt idx="0">
                  <c:v>Live+Evolved+Reused</c:v>
                </c:pt>
                <c:pt idx="1">
                  <c:v>Live</c:v>
                </c:pt>
                <c:pt idx="2">
                  <c:v>Evolved</c:v>
                </c:pt>
                <c:pt idx="3">
                  <c:v>Reused</c:v>
                </c:pt>
              </c:strCache>
            </c:strRef>
          </c:cat>
          <c:val>
            <c:numRef>
              <c:f>Φύλλο2!$N$43:$N$46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3-2C49-877C-77944D5292B7}"/>
            </c:ext>
          </c:extLst>
        </c:ser>
        <c:ser>
          <c:idx val="2"/>
          <c:order val="2"/>
          <c:tx>
            <c:strRef>
              <c:f>Φύλλο2!$O$42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Φύλλο2!$L$43:$L$46</c:f>
              <c:strCache>
                <c:ptCount val="4"/>
                <c:pt idx="0">
                  <c:v>Live+Evolved+Reused</c:v>
                </c:pt>
                <c:pt idx="1">
                  <c:v>Live</c:v>
                </c:pt>
                <c:pt idx="2">
                  <c:v>Evolved</c:v>
                </c:pt>
                <c:pt idx="3">
                  <c:v>Reused</c:v>
                </c:pt>
              </c:strCache>
            </c:strRef>
          </c:cat>
          <c:val>
            <c:numRef>
              <c:f>Φύλλο2!$O$43:$O$46</c:f>
              <c:numCache>
                <c:formatCode>General</c:formatCode>
                <c:ptCount val="4"/>
                <c:pt idx="0">
                  <c:v>0.72222222222222221</c:v>
                </c:pt>
                <c:pt idx="1">
                  <c:v>0.72222222222222221</c:v>
                </c:pt>
                <c:pt idx="2">
                  <c:v>0.94444444444444442</c:v>
                </c:pt>
                <c:pt idx="3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3-2C49-877C-77944D52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79200"/>
        <c:axId val="2030846720"/>
      </c:radarChart>
      <c:catAx>
        <c:axId val="20521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0846720"/>
        <c:crosses val="autoZero"/>
        <c:auto val="1"/>
        <c:lblAlgn val="ctr"/>
        <c:lblOffset val="100"/>
        <c:noMultiLvlLbl val="0"/>
      </c:catAx>
      <c:valAx>
        <c:axId val="20308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521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40379788591991"/>
          <c:y val="0.45667926184149576"/>
          <c:w val="0.14768832338443219"/>
          <c:h val="0.29130466318380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Overview of impact per OEM type over</a:t>
            </a:r>
            <a:r>
              <a:rPr lang="en-GB" baseline="0"/>
              <a:t> total number of criteria instances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Φύλλο2!$R$42</c:f>
              <c:strCache>
                <c:ptCount val="1"/>
                <c:pt idx="0">
                  <c:v>Collab.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Φύλλο2!$Q$43:$Q$46</c:f>
              <c:strCache>
                <c:ptCount val="4"/>
                <c:pt idx="0">
                  <c:v>Live+Evolved+Reused</c:v>
                </c:pt>
                <c:pt idx="1">
                  <c:v>Live</c:v>
                </c:pt>
                <c:pt idx="2">
                  <c:v>Evolved</c:v>
                </c:pt>
                <c:pt idx="3">
                  <c:v>Reused</c:v>
                </c:pt>
              </c:strCache>
            </c:strRef>
          </c:cat>
          <c:val>
            <c:numRef>
              <c:f>Φύλλο2!$R$43:$R$46</c:f>
              <c:numCache>
                <c:formatCode>General</c:formatCode>
                <c:ptCount val="4"/>
                <c:pt idx="0">
                  <c:v>0.13333333333333333</c:v>
                </c:pt>
                <c:pt idx="1">
                  <c:v>0.2</c:v>
                </c:pt>
                <c:pt idx="2">
                  <c:v>0.18518518518518517</c:v>
                </c:pt>
                <c:pt idx="3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A-1C46-9EE1-070FB1AE9884}"/>
            </c:ext>
          </c:extLst>
        </c:ser>
        <c:ser>
          <c:idx val="1"/>
          <c:order val="1"/>
          <c:tx>
            <c:strRef>
              <c:f>Φύλλο2!$S$42</c:f>
              <c:strCache>
                <c:ptCount val="1"/>
                <c:pt idx="0">
                  <c:v>Non-Collab.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Φύλλο2!$Q$43:$Q$46</c:f>
              <c:strCache>
                <c:ptCount val="4"/>
                <c:pt idx="0">
                  <c:v>Live+Evolved+Reused</c:v>
                </c:pt>
                <c:pt idx="1">
                  <c:v>Live</c:v>
                </c:pt>
                <c:pt idx="2">
                  <c:v>Evolved</c:v>
                </c:pt>
                <c:pt idx="3">
                  <c:v>Reused</c:v>
                </c:pt>
              </c:strCache>
            </c:strRef>
          </c:cat>
          <c:val>
            <c:numRef>
              <c:f>Φύλλο2!$S$43:$S$46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0.14814814814814814</c:v>
                </c:pt>
                <c:pt idx="3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A-1C46-9EE1-070FB1AE9884}"/>
            </c:ext>
          </c:extLst>
        </c:ser>
        <c:ser>
          <c:idx val="2"/>
          <c:order val="2"/>
          <c:tx>
            <c:strRef>
              <c:f>Φύλλο2!$T$42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Φύλλο2!$Q$43:$Q$46</c:f>
              <c:strCache>
                <c:ptCount val="4"/>
                <c:pt idx="0">
                  <c:v>Live+Evolved+Reused</c:v>
                </c:pt>
                <c:pt idx="1">
                  <c:v>Live</c:v>
                </c:pt>
                <c:pt idx="2">
                  <c:v>Evolved</c:v>
                </c:pt>
                <c:pt idx="3">
                  <c:v>Reused</c:v>
                </c:pt>
              </c:strCache>
            </c:strRef>
          </c:cat>
          <c:val>
            <c:numRef>
              <c:f>Φύλλο2!$T$43:$T$46</c:f>
              <c:numCache>
                <c:formatCode>General</c:formatCode>
                <c:ptCount val="4"/>
                <c:pt idx="0">
                  <c:v>0.8666666666666667</c:v>
                </c:pt>
                <c:pt idx="1">
                  <c:v>0.65</c:v>
                </c:pt>
                <c:pt idx="2">
                  <c:v>0.62962962962962965</c:v>
                </c:pt>
                <c:pt idx="3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A-1C46-9EE1-070FB1AE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50048"/>
        <c:axId val="2092940192"/>
      </c:radarChart>
      <c:catAx>
        <c:axId val="20952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92940192"/>
        <c:crosses val="autoZero"/>
        <c:auto val="1"/>
        <c:lblAlgn val="ctr"/>
        <c:lblOffset val="100"/>
        <c:noMultiLvlLbl val="0"/>
      </c:catAx>
      <c:valAx>
        <c:axId val="20929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952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88664780842348"/>
          <c:y val="0.45408892411404173"/>
          <c:w val="0.13278373509770072"/>
          <c:h val="0.29040530300887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OEM type and Collaboration Tools distribution</a:t>
            </a:r>
          </a:p>
        </c:rich>
      </c:tx>
      <c:layout>
        <c:manualLayout>
          <c:xMode val="edge"/>
          <c:yMode val="edge"/>
          <c:x val="0.129819553805774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Φύλλο2!$C$43</c:f>
              <c:strCache>
                <c:ptCount val="1"/>
                <c:pt idx="0">
                  <c:v>with Collab.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Φύλλο2!$D$42:$F$42</c:f>
              <c:strCache>
                <c:ptCount val="3"/>
                <c:pt idx="0">
                  <c:v>Custom</c:v>
                </c:pt>
                <c:pt idx="1">
                  <c:v>Non-Collab.</c:v>
                </c:pt>
                <c:pt idx="2">
                  <c:v>Collab.</c:v>
                </c:pt>
              </c:strCache>
            </c:strRef>
          </c:cat>
          <c:val>
            <c:numRef>
              <c:f>Φύλλο2!$D$43:$F$43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CE42-8873-EA9ADF0A87AD}"/>
            </c:ext>
          </c:extLst>
        </c:ser>
        <c:ser>
          <c:idx val="1"/>
          <c:order val="1"/>
          <c:tx>
            <c:strRef>
              <c:f>Φύλλο2!$C$44</c:f>
              <c:strCache>
                <c:ptCount val="1"/>
                <c:pt idx="0">
                  <c:v>without Collab.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Φύλλο2!$D$42:$F$42</c:f>
              <c:strCache>
                <c:ptCount val="3"/>
                <c:pt idx="0">
                  <c:v>Custom</c:v>
                </c:pt>
                <c:pt idx="1">
                  <c:v>Non-Collab.</c:v>
                </c:pt>
                <c:pt idx="2">
                  <c:v>Collab.</c:v>
                </c:pt>
              </c:strCache>
            </c:strRef>
          </c:cat>
          <c:val>
            <c:numRef>
              <c:f>Φύλλο2!$D$44:$F$44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CE42-8873-EA9ADF0A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399056"/>
        <c:axId val="2114050704"/>
      </c:barChart>
      <c:catAx>
        <c:axId val="203039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OEM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14050704"/>
        <c:crosses val="autoZero"/>
        <c:auto val="1"/>
        <c:lblAlgn val="ctr"/>
        <c:lblOffset val="100"/>
        <c:noMultiLvlLbl val="0"/>
      </c:catAx>
      <c:valAx>
        <c:axId val="21140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Collaboration tool support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03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47</xdr:row>
      <xdr:rowOff>139700</xdr:rowOff>
    </xdr:from>
    <xdr:to>
      <xdr:col>19</xdr:col>
      <xdr:colOff>355600</xdr:colOff>
      <xdr:row>69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C563D3-A81C-7547-9763-FC9716A76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517451</xdr:colOff>
      <xdr:row>47</xdr:row>
      <xdr:rowOff>101601</xdr:rowOff>
    </xdr:from>
    <xdr:to>
      <xdr:col>27</xdr:col>
      <xdr:colOff>538125</xdr:colOff>
      <xdr:row>69</xdr:row>
      <xdr:rowOff>25402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938DAB-E10A-604F-A3E3-D4871B59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202315</xdr:colOff>
      <xdr:row>52</xdr:row>
      <xdr:rowOff>97760</xdr:rowOff>
    </xdr:from>
    <xdr:to>
      <xdr:col>9</xdr:col>
      <xdr:colOff>428255</xdr:colOff>
      <xdr:row>66</xdr:row>
      <xdr:rowOff>153285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9C897C-3212-B345-BBFE-23994C13B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workbookViewId="0">
      <pane ySplit="2" topLeftCell="A11" activePane="bottomLeft" state="frozen"/>
      <selection pane="bottomLeft" activeCell="B2" sqref="A2:XFD2"/>
    </sheetView>
  </sheetViews>
  <sheetFormatPr defaultColWidth="8.85546875" defaultRowHeight="15" x14ac:dyDescent="0.25"/>
  <cols>
    <col min="1" max="1" width="5.7109375" customWidth="1"/>
    <col min="2" max="3" width="8.7109375" customWidth="1"/>
    <col min="4" max="4" width="10.42578125" customWidth="1"/>
    <col min="5" max="5" width="12.7109375" customWidth="1"/>
    <col min="6" max="6" width="8.28515625" customWidth="1"/>
    <col min="7" max="7" width="6.42578125" customWidth="1"/>
    <col min="8" max="8" width="7.85546875" customWidth="1"/>
    <col min="9" max="9" width="7.28515625" customWidth="1"/>
    <col min="10" max="12" width="6.28515625" customWidth="1"/>
    <col min="13" max="13" width="6.7109375" customWidth="1"/>
    <col min="14" max="14" width="7.42578125" customWidth="1"/>
    <col min="15" max="19" width="7.28515625" customWidth="1"/>
    <col min="20" max="20" width="6.28515625" customWidth="1"/>
    <col min="21" max="21" width="6.42578125" customWidth="1"/>
    <col min="22" max="22" width="7.28515625" customWidth="1"/>
    <col min="23" max="23" width="16.7109375" customWidth="1"/>
    <col min="24" max="24" width="8" customWidth="1"/>
    <col min="25" max="25" width="7.28515625" customWidth="1"/>
    <col min="26" max="26" width="31.85546875" customWidth="1"/>
    <col min="28" max="28" width="11.7109375" customWidth="1"/>
  </cols>
  <sheetData>
    <row r="1" spans="1:28" ht="41.45" customHeight="1" x14ac:dyDescent="0.25">
      <c r="A1" s="62"/>
      <c r="B1" s="14" t="s">
        <v>15</v>
      </c>
      <c r="C1" s="9" t="s">
        <v>13</v>
      </c>
      <c r="D1" s="32" t="s">
        <v>12</v>
      </c>
      <c r="E1" s="31" t="s">
        <v>14</v>
      </c>
      <c r="F1" s="14" t="s">
        <v>39</v>
      </c>
      <c r="G1" s="14" t="s">
        <v>1</v>
      </c>
      <c r="H1" s="14" t="s">
        <v>2</v>
      </c>
      <c r="I1" s="14" t="s">
        <v>29</v>
      </c>
      <c r="J1" s="14" t="s">
        <v>3</v>
      </c>
      <c r="K1" s="59" t="s">
        <v>31</v>
      </c>
      <c r="L1" s="60"/>
      <c r="M1" s="60"/>
      <c r="N1" s="61"/>
      <c r="O1" s="64" t="s">
        <v>34</v>
      </c>
      <c r="P1" s="64"/>
      <c r="Q1" s="64"/>
      <c r="R1" s="64"/>
      <c r="S1" s="58" t="s">
        <v>50</v>
      </c>
      <c r="T1" s="58"/>
      <c r="U1" s="58"/>
      <c r="V1" s="58"/>
      <c r="Y1" s="22"/>
    </row>
    <row r="2" spans="1:28" ht="30" customHeight="1" x14ac:dyDescent="0.25">
      <c r="A2" s="63"/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8" t="s">
        <v>25</v>
      </c>
      <c r="L2" s="9" t="s">
        <v>27</v>
      </c>
      <c r="M2" s="9" t="s">
        <v>28</v>
      </c>
      <c r="N2" s="44" t="s">
        <v>30</v>
      </c>
      <c r="O2" s="18" t="s">
        <v>35</v>
      </c>
      <c r="P2" s="16" t="s">
        <v>36</v>
      </c>
      <c r="Q2" s="16" t="s">
        <v>37</v>
      </c>
      <c r="R2" s="45" t="s">
        <v>38</v>
      </c>
      <c r="S2" s="19" t="s">
        <v>41</v>
      </c>
      <c r="T2" s="20" t="s">
        <v>42</v>
      </c>
      <c r="U2" s="20" t="s">
        <v>43</v>
      </c>
      <c r="V2" s="46" t="s">
        <v>44</v>
      </c>
      <c r="X2" s="22" t="s">
        <v>46</v>
      </c>
    </row>
    <row r="3" spans="1:28" ht="15.75" customHeight="1" x14ac:dyDescent="0.25">
      <c r="A3" s="6" t="s">
        <v>0</v>
      </c>
      <c r="B3" s="10">
        <v>2018</v>
      </c>
      <c r="C3" s="7"/>
      <c r="D3" s="7"/>
      <c r="E3" s="38" t="s">
        <v>10</v>
      </c>
      <c r="F3" s="38" t="s">
        <v>10</v>
      </c>
      <c r="G3" s="38" t="s">
        <v>10</v>
      </c>
      <c r="H3" s="38" t="s">
        <v>10</v>
      </c>
      <c r="I3" s="38" t="s">
        <v>10</v>
      </c>
      <c r="J3" s="38" t="s">
        <v>10</v>
      </c>
      <c r="K3" s="39"/>
      <c r="L3" s="40"/>
      <c r="M3" s="40"/>
      <c r="N3" s="40"/>
      <c r="O3" s="41"/>
      <c r="P3" s="42"/>
      <c r="Q3" s="42"/>
      <c r="R3" s="42"/>
      <c r="S3" s="43" t="s">
        <v>10</v>
      </c>
      <c r="T3" s="24" t="s">
        <v>10</v>
      </c>
      <c r="U3" s="24" t="s">
        <v>10</v>
      </c>
      <c r="V3" s="24" t="s">
        <v>10</v>
      </c>
      <c r="X3" s="22"/>
    </row>
    <row r="4" spans="1:28" x14ac:dyDescent="0.25">
      <c r="A4" s="6" t="s">
        <v>4</v>
      </c>
      <c r="B4" s="10">
        <v>2018</v>
      </c>
      <c r="C4" s="11"/>
      <c r="D4" s="11" t="s">
        <v>10</v>
      </c>
      <c r="E4" s="11"/>
      <c r="F4" s="11" t="s">
        <v>10</v>
      </c>
      <c r="G4" s="11" t="s">
        <v>10</v>
      </c>
      <c r="H4" s="10" t="s">
        <v>10</v>
      </c>
      <c r="I4" s="10"/>
      <c r="J4" s="10"/>
      <c r="K4" s="12"/>
      <c r="L4" s="12"/>
      <c r="M4" s="12"/>
      <c r="N4" s="12"/>
      <c r="O4" s="17" t="s">
        <v>10</v>
      </c>
      <c r="P4" s="17" t="s">
        <v>10</v>
      </c>
      <c r="Q4" s="17"/>
      <c r="R4" s="16"/>
      <c r="S4" s="21"/>
      <c r="T4" s="21"/>
      <c r="U4" s="21"/>
      <c r="V4" s="20"/>
      <c r="W4" s="5" t="s">
        <v>25</v>
      </c>
      <c r="X4" s="3">
        <f>K36</f>
        <v>0.125</v>
      </c>
      <c r="Y4" s="4">
        <f>K35/C35</f>
        <v>0.4</v>
      </c>
      <c r="Z4" s="15" t="s">
        <v>26</v>
      </c>
    </row>
    <row r="5" spans="1:28" x14ac:dyDescent="0.25">
      <c r="A5" s="6" t="s">
        <v>5</v>
      </c>
      <c r="B5" s="10">
        <v>2012</v>
      </c>
      <c r="C5" s="11"/>
      <c r="D5" s="11"/>
      <c r="E5" s="11" t="s">
        <v>10</v>
      </c>
      <c r="F5" s="11" t="s">
        <v>10</v>
      </c>
      <c r="G5" s="11" t="s">
        <v>10</v>
      </c>
      <c r="H5" s="10" t="s">
        <v>10</v>
      </c>
      <c r="I5" s="10" t="s">
        <v>10</v>
      </c>
      <c r="J5" s="10" t="s">
        <v>10</v>
      </c>
      <c r="K5" s="12"/>
      <c r="L5" s="12"/>
      <c r="M5" s="12"/>
      <c r="N5" s="12"/>
      <c r="O5" s="17"/>
      <c r="P5" s="17"/>
      <c r="Q5" s="17"/>
      <c r="R5" s="16"/>
      <c r="S5" s="21" t="s">
        <v>10</v>
      </c>
      <c r="T5" s="21" t="s">
        <v>10</v>
      </c>
      <c r="U5" s="21" t="s">
        <v>10</v>
      </c>
      <c r="V5" s="24" t="s">
        <v>10</v>
      </c>
      <c r="W5" s="5" t="s">
        <v>27</v>
      </c>
      <c r="X5" s="26">
        <f>L36</f>
        <v>0.15625</v>
      </c>
      <c r="Y5" s="27">
        <f>L35/C35</f>
        <v>0.5</v>
      </c>
      <c r="Z5" s="28" t="s">
        <v>33</v>
      </c>
      <c r="AA5" s="30"/>
      <c r="AB5" s="28"/>
    </row>
    <row r="6" spans="1:28" x14ac:dyDescent="0.25">
      <c r="A6" s="6" t="s">
        <v>6</v>
      </c>
      <c r="B6" s="10">
        <v>2015</v>
      </c>
      <c r="C6" s="11" t="s">
        <v>49</v>
      </c>
      <c r="D6" s="11"/>
      <c r="E6" s="11"/>
      <c r="F6" s="11" t="s">
        <v>49</v>
      </c>
      <c r="G6" s="11" t="s">
        <v>49</v>
      </c>
      <c r="H6" s="10" t="s">
        <v>49</v>
      </c>
      <c r="I6" s="10" t="s">
        <v>49</v>
      </c>
      <c r="J6" s="10" t="s">
        <v>49</v>
      </c>
      <c r="K6" s="12" t="s">
        <v>49</v>
      </c>
      <c r="L6" s="12" t="s">
        <v>49</v>
      </c>
      <c r="M6" s="12" t="s">
        <v>49</v>
      </c>
      <c r="N6" s="12" t="s">
        <v>49</v>
      </c>
      <c r="O6" s="17"/>
      <c r="P6" s="17"/>
      <c r="Q6" s="17"/>
      <c r="R6" s="16"/>
      <c r="S6" s="21"/>
      <c r="T6" s="21"/>
      <c r="U6" s="21"/>
      <c r="V6" s="24"/>
      <c r="W6" s="5" t="s">
        <v>28</v>
      </c>
      <c r="X6" s="26">
        <f>M36</f>
        <v>0.125</v>
      </c>
      <c r="Y6" s="27">
        <f>M35/C35</f>
        <v>0.4</v>
      </c>
      <c r="Z6" s="28" t="s">
        <v>40</v>
      </c>
      <c r="AA6" s="28"/>
      <c r="AB6" s="28"/>
    </row>
    <row r="7" spans="1:28" x14ac:dyDescent="0.25">
      <c r="A7" s="6" t="s">
        <v>7</v>
      </c>
      <c r="B7" s="10">
        <v>2018</v>
      </c>
      <c r="C7" s="11"/>
      <c r="D7" s="11" t="s">
        <v>49</v>
      </c>
      <c r="E7" s="11"/>
      <c r="F7" s="11" t="s">
        <v>49</v>
      </c>
      <c r="G7" s="11" t="s">
        <v>49</v>
      </c>
      <c r="H7" s="10" t="s">
        <v>49</v>
      </c>
      <c r="I7" s="10"/>
      <c r="J7" s="10" t="s">
        <v>49</v>
      </c>
      <c r="K7" s="12"/>
      <c r="L7" s="12"/>
      <c r="M7" s="12"/>
      <c r="N7" s="12"/>
      <c r="O7" s="17" t="s">
        <v>49</v>
      </c>
      <c r="P7" s="17" t="s">
        <v>49</v>
      </c>
      <c r="Q7" s="17"/>
      <c r="R7" s="16"/>
      <c r="S7" s="21"/>
      <c r="T7" s="21"/>
      <c r="U7" s="21"/>
      <c r="V7" s="24"/>
      <c r="W7" s="5" t="s">
        <v>32</v>
      </c>
      <c r="X7" s="26">
        <f>N36</f>
        <v>6.25E-2</v>
      </c>
      <c r="Y7" s="27">
        <f>N35/C35</f>
        <v>0.2</v>
      </c>
      <c r="Z7" s="28" t="s">
        <v>55</v>
      </c>
      <c r="AA7" s="28"/>
      <c r="AB7" s="28"/>
    </row>
    <row r="8" spans="1:28" x14ac:dyDescent="0.25">
      <c r="A8" s="6" t="s">
        <v>8</v>
      </c>
      <c r="B8" s="10">
        <v>2017</v>
      </c>
      <c r="C8" s="11" t="s">
        <v>49</v>
      </c>
      <c r="D8" s="11"/>
      <c r="E8" s="11"/>
      <c r="F8" s="11" t="s">
        <v>49</v>
      </c>
      <c r="G8" s="11" t="s">
        <v>49</v>
      </c>
      <c r="H8" s="10" t="s">
        <v>49</v>
      </c>
      <c r="I8" s="10"/>
      <c r="J8" s="10" t="s">
        <v>49</v>
      </c>
      <c r="K8" s="12" t="s">
        <v>49</v>
      </c>
      <c r="L8" s="12" t="s">
        <v>49</v>
      </c>
      <c r="M8" s="12"/>
      <c r="N8" s="12"/>
      <c r="O8" s="17"/>
      <c r="P8" s="17"/>
      <c r="Q8" s="17"/>
      <c r="R8" s="16"/>
      <c r="S8" s="21"/>
      <c r="T8" s="21"/>
      <c r="U8" s="21"/>
      <c r="V8" s="24"/>
      <c r="X8" s="28"/>
      <c r="Y8" s="28"/>
      <c r="Z8" s="28"/>
      <c r="AA8" s="28"/>
      <c r="AB8" s="28"/>
    </row>
    <row r="9" spans="1:28" x14ac:dyDescent="0.25">
      <c r="A9" s="6" t="s">
        <v>9</v>
      </c>
      <c r="B9" s="10">
        <v>2017</v>
      </c>
      <c r="C9" s="11"/>
      <c r="D9" s="11"/>
      <c r="E9" s="11" t="s">
        <v>49</v>
      </c>
      <c r="F9" s="11" t="s">
        <v>49</v>
      </c>
      <c r="G9" s="11" t="s">
        <v>49</v>
      </c>
      <c r="H9" s="10" t="s">
        <v>49</v>
      </c>
      <c r="I9" s="10" t="s">
        <v>49</v>
      </c>
      <c r="J9" s="10" t="s">
        <v>49</v>
      </c>
      <c r="K9" s="12"/>
      <c r="L9" s="12"/>
      <c r="M9" s="12"/>
      <c r="N9" s="12"/>
      <c r="O9" s="17"/>
      <c r="P9" s="17"/>
      <c r="Q9" s="17"/>
      <c r="R9" s="16"/>
      <c r="S9" s="21" t="s">
        <v>49</v>
      </c>
      <c r="T9" s="21" t="s">
        <v>49</v>
      </c>
      <c r="U9" s="21" t="s">
        <v>49</v>
      </c>
      <c r="V9" s="24" t="s">
        <v>49</v>
      </c>
      <c r="W9" s="5" t="s">
        <v>35</v>
      </c>
      <c r="X9" s="26">
        <f>O36</f>
        <v>9.375E-2</v>
      </c>
      <c r="Y9" s="27">
        <f>O35/D35</f>
        <v>0.75</v>
      </c>
      <c r="Z9" s="29" t="s">
        <v>51</v>
      </c>
      <c r="AA9" s="28"/>
      <c r="AB9" s="28"/>
    </row>
    <row r="10" spans="1:28" x14ac:dyDescent="0.25">
      <c r="A10" s="6" t="s">
        <v>60</v>
      </c>
      <c r="B10" s="10">
        <v>2008</v>
      </c>
      <c r="C10" s="11"/>
      <c r="D10" s="11"/>
      <c r="E10" s="11" t="s">
        <v>49</v>
      </c>
      <c r="F10" s="11" t="s">
        <v>49</v>
      </c>
      <c r="G10" s="11" t="s">
        <v>49</v>
      </c>
      <c r="H10" s="10" t="s">
        <v>49</v>
      </c>
      <c r="I10" s="10" t="s">
        <v>49</v>
      </c>
      <c r="J10" s="10" t="s">
        <v>49</v>
      </c>
      <c r="K10" s="12"/>
      <c r="L10" s="12"/>
      <c r="M10" s="12"/>
      <c r="N10" s="12"/>
      <c r="O10" s="17"/>
      <c r="P10" s="17"/>
      <c r="Q10" s="17"/>
      <c r="R10" s="16"/>
      <c r="S10" s="21" t="s">
        <v>49</v>
      </c>
      <c r="T10" s="21" t="s">
        <v>49</v>
      </c>
      <c r="U10" s="21" t="s">
        <v>49</v>
      </c>
      <c r="V10" s="24" t="s">
        <v>49</v>
      </c>
      <c r="W10" s="5" t="s">
        <v>36</v>
      </c>
      <c r="X10" s="26">
        <f>P36</f>
        <v>0.125</v>
      </c>
      <c r="Y10" s="27">
        <f>P35/D35</f>
        <v>1</v>
      </c>
      <c r="Z10" s="28" t="s">
        <v>52</v>
      </c>
      <c r="AA10" s="30"/>
      <c r="AB10" s="28"/>
    </row>
    <row r="11" spans="1:28" x14ac:dyDescent="0.25">
      <c r="A11" s="6" t="s">
        <v>61</v>
      </c>
      <c r="B11" s="10">
        <v>2005</v>
      </c>
      <c r="C11" s="11" t="s">
        <v>49</v>
      </c>
      <c r="D11" s="11"/>
      <c r="E11" s="11"/>
      <c r="F11" s="11"/>
      <c r="G11" s="11"/>
      <c r="H11" s="10" t="s">
        <v>10</v>
      </c>
      <c r="I11" s="10" t="s">
        <v>10</v>
      </c>
      <c r="J11" s="10"/>
      <c r="K11" s="12"/>
      <c r="L11" s="12"/>
      <c r="M11" s="12"/>
      <c r="N11" s="12"/>
      <c r="O11" s="17"/>
      <c r="P11" s="17"/>
      <c r="Q11" s="17"/>
      <c r="R11" s="32"/>
      <c r="S11" s="21"/>
      <c r="T11" s="21"/>
      <c r="U11" s="21"/>
      <c r="V11" s="24"/>
      <c r="W11" s="5" t="s">
        <v>37</v>
      </c>
      <c r="X11" s="26">
        <f>Q36</f>
        <v>3.125E-2</v>
      </c>
      <c r="Y11" s="27">
        <f>Q35/D35</f>
        <v>0.25</v>
      </c>
      <c r="Z11" s="28" t="s">
        <v>53</v>
      </c>
      <c r="AA11" s="30"/>
      <c r="AB11" s="28"/>
    </row>
    <row r="12" spans="1:28" x14ac:dyDescent="0.25">
      <c r="A12" s="6" t="s">
        <v>62</v>
      </c>
      <c r="B12" s="10">
        <v>2018</v>
      </c>
      <c r="C12" s="11"/>
      <c r="D12" s="11" t="s">
        <v>10</v>
      </c>
      <c r="E12" s="11"/>
      <c r="F12" s="11"/>
      <c r="G12" s="11" t="s">
        <v>10</v>
      </c>
      <c r="H12" s="10" t="s">
        <v>10</v>
      </c>
      <c r="I12" s="10"/>
      <c r="J12" s="10"/>
      <c r="K12" s="12"/>
      <c r="L12" s="12"/>
      <c r="M12" s="12"/>
      <c r="N12" s="12"/>
      <c r="O12" s="17" t="s">
        <v>10</v>
      </c>
      <c r="P12" s="17" t="s">
        <v>10</v>
      </c>
      <c r="Q12" s="17"/>
      <c r="R12" s="32"/>
      <c r="S12" s="21"/>
      <c r="T12" s="21"/>
      <c r="U12" s="21"/>
      <c r="V12" s="24"/>
      <c r="W12" s="5" t="s">
        <v>47</v>
      </c>
      <c r="X12" s="26">
        <f>R36</f>
        <v>0</v>
      </c>
      <c r="Y12" s="27">
        <f>R35/D35</f>
        <v>0</v>
      </c>
      <c r="Z12" s="28" t="s">
        <v>54</v>
      </c>
      <c r="AA12" s="28"/>
      <c r="AB12" s="28"/>
    </row>
    <row r="13" spans="1:28" x14ac:dyDescent="0.25">
      <c r="A13" s="6" t="s">
        <v>63</v>
      </c>
      <c r="B13" s="10">
        <v>2011</v>
      </c>
      <c r="C13" s="11"/>
      <c r="D13" s="11"/>
      <c r="E13" s="11" t="s">
        <v>10</v>
      </c>
      <c r="F13" s="11" t="s">
        <v>10</v>
      </c>
      <c r="G13" s="11" t="s">
        <v>10</v>
      </c>
      <c r="H13" s="10" t="s">
        <v>10</v>
      </c>
      <c r="I13" s="10" t="s">
        <v>10</v>
      </c>
      <c r="J13" s="10"/>
      <c r="K13" s="12"/>
      <c r="L13" s="12"/>
      <c r="M13" s="12"/>
      <c r="N13" s="12"/>
      <c r="O13" s="17"/>
      <c r="P13" s="17"/>
      <c r="Q13" s="17"/>
      <c r="R13" s="32"/>
      <c r="S13" s="21" t="s">
        <v>10</v>
      </c>
      <c r="T13" s="21" t="s">
        <v>10</v>
      </c>
      <c r="U13" s="21" t="s">
        <v>10</v>
      </c>
      <c r="V13" s="24" t="s">
        <v>10</v>
      </c>
      <c r="X13" s="28"/>
      <c r="Y13" s="28"/>
      <c r="Z13" s="28"/>
      <c r="AA13" s="28"/>
      <c r="AB13" s="28"/>
    </row>
    <row r="14" spans="1:28" x14ac:dyDescent="0.25">
      <c r="A14" s="6" t="s">
        <v>64</v>
      </c>
      <c r="B14" s="10">
        <v>2017</v>
      </c>
      <c r="C14" s="11"/>
      <c r="D14" s="11"/>
      <c r="E14" s="11" t="s">
        <v>10</v>
      </c>
      <c r="F14" s="11"/>
      <c r="G14" s="11"/>
      <c r="H14" s="10"/>
      <c r="I14" s="10"/>
      <c r="J14" s="10"/>
      <c r="K14" s="12"/>
      <c r="L14" s="12"/>
      <c r="M14" s="12"/>
      <c r="N14" s="12"/>
      <c r="O14" s="17"/>
      <c r="P14" s="17"/>
      <c r="Q14" s="17"/>
      <c r="R14" s="32"/>
      <c r="S14" s="21"/>
      <c r="T14" s="21"/>
      <c r="U14" s="21"/>
      <c r="V14" s="24"/>
      <c r="W14" s="5" t="s">
        <v>41</v>
      </c>
      <c r="X14" s="26">
        <f>S36</f>
        <v>0.40625</v>
      </c>
      <c r="Y14" s="27">
        <f>S35/E35</f>
        <v>0.72222222222222221</v>
      </c>
      <c r="Z14" s="29" t="s">
        <v>56</v>
      </c>
      <c r="AA14" s="28"/>
      <c r="AB14" s="28"/>
    </row>
    <row r="15" spans="1:28" x14ac:dyDescent="0.25">
      <c r="A15" s="6" t="s">
        <v>65</v>
      </c>
      <c r="B15" s="10">
        <v>2016</v>
      </c>
      <c r="C15" s="11" t="s">
        <v>10</v>
      </c>
      <c r="D15" s="11"/>
      <c r="E15" s="11"/>
      <c r="F15" s="11"/>
      <c r="G15" s="11" t="s">
        <v>10</v>
      </c>
      <c r="H15" s="10" t="s">
        <v>10</v>
      </c>
      <c r="I15" s="10"/>
      <c r="J15" s="10" t="s">
        <v>10</v>
      </c>
      <c r="K15" s="12" t="s">
        <v>10</v>
      </c>
      <c r="L15" s="12" t="s">
        <v>10</v>
      </c>
      <c r="M15" s="12"/>
      <c r="N15" s="12"/>
      <c r="O15" s="17"/>
      <c r="P15" s="17"/>
      <c r="Q15" s="17"/>
      <c r="R15" s="32"/>
      <c r="S15" s="21"/>
      <c r="T15" s="21"/>
      <c r="U15" s="21"/>
      <c r="V15" s="24"/>
      <c r="W15" s="5" t="s">
        <v>42</v>
      </c>
      <c r="X15" s="36">
        <f>T36</f>
        <v>0.53125</v>
      </c>
      <c r="Y15" s="27">
        <f>T35/E35</f>
        <v>0.94444444444444442</v>
      </c>
      <c r="Z15" s="28" t="s">
        <v>57</v>
      </c>
      <c r="AA15" s="28"/>
      <c r="AB15" s="28"/>
    </row>
    <row r="16" spans="1:28" x14ac:dyDescent="0.25">
      <c r="A16" s="6" t="s">
        <v>66</v>
      </c>
      <c r="B16" s="10">
        <v>1995</v>
      </c>
      <c r="C16" s="11"/>
      <c r="D16" s="11"/>
      <c r="E16" s="11" t="s">
        <v>10</v>
      </c>
      <c r="F16" s="11" t="s">
        <v>10</v>
      </c>
      <c r="G16" s="11" t="s">
        <v>10</v>
      </c>
      <c r="H16" s="10" t="s">
        <v>10</v>
      </c>
      <c r="I16" s="10" t="s">
        <v>10</v>
      </c>
      <c r="J16" s="10"/>
      <c r="K16" s="12"/>
      <c r="L16" s="12"/>
      <c r="M16" s="12"/>
      <c r="N16" s="12"/>
      <c r="O16" s="17"/>
      <c r="P16" s="17"/>
      <c r="Q16" s="17"/>
      <c r="R16" s="32"/>
      <c r="S16" s="21" t="s">
        <v>10</v>
      </c>
      <c r="T16" s="21" t="s">
        <v>10</v>
      </c>
      <c r="U16" s="21" t="s">
        <v>10</v>
      </c>
      <c r="V16" s="24" t="s">
        <v>10</v>
      </c>
      <c r="W16" s="5" t="s">
        <v>43</v>
      </c>
      <c r="X16" s="26">
        <f>U36</f>
        <v>0.5</v>
      </c>
      <c r="Y16" s="27">
        <f>U35/E35</f>
        <v>0.88888888888888884</v>
      </c>
      <c r="Z16" s="28" t="s">
        <v>58</v>
      </c>
      <c r="AA16" s="30"/>
      <c r="AB16" s="28"/>
    </row>
    <row r="17" spans="1:28" x14ac:dyDescent="0.25">
      <c r="A17" s="6" t="s">
        <v>67</v>
      </c>
      <c r="B17" s="10">
        <v>2000</v>
      </c>
      <c r="C17" s="11"/>
      <c r="D17" s="11"/>
      <c r="E17" s="11" t="s">
        <v>10</v>
      </c>
      <c r="F17" s="11"/>
      <c r="G17" s="11"/>
      <c r="H17" s="10" t="s">
        <v>10</v>
      </c>
      <c r="I17" s="10" t="s">
        <v>10</v>
      </c>
      <c r="J17" s="10"/>
      <c r="K17" s="12"/>
      <c r="L17" s="12"/>
      <c r="M17" s="12"/>
      <c r="N17" s="12"/>
      <c r="O17" s="17"/>
      <c r="P17" s="17"/>
      <c r="Q17" s="17"/>
      <c r="R17" s="32"/>
      <c r="S17" s="21"/>
      <c r="T17" s="21" t="s">
        <v>10</v>
      </c>
      <c r="U17" s="21" t="s">
        <v>10</v>
      </c>
      <c r="V17" s="24"/>
      <c r="W17" s="5" t="s">
        <v>48</v>
      </c>
      <c r="X17" s="3">
        <f>V36</f>
        <v>0.40625</v>
      </c>
      <c r="Y17" s="35">
        <f>V35/E35</f>
        <v>0.72222222222222221</v>
      </c>
      <c r="Z17" t="s">
        <v>59</v>
      </c>
      <c r="AB17" s="28"/>
    </row>
    <row r="18" spans="1:28" x14ac:dyDescent="0.25">
      <c r="A18" s="6" t="s">
        <v>69</v>
      </c>
      <c r="B18" s="10">
        <v>2005</v>
      </c>
      <c r="C18" s="11"/>
      <c r="D18" s="11"/>
      <c r="E18" s="11" t="s">
        <v>10</v>
      </c>
      <c r="F18" s="11" t="s">
        <v>10</v>
      </c>
      <c r="G18" s="11" t="s">
        <v>10</v>
      </c>
      <c r="H18" s="10" t="s">
        <v>10</v>
      </c>
      <c r="I18" s="10" t="s">
        <v>10</v>
      </c>
      <c r="J18" s="10" t="s">
        <v>10</v>
      </c>
      <c r="K18" s="12"/>
      <c r="L18" s="12"/>
      <c r="M18" s="12"/>
      <c r="N18" s="12"/>
      <c r="O18" s="17"/>
      <c r="P18" s="17"/>
      <c r="Q18" s="17"/>
      <c r="R18" s="32"/>
      <c r="S18" s="21" t="s">
        <v>10</v>
      </c>
      <c r="T18" s="21" t="s">
        <v>10</v>
      </c>
      <c r="U18" s="21" t="s">
        <v>10</v>
      </c>
      <c r="V18" s="24" t="s">
        <v>10</v>
      </c>
      <c r="W18" s="5"/>
      <c r="X18" s="26"/>
      <c r="Y18" s="27"/>
      <c r="Z18" s="28"/>
      <c r="AA18" s="30"/>
      <c r="AB18" s="28"/>
    </row>
    <row r="19" spans="1:28" x14ac:dyDescent="0.25">
      <c r="A19" s="6" t="s">
        <v>70</v>
      </c>
      <c r="B19" s="10">
        <v>2008</v>
      </c>
      <c r="C19" s="11"/>
      <c r="D19" s="11" t="s">
        <v>10</v>
      </c>
      <c r="E19" s="11"/>
      <c r="F19" s="11" t="s">
        <v>10</v>
      </c>
      <c r="G19" s="11"/>
      <c r="H19" s="10" t="s">
        <v>10</v>
      </c>
      <c r="I19" s="10" t="s">
        <v>10</v>
      </c>
      <c r="J19" s="10"/>
      <c r="K19" s="12"/>
      <c r="L19" s="12"/>
      <c r="M19" s="12"/>
      <c r="N19" s="12"/>
      <c r="O19" s="17"/>
      <c r="P19" s="17" t="s">
        <v>10</v>
      </c>
      <c r="Q19" s="17" t="s">
        <v>10</v>
      </c>
      <c r="R19" s="32"/>
      <c r="S19" s="21"/>
      <c r="T19" s="21"/>
      <c r="U19" s="21"/>
      <c r="V19" s="24"/>
      <c r="W19" s="5"/>
      <c r="X19" s="26"/>
      <c r="Y19" s="27"/>
      <c r="Z19" s="28"/>
      <c r="AA19" s="30"/>
      <c r="AB19" s="28"/>
    </row>
    <row r="20" spans="1:28" x14ac:dyDescent="0.25">
      <c r="A20" s="6" t="s">
        <v>71</v>
      </c>
      <c r="B20" s="10">
        <v>2006</v>
      </c>
      <c r="C20" s="11"/>
      <c r="D20" s="11"/>
      <c r="E20" s="11" t="s">
        <v>10</v>
      </c>
      <c r="F20" s="11" t="s">
        <v>10</v>
      </c>
      <c r="G20" s="11"/>
      <c r="H20" s="10" t="s">
        <v>10</v>
      </c>
      <c r="I20" s="10" t="s">
        <v>10</v>
      </c>
      <c r="J20" s="10" t="s">
        <v>10</v>
      </c>
      <c r="K20" s="12"/>
      <c r="L20" s="12"/>
      <c r="M20" s="12"/>
      <c r="N20" s="12"/>
      <c r="O20" s="17"/>
      <c r="P20" s="17"/>
      <c r="Q20" s="17"/>
      <c r="R20" s="32"/>
      <c r="S20" s="21"/>
      <c r="T20" s="21" t="s">
        <v>10</v>
      </c>
      <c r="U20" s="21" t="s">
        <v>10</v>
      </c>
      <c r="V20" s="24"/>
      <c r="W20" s="5"/>
      <c r="X20" s="26"/>
      <c r="Y20" s="27"/>
      <c r="Z20" s="28"/>
      <c r="AA20" s="30"/>
      <c r="AB20" s="28"/>
    </row>
    <row r="21" spans="1:28" x14ac:dyDescent="0.25">
      <c r="A21" s="6" t="s">
        <v>72</v>
      </c>
      <c r="B21" s="10">
        <v>2014</v>
      </c>
      <c r="C21" s="11"/>
      <c r="D21" s="11"/>
      <c r="E21" s="11" t="s">
        <v>10</v>
      </c>
      <c r="F21" s="11"/>
      <c r="G21" s="11" t="s">
        <v>10</v>
      </c>
      <c r="H21" s="10" t="s">
        <v>10</v>
      </c>
      <c r="I21" s="10" t="s">
        <v>10</v>
      </c>
      <c r="J21" s="10" t="s">
        <v>10</v>
      </c>
      <c r="K21" s="12"/>
      <c r="L21" s="12"/>
      <c r="M21" s="12"/>
      <c r="N21" s="12"/>
      <c r="O21" s="17"/>
      <c r="P21" s="17"/>
      <c r="Q21" s="17"/>
      <c r="R21" s="32"/>
      <c r="S21" s="21" t="s">
        <v>10</v>
      </c>
      <c r="T21" s="21" t="s">
        <v>10</v>
      </c>
      <c r="U21" s="21" t="s">
        <v>10</v>
      </c>
      <c r="V21" s="24" t="s">
        <v>10</v>
      </c>
      <c r="W21" s="5"/>
      <c r="X21" s="26"/>
      <c r="Y21" s="27"/>
      <c r="Z21" s="28"/>
      <c r="AA21" s="30"/>
      <c r="AB21" s="28"/>
    </row>
    <row r="22" spans="1:28" x14ac:dyDescent="0.25">
      <c r="A22" s="6" t="s">
        <v>73</v>
      </c>
      <c r="B22" s="10">
        <v>2009</v>
      </c>
      <c r="C22" s="11"/>
      <c r="D22" s="11"/>
      <c r="E22" s="11" t="s">
        <v>10</v>
      </c>
      <c r="F22" s="11"/>
      <c r="G22" s="11"/>
      <c r="H22" s="10" t="s">
        <v>10</v>
      </c>
      <c r="I22" s="10"/>
      <c r="J22" s="10"/>
      <c r="K22" s="12"/>
      <c r="L22" s="12"/>
      <c r="M22" s="12"/>
      <c r="N22" s="12"/>
      <c r="O22" s="17"/>
      <c r="P22" s="17"/>
      <c r="Q22" s="17"/>
      <c r="R22" s="32"/>
      <c r="S22" s="21"/>
      <c r="T22" s="21" t="s">
        <v>10</v>
      </c>
      <c r="U22" s="21"/>
      <c r="V22" s="24"/>
      <c r="W22" s="5"/>
      <c r="X22" s="26"/>
      <c r="Y22" s="27"/>
      <c r="Z22" s="28"/>
      <c r="AA22" s="30"/>
      <c r="AB22" s="28"/>
    </row>
    <row r="23" spans="1:28" x14ac:dyDescent="0.25">
      <c r="A23" s="6" t="s">
        <v>74</v>
      </c>
      <c r="B23" s="10">
        <v>2006</v>
      </c>
      <c r="C23" s="11"/>
      <c r="D23" s="11"/>
      <c r="E23" s="11" t="s">
        <v>10</v>
      </c>
      <c r="F23" s="11" t="s">
        <v>10</v>
      </c>
      <c r="G23" s="11"/>
      <c r="H23" s="10" t="s">
        <v>10</v>
      </c>
      <c r="I23" s="10" t="s">
        <v>10</v>
      </c>
      <c r="J23" s="10" t="s">
        <v>10</v>
      </c>
      <c r="K23" s="12"/>
      <c r="L23" s="12"/>
      <c r="M23" s="12"/>
      <c r="N23" s="12"/>
      <c r="O23" s="17"/>
      <c r="P23" s="17"/>
      <c r="Q23" s="17"/>
      <c r="R23" s="32"/>
      <c r="S23" s="21"/>
      <c r="T23" s="21" t="s">
        <v>10</v>
      </c>
      <c r="U23" s="21" t="s">
        <v>10</v>
      </c>
      <c r="V23" s="24"/>
      <c r="W23" s="5"/>
      <c r="X23" s="26"/>
      <c r="Y23" s="27"/>
      <c r="Z23" s="28"/>
      <c r="AA23" s="30"/>
      <c r="AB23" s="28"/>
    </row>
    <row r="24" spans="1:28" x14ac:dyDescent="0.25">
      <c r="A24" s="6" t="s">
        <v>75</v>
      </c>
      <c r="B24" s="10">
        <v>2008</v>
      </c>
      <c r="C24" s="11"/>
      <c r="D24" s="11"/>
      <c r="E24" s="11" t="s">
        <v>10</v>
      </c>
      <c r="F24" s="11" t="s">
        <v>10</v>
      </c>
      <c r="G24" s="11" t="s">
        <v>10</v>
      </c>
      <c r="H24" s="10" t="s">
        <v>10</v>
      </c>
      <c r="I24" s="10" t="s">
        <v>10</v>
      </c>
      <c r="J24" s="10" t="s">
        <v>10</v>
      </c>
      <c r="K24" s="12"/>
      <c r="L24" s="12"/>
      <c r="M24" s="12"/>
      <c r="N24" s="12"/>
      <c r="O24" s="17"/>
      <c r="P24" s="17"/>
      <c r="Q24" s="17"/>
      <c r="R24" s="32"/>
      <c r="S24" s="21" t="s">
        <v>10</v>
      </c>
      <c r="T24" s="21" t="s">
        <v>10</v>
      </c>
      <c r="U24" s="21" t="s">
        <v>10</v>
      </c>
      <c r="V24" s="24" t="s">
        <v>10</v>
      </c>
      <c r="W24" s="5"/>
      <c r="X24" s="26"/>
      <c r="Y24" s="27"/>
      <c r="Z24" s="28"/>
      <c r="AA24" s="30"/>
      <c r="AB24" s="28"/>
    </row>
    <row r="25" spans="1:28" x14ac:dyDescent="0.25">
      <c r="A25" s="6" t="s">
        <v>76</v>
      </c>
      <c r="B25" s="10">
        <v>1999</v>
      </c>
      <c r="C25" s="11"/>
      <c r="D25" s="11"/>
      <c r="E25" s="11" t="s">
        <v>10</v>
      </c>
      <c r="F25" s="11" t="s">
        <v>10</v>
      </c>
      <c r="G25" s="11" t="s">
        <v>10</v>
      </c>
      <c r="H25" s="10" t="s">
        <v>10</v>
      </c>
      <c r="I25" s="10" t="s">
        <v>10</v>
      </c>
      <c r="J25" s="10" t="s">
        <v>10</v>
      </c>
      <c r="K25" s="12"/>
      <c r="L25" s="12"/>
      <c r="M25" s="12"/>
      <c r="N25" s="12"/>
      <c r="O25" s="17"/>
      <c r="P25" s="17"/>
      <c r="Q25" s="17"/>
      <c r="R25" s="32"/>
      <c r="S25" s="21" t="s">
        <v>10</v>
      </c>
      <c r="T25" s="21" t="s">
        <v>10</v>
      </c>
      <c r="U25" s="21" t="s">
        <v>10</v>
      </c>
      <c r="V25" s="24" t="s">
        <v>10</v>
      </c>
      <c r="W25" s="5"/>
      <c r="X25" s="26"/>
      <c r="Y25" s="27"/>
      <c r="Z25" s="28"/>
      <c r="AA25" s="30"/>
      <c r="AB25" s="28"/>
    </row>
    <row r="26" spans="1:28" x14ac:dyDescent="0.25">
      <c r="A26" s="6" t="s">
        <v>77</v>
      </c>
      <c r="B26" s="10">
        <v>2012</v>
      </c>
      <c r="C26" s="11" t="s">
        <v>10</v>
      </c>
      <c r="D26" s="11"/>
      <c r="E26" s="11"/>
      <c r="F26" s="11"/>
      <c r="G26" s="11"/>
      <c r="H26" s="10" t="s">
        <v>10</v>
      </c>
      <c r="I26" s="10" t="s">
        <v>10</v>
      </c>
      <c r="J26" s="10" t="s">
        <v>10</v>
      </c>
      <c r="K26" s="12"/>
      <c r="L26" s="12" t="s">
        <v>10</v>
      </c>
      <c r="M26" s="12" t="s">
        <v>10</v>
      </c>
      <c r="N26" s="12"/>
      <c r="O26" s="17"/>
      <c r="P26" s="17"/>
      <c r="Q26" s="17"/>
      <c r="R26" s="32"/>
      <c r="S26" s="21"/>
      <c r="T26" s="21"/>
      <c r="U26" s="21"/>
      <c r="V26" s="24"/>
      <c r="W26" s="5"/>
      <c r="X26" s="26"/>
      <c r="Y26" s="27"/>
      <c r="Z26" s="28"/>
      <c r="AA26" s="30"/>
      <c r="AB26" s="28"/>
    </row>
    <row r="27" spans="1:28" x14ac:dyDescent="0.25">
      <c r="A27" s="6" t="s">
        <v>78</v>
      </c>
      <c r="B27" s="10">
        <v>2003</v>
      </c>
      <c r="C27" s="11" t="s">
        <v>10</v>
      </c>
      <c r="D27" s="11"/>
      <c r="E27" s="11"/>
      <c r="F27" s="11"/>
      <c r="G27" s="11"/>
      <c r="H27" s="10"/>
      <c r="I27" s="10" t="s">
        <v>10</v>
      </c>
      <c r="J27" s="10"/>
      <c r="K27" s="12"/>
      <c r="L27" s="12"/>
      <c r="M27" s="12" t="s">
        <v>10</v>
      </c>
      <c r="N27" s="12"/>
      <c r="O27" s="17"/>
      <c r="P27" s="17"/>
      <c r="Q27" s="17"/>
      <c r="R27" s="32"/>
      <c r="S27" s="21"/>
      <c r="T27" s="21"/>
      <c r="U27" s="21"/>
      <c r="V27" s="24"/>
      <c r="W27" s="5"/>
      <c r="X27" s="26"/>
      <c r="Y27" s="27"/>
      <c r="Z27" s="28"/>
      <c r="AA27" s="30"/>
      <c r="AB27" s="28"/>
    </row>
    <row r="28" spans="1:28" x14ac:dyDescent="0.25">
      <c r="A28" s="6" t="s">
        <v>79</v>
      </c>
      <c r="B28" s="10" t="s">
        <v>84</v>
      </c>
      <c r="C28" s="11" t="s">
        <v>10</v>
      </c>
      <c r="D28" s="11"/>
      <c r="E28" s="11"/>
      <c r="F28" s="11"/>
      <c r="G28" s="11"/>
      <c r="H28" s="10"/>
      <c r="I28" s="10"/>
      <c r="J28" s="10"/>
      <c r="K28" s="12"/>
      <c r="L28" s="12"/>
      <c r="M28" s="12"/>
      <c r="N28" s="12"/>
      <c r="O28" s="17"/>
      <c r="P28" s="17"/>
      <c r="Q28" s="17"/>
      <c r="R28" s="32"/>
      <c r="S28" s="21"/>
      <c r="T28" s="21"/>
      <c r="U28" s="21"/>
      <c r="V28" s="24"/>
      <c r="W28" s="5"/>
      <c r="X28" s="26"/>
      <c r="Y28" s="27"/>
      <c r="Z28" s="28"/>
      <c r="AA28" s="30"/>
      <c r="AB28" s="28"/>
    </row>
    <row r="29" spans="1:28" x14ac:dyDescent="0.25">
      <c r="A29" s="6" t="s">
        <v>80</v>
      </c>
      <c r="B29" s="10">
        <v>2010</v>
      </c>
      <c r="C29" s="11" t="s">
        <v>10</v>
      </c>
      <c r="D29" s="11"/>
      <c r="E29" s="11"/>
      <c r="F29" s="11"/>
      <c r="G29" s="11" t="s">
        <v>10</v>
      </c>
      <c r="H29" s="10" t="s">
        <v>10</v>
      </c>
      <c r="I29" s="10" t="s">
        <v>10</v>
      </c>
      <c r="J29" s="10" t="s">
        <v>10</v>
      </c>
      <c r="K29" s="12" t="s">
        <v>10</v>
      </c>
      <c r="L29" s="12" t="s">
        <v>10</v>
      </c>
      <c r="M29" s="12" t="s">
        <v>10</v>
      </c>
      <c r="N29" s="12" t="s">
        <v>10</v>
      </c>
      <c r="O29" s="17"/>
      <c r="P29" s="17"/>
      <c r="Q29" s="17"/>
      <c r="R29" s="32"/>
      <c r="S29" s="21"/>
      <c r="T29" s="21"/>
      <c r="U29" s="21"/>
      <c r="V29" s="24"/>
      <c r="W29" s="5"/>
      <c r="X29" s="26"/>
      <c r="Y29" s="27"/>
      <c r="Z29" s="28"/>
      <c r="AA29" s="30"/>
      <c r="AB29" s="28"/>
    </row>
    <row r="30" spans="1:28" x14ac:dyDescent="0.25">
      <c r="A30" s="6" t="s">
        <v>81</v>
      </c>
      <c r="B30" s="10" t="s">
        <v>84</v>
      </c>
      <c r="C30" s="11" t="s">
        <v>10</v>
      </c>
      <c r="D30" s="11"/>
      <c r="E30" s="11"/>
      <c r="F30" s="11"/>
      <c r="G30" s="11"/>
      <c r="H30" s="10"/>
      <c r="I30" s="10"/>
      <c r="J30" s="10"/>
      <c r="K30" s="12"/>
      <c r="L30" s="12"/>
      <c r="M30" s="12"/>
      <c r="N30" s="12"/>
      <c r="O30" s="17"/>
      <c r="P30" s="17"/>
      <c r="Q30" s="17"/>
      <c r="R30" s="32"/>
      <c r="S30" s="21"/>
      <c r="T30" s="21"/>
      <c r="U30" s="21"/>
      <c r="V30" s="24"/>
      <c r="W30" s="5"/>
      <c r="X30" s="26"/>
      <c r="Y30" s="27"/>
      <c r="Z30" s="28"/>
      <c r="AA30" s="30"/>
      <c r="AB30" s="28"/>
    </row>
    <row r="31" spans="1:28" x14ac:dyDescent="0.25">
      <c r="A31" s="6" t="s">
        <v>82</v>
      </c>
      <c r="B31" s="10">
        <v>2007</v>
      </c>
      <c r="C31" s="11" t="s">
        <v>10</v>
      </c>
      <c r="D31" s="11"/>
      <c r="E31" s="11"/>
      <c r="F31" s="11"/>
      <c r="G31" s="11"/>
      <c r="H31" s="10"/>
      <c r="I31" s="10"/>
      <c r="J31" s="10" t="s">
        <v>10</v>
      </c>
      <c r="K31" s="12"/>
      <c r="L31" s="12"/>
      <c r="M31" s="12"/>
      <c r="N31" s="12"/>
      <c r="O31" s="17"/>
      <c r="P31" s="17"/>
      <c r="Q31" s="17"/>
      <c r="R31" s="32"/>
      <c r="S31" s="21"/>
      <c r="T31" s="21"/>
      <c r="U31" s="21"/>
      <c r="V31" s="24"/>
      <c r="W31" s="5"/>
      <c r="X31" s="26"/>
      <c r="Y31" s="27"/>
      <c r="Z31" s="28"/>
      <c r="AA31" s="30"/>
      <c r="AB31" s="28"/>
    </row>
    <row r="32" spans="1:28" x14ac:dyDescent="0.25">
      <c r="A32" s="6" t="s">
        <v>83</v>
      </c>
      <c r="B32" s="10">
        <v>2005</v>
      </c>
      <c r="C32" s="11"/>
      <c r="D32" s="11"/>
      <c r="E32" s="11" t="s">
        <v>10</v>
      </c>
      <c r="F32" s="11" t="s">
        <v>10</v>
      </c>
      <c r="G32" s="11" t="s">
        <v>10</v>
      </c>
      <c r="H32" s="10" t="s">
        <v>10</v>
      </c>
      <c r="I32" s="10" t="s">
        <v>10</v>
      </c>
      <c r="J32" s="10" t="s">
        <v>10</v>
      </c>
      <c r="K32" s="12"/>
      <c r="L32" s="12"/>
      <c r="M32" s="12"/>
      <c r="N32" s="12"/>
      <c r="O32" s="17"/>
      <c r="P32" s="17"/>
      <c r="Q32" s="17"/>
      <c r="R32" s="32"/>
      <c r="S32" s="21" t="s">
        <v>10</v>
      </c>
      <c r="T32" s="21" t="s">
        <v>10</v>
      </c>
      <c r="U32" s="21" t="s">
        <v>10</v>
      </c>
      <c r="V32" s="24" t="s">
        <v>10</v>
      </c>
      <c r="W32" s="5"/>
      <c r="X32" s="26"/>
      <c r="Y32" s="27"/>
      <c r="Z32" s="28"/>
      <c r="AA32" s="30"/>
      <c r="AB32" s="28"/>
    </row>
    <row r="33" spans="1:28" x14ac:dyDescent="0.25">
      <c r="A33" s="6" t="s">
        <v>85</v>
      </c>
      <c r="B33" s="10">
        <v>2009</v>
      </c>
      <c r="C33" s="11"/>
      <c r="D33" s="11"/>
      <c r="E33" s="11" t="s">
        <v>10</v>
      </c>
      <c r="F33" s="11" t="s">
        <v>10</v>
      </c>
      <c r="G33" s="11" t="s">
        <v>10</v>
      </c>
      <c r="H33" s="10" t="s">
        <v>10</v>
      </c>
      <c r="I33" s="10" t="s">
        <v>10</v>
      </c>
      <c r="J33" s="10" t="s">
        <v>10</v>
      </c>
      <c r="K33" s="12"/>
      <c r="L33" s="12"/>
      <c r="M33" s="12"/>
      <c r="N33" s="12"/>
      <c r="O33" s="18"/>
      <c r="P33" s="17"/>
      <c r="Q33" s="17"/>
      <c r="R33" s="32"/>
      <c r="S33" s="21" t="s">
        <v>10</v>
      </c>
      <c r="T33" s="21" t="s">
        <v>10</v>
      </c>
      <c r="U33" s="21" t="s">
        <v>10</v>
      </c>
      <c r="V33" s="24" t="s">
        <v>10</v>
      </c>
      <c r="W33" s="5"/>
      <c r="X33" s="26"/>
      <c r="Y33" s="27"/>
      <c r="Z33" s="28"/>
      <c r="AA33" s="30"/>
      <c r="AB33" s="28"/>
    </row>
    <row r="34" spans="1:28" s="55" customFormat="1" x14ac:dyDescent="0.25">
      <c r="A34" s="49" t="s">
        <v>86</v>
      </c>
      <c r="B34" s="50">
        <v>2018</v>
      </c>
      <c r="C34" s="50"/>
      <c r="D34" s="50"/>
      <c r="E34" s="50" t="s">
        <v>10</v>
      </c>
      <c r="F34" s="50" t="s">
        <v>10</v>
      </c>
      <c r="G34" s="50" t="s">
        <v>10</v>
      </c>
      <c r="H34" s="50" t="s">
        <v>10</v>
      </c>
      <c r="I34" s="50" t="s">
        <v>10</v>
      </c>
      <c r="J34" s="50" t="s">
        <v>10</v>
      </c>
      <c r="K34" s="50"/>
      <c r="L34" s="50"/>
      <c r="M34" s="50"/>
      <c r="N34" s="50"/>
      <c r="O34" s="51"/>
      <c r="P34" s="50"/>
      <c r="Q34" s="50"/>
      <c r="R34" s="52"/>
      <c r="S34" s="50" t="s">
        <v>10</v>
      </c>
      <c r="T34" s="50" t="s">
        <v>10</v>
      </c>
      <c r="U34" s="50" t="s">
        <v>10</v>
      </c>
      <c r="V34" s="53" t="s">
        <v>10</v>
      </c>
      <c r="W34" s="54"/>
      <c r="X34" s="36"/>
      <c r="Y34" s="35"/>
      <c r="AA34" s="56"/>
    </row>
    <row r="35" spans="1:28" s="55" customFormat="1" x14ac:dyDescent="0.25">
      <c r="A35" s="57" t="s">
        <v>68</v>
      </c>
      <c r="B35" s="51"/>
      <c r="C35" s="51">
        <f>COUNTA(C3:C33)</f>
        <v>10</v>
      </c>
      <c r="D35" s="51">
        <f>COUNTA(D3:D33)</f>
        <v>4</v>
      </c>
      <c r="E35" s="51">
        <f>COUNTA(E3:E34)</f>
        <v>18</v>
      </c>
      <c r="F35" s="51">
        <f t="shared" ref="F35:J35" si="0">COUNTA(F3:F34)</f>
        <v>19</v>
      </c>
      <c r="G35" s="51">
        <f t="shared" si="0"/>
        <v>20</v>
      </c>
      <c r="H35" s="51">
        <f t="shared" si="0"/>
        <v>27</v>
      </c>
      <c r="I35" s="51">
        <f t="shared" si="0"/>
        <v>22</v>
      </c>
      <c r="J35" s="51">
        <f t="shared" si="0"/>
        <v>20</v>
      </c>
      <c r="K35" s="51">
        <f>COUNTA(K3:K34)</f>
        <v>4</v>
      </c>
      <c r="L35" s="51">
        <f t="shared" ref="L35:N35" si="1">COUNTA(L3:L34)</f>
        <v>5</v>
      </c>
      <c r="M35" s="51">
        <f t="shared" si="1"/>
        <v>4</v>
      </c>
      <c r="N35" s="51">
        <f t="shared" si="1"/>
        <v>2</v>
      </c>
      <c r="O35" s="51">
        <f>COUNTA(O3:O34)</f>
        <v>3</v>
      </c>
      <c r="P35" s="51">
        <f t="shared" ref="P35:R35" si="2">COUNTA(P3:P34)</f>
        <v>4</v>
      </c>
      <c r="Q35" s="51">
        <f t="shared" si="2"/>
        <v>1</v>
      </c>
      <c r="R35" s="51">
        <f t="shared" si="2"/>
        <v>0</v>
      </c>
      <c r="S35" s="51">
        <f>COUNTA(S3:S34)</f>
        <v>13</v>
      </c>
      <c r="T35" s="51">
        <f t="shared" ref="T35:V35" si="3">COUNTA(T3:T34)</f>
        <v>17</v>
      </c>
      <c r="U35" s="51">
        <f t="shared" si="3"/>
        <v>16</v>
      </c>
      <c r="V35" s="51">
        <f t="shared" si="3"/>
        <v>13</v>
      </c>
    </row>
    <row r="36" spans="1:28" x14ac:dyDescent="0.25">
      <c r="A36" s="6" t="s">
        <v>11</v>
      </c>
      <c r="B36" s="10"/>
      <c r="C36" s="13">
        <f t="shared" ref="C36:V36" si="4">C35/$B38</f>
        <v>0.3125</v>
      </c>
      <c r="D36" s="13">
        <f t="shared" si="4"/>
        <v>0.125</v>
      </c>
      <c r="E36" s="37">
        <f t="shared" si="4"/>
        <v>0.5625</v>
      </c>
      <c r="F36" s="13">
        <f t="shared" si="4"/>
        <v>0.59375</v>
      </c>
      <c r="G36" s="13">
        <f t="shared" si="4"/>
        <v>0.625</v>
      </c>
      <c r="H36" s="13">
        <f t="shared" si="4"/>
        <v>0.84375</v>
      </c>
      <c r="I36" s="13">
        <f t="shared" si="4"/>
        <v>0.6875</v>
      </c>
      <c r="J36" s="13">
        <f t="shared" si="4"/>
        <v>0.625</v>
      </c>
      <c r="K36" s="23">
        <f t="shared" si="4"/>
        <v>0.125</v>
      </c>
      <c r="L36" s="23">
        <f t="shared" si="4"/>
        <v>0.15625</v>
      </c>
      <c r="M36" s="23">
        <f t="shared" si="4"/>
        <v>0.125</v>
      </c>
      <c r="N36" s="23">
        <f t="shared" si="4"/>
        <v>6.25E-2</v>
      </c>
      <c r="O36" s="25">
        <f t="shared" si="4"/>
        <v>9.375E-2</v>
      </c>
      <c r="P36" s="25">
        <f t="shared" si="4"/>
        <v>0.125</v>
      </c>
      <c r="Q36" s="25">
        <f t="shared" si="4"/>
        <v>3.125E-2</v>
      </c>
      <c r="R36" s="25">
        <f t="shared" si="4"/>
        <v>0</v>
      </c>
      <c r="S36" s="25">
        <f t="shared" si="4"/>
        <v>0.40625</v>
      </c>
      <c r="T36" s="25">
        <f t="shared" si="4"/>
        <v>0.53125</v>
      </c>
      <c r="U36" s="25">
        <f t="shared" si="4"/>
        <v>0.5</v>
      </c>
      <c r="V36" s="25">
        <f t="shared" si="4"/>
        <v>0.40625</v>
      </c>
      <c r="AB36" s="28"/>
    </row>
    <row r="37" spans="1:28" x14ac:dyDescent="0.25">
      <c r="C37" s="1"/>
      <c r="D37" s="1"/>
      <c r="E37" s="1"/>
      <c r="F37" s="1"/>
      <c r="G37" s="1"/>
      <c r="H37" s="1"/>
      <c r="I37" s="1"/>
      <c r="J37" s="1"/>
      <c r="U37" s="1"/>
      <c r="AB37" s="28"/>
    </row>
    <row r="38" spans="1:28" x14ac:dyDescent="0.25">
      <c r="A38" s="33" t="s">
        <v>45</v>
      </c>
      <c r="B38" s="34">
        <f>COUNTA(A3:A34)</f>
        <v>32</v>
      </c>
      <c r="C38" s="1"/>
      <c r="D38" s="1"/>
      <c r="E38" s="1"/>
      <c r="F38" s="1"/>
      <c r="G38" s="1"/>
      <c r="H38" s="1"/>
      <c r="I38" s="1"/>
      <c r="J38" s="1"/>
      <c r="T38" s="2"/>
      <c r="U38" s="1"/>
      <c r="AB38" s="28"/>
    </row>
    <row r="39" spans="1:28" x14ac:dyDescent="0.25">
      <c r="B39" s="1"/>
      <c r="C39" s="1"/>
      <c r="D39" s="1"/>
      <c r="E39" s="1"/>
      <c r="F39" s="1"/>
      <c r="G39" s="1"/>
      <c r="H39" s="1"/>
      <c r="I39" s="1"/>
      <c r="J39" s="1"/>
      <c r="T39" s="2"/>
      <c r="U39" s="1"/>
      <c r="AB39" s="28"/>
    </row>
    <row r="40" spans="1:28" x14ac:dyDescent="0.25">
      <c r="B40" s="1"/>
      <c r="C40" s="1"/>
      <c r="D40" s="1"/>
      <c r="E40" s="1"/>
      <c r="F40" s="1"/>
      <c r="G40" s="1"/>
      <c r="H40" s="1"/>
      <c r="I40" s="1"/>
      <c r="J40" s="1"/>
      <c r="T40" s="2"/>
      <c r="U40" s="1"/>
    </row>
    <row r="41" spans="1:28" x14ac:dyDescent="0.25">
      <c r="B41" s="1"/>
      <c r="C41" s="1"/>
      <c r="D41" s="1"/>
      <c r="E41" s="1"/>
      <c r="F41" s="1"/>
      <c r="G41" s="1"/>
      <c r="H41" s="1"/>
      <c r="I41" s="1"/>
      <c r="J41" s="1"/>
      <c r="Y41" s="4"/>
    </row>
    <row r="42" spans="1:28" x14ac:dyDescent="0.25">
      <c r="B42" s="1"/>
      <c r="C42" s="1"/>
      <c r="D42" s="1"/>
      <c r="E42" s="1"/>
      <c r="F42" s="1"/>
      <c r="G42" s="1"/>
      <c r="H42" s="1"/>
      <c r="I42" s="1"/>
      <c r="J42" s="1"/>
    </row>
    <row r="44" spans="1:28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1:28" x14ac:dyDescent="0.25">
      <c r="B45" s="1"/>
      <c r="C45" s="1"/>
      <c r="D45" s="1"/>
      <c r="E45" s="1"/>
      <c r="F45" s="1"/>
      <c r="G45" s="1"/>
      <c r="H45" s="1"/>
      <c r="I45" s="1"/>
      <c r="J45" s="1"/>
    </row>
    <row r="46" spans="1:28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1:28" x14ac:dyDescent="0.25">
      <c r="B47" s="1"/>
      <c r="C47" s="1"/>
      <c r="D47" s="1"/>
      <c r="E47" s="1"/>
      <c r="F47" s="1"/>
      <c r="G47" s="1"/>
      <c r="H47" s="1"/>
      <c r="I47" s="1"/>
      <c r="J47" s="1"/>
    </row>
    <row r="48" spans="1:28" x14ac:dyDescent="0.25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25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5">
      <c r="B50" s="1"/>
      <c r="C50" s="1"/>
      <c r="D50" s="1"/>
      <c r="E50" s="1"/>
      <c r="F50" s="1"/>
      <c r="G50" s="1"/>
      <c r="H50" s="1"/>
      <c r="I50" s="1"/>
      <c r="J50" s="1"/>
    </row>
  </sheetData>
  <mergeCells count="4">
    <mergeCell ref="S1:V1"/>
    <mergeCell ref="K1:N1"/>
    <mergeCell ref="A1:A2"/>
    <mergeCell ref="O1:R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E766-D791-FB47-866E-2DCC868FA889}">
  <dimension ref="A1:AB50"/>
  <sheetViews>
    <sheetView tabSelected="1" zoomScale="86" workbookViewId="0">
      <pane ySplit="2" topLeftCell="A3" activePane="bottomLeft" state="frozen"/>
      <selection pane="bottomLeft" activeCell="Z39" sqref="Z39"/>
    </sheetView>
  </sheetViews>
  <sheetFormatPr defaultColWidth="8.85546875" defaultRowHeight="15" x14ac:dyDescent="0.25"/>
  <cols>
    <col min="1" max="1" width="5.7109375" customWidth="1"/>
    <col min="2" max="3" width="8.7109375" customWidth="1"/>
    <col min="4" max="4" width="10.42578125" customWidth="1"/>
    <col min="5" max="5" width="12.7109375" customWidth="1"/>
    <col min="6" max="6" width="8.28515625" customWidth="1"/>
    <col min="7" max="7" width="6.42578125" customWidth="1"/>
    <col min="8" max="8" width="7.85546875" customWidth="1"/>
    <col min="9" max="9" width="7.28515625" customWidth="1"/>
    <col min="10" max="12" width="6.28515625" customWidth="1"/>
    <col min="13" max="13" width="6.7109375" customWidth="1"/>
    <col min="14" max="14" width="7.42578125" customWidth="1"/>
    <col min="15" max="19" width="7.28515625" customWidth="1"/>
    <col min="20" max="20" width="6.28515625" customWidth="1"/>
    <col min="21" max="21" width="6.42578125" customWidth="1"/>
    <col min="22" max="22" width="7.28515625" customWidth="1"/>
    <col min="23" max="23" width="16.7109375" customWidth="1"/>
    <col min="24" max="24" width="8" customWidth="1"/>
    <col min="25" max="25" width="7.28515625" customWidth="1"/>
    <col min="26" max="26" width="31.85546875" customWidth="1"/>
    <col min="28" max="28" width="11.7109375" customWidth="1"/>
  </cols>
  <sheetData>
    <row r="1" spans="1:28" ht="41.45" customHeight="1" x14ac:dyDescent="0.25">
      <c r="A1" s="62"/>
      <c r="B1" s="14" t="s">
        <v>15</v>
      </c>
      <c r="C1" s="9" t="s">
        <v>13</v>
      </c>
      <c r="D1" s="48" t="s">
        <v>12</v>
      </c>
      <c r="E1" s="47" t="s">
        <v>14</v>
      </c>
      <c r="F1" s="14" t="s">
        <v>39</v>
      </c>
      <c r="G1" s="14" t="s">
        <v>1</v>
      </c>
      <c r="H1" s="14" t="s">
        <v>2</v>
      </c>
      <c r="I1" s="14" t="s">
        <v>29</v>
      </c>
      <c r="J1" s="14" t="s">
        <v>3</v>
      </c>
      <c r="K1" s="59" t="s">
        <v>31</v>
      </c>
      <c r="L1" s="60"/>
      <c r="M1" s="60"/>
      <c r="N1" s="61"/>
      <c r="O1" s="64" t="s">
        <v>34</v>
      </c>
      <c r="P1" s="64"/>
      <c r="Q1" s="64"/>
      <c r="R1" s="64"/>
      <c r="S1" s="58" t="s">
        <v>50</v>
      </c>
      <c r="T1" s="58"/>
      <c r="U1" s="58"/>
      <c r="V1" s="58"/>
      <c r="Y1" s="22"/>
    </row>
    <row r="2" spans="1:28" ht="30" customHeight="1" x14ac:dyDescent="0.25">
      <c r="A2" s="63"/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8" t="s">
        <v>25</v>
      </c>
      <c r="L2" s="9" t="s">
        <v>27</v>
      </c>
      <c r="M2" s="9" t="s">
        <v>28</v>
      </c>
      <c r="N2" s="44" t="s">
        <v>30</v>
      </c>
      <c r="O2" s="18" t="s">
        <v>35</v>
      </c>
      <c r="P2" s="48" t="s">
        <v>36</v>
      </c>
      <c r="Q2" s="48" t="s">
        <v>37</v>
      </c>
      <c r="R2" s="45" t="s">
        <v>38</v>
      </c>
      <c r="S2" s="19" t="s">
        <v>41</v>
      </c>
      <c r="T2" s="47" t="s">
        <v>42</v>
      </c>
      <c r="U2" s="47" t="s">
        <v>43</v>
      </c>
      <c r="V2" s="46" t="s">
        <v>44</v>
      </c>
      <c r="X2" s="22" t="s">
        <v>46</v>
      </c>
    </row>
    <row r="3" spans="1:28" ht="15.75" customHeight="1" x14ac:dyDescent="0.25">
      <c r="A3" s="6" t="s">
        <v>0</v>
      </c>
      <c r="B3" s="10">
        <v>2018</v>
      </c>
      <c r="C3" s="7"/>
      <c r="D3" s="7"/>
      <c r="E3" s="38" t="s">
        <v>10</v>
      </c>
      <c r="F3" s="38" t="s">
        <v>10</v>
      </c>
      <c r="G3" s="38" t="s">
        <v>10</v>
      </c>
      <c r="H3" s="38" t="s">
        <v>10</v>
      </c>
      <c r="I3" s="38" t="s">
        <v>10</v>
      </c>
      <c r="J3" s="38" t="s">
        <v>10</v>
      </c>
      <c r="K3" s="39"/>
      <c r="L3" s="40"/>
      <c r="M3" s="40"/>
      <c r="N3" s="40"/>
      <c r="O3" s="41"/>
      <c r="P3" s="42"/>
      <c r="Q3" s="42"/>
      <c r="R3" s="42"/>
      <c r="S3" s="43" t="s">
        <v>10</v>
      </c>
      <c r="T3" s="24" t="s">
        <v>10</v>
      </c>
      <c r="U3" s="24" t="s">
        <v>10</v>
      </c>
      <c r="V3" s="24" t="s">
        <v>10</v>
      </c>
      <c r="X3" s="22"/>
    </row>
    <row r="4" spans="1:28" x14ac:dyDescent="0.25">
      <c r="A4" s="6" t="s">
        <v>4</v>
      </c>
      <c r="B4" s="10">
        <v>2018</v>
      </c>
      <c r="C4" s="11"/>
      <c r="D4" s="11" t="s">
        <v>10</v>
      </c>
      <c r="E4" s="11"/>
      <c r="F4" s="11" t="s">
        <v>10</v>
      </c>
      <c r="G4" s="11" t="s">
        <v>10</v>
      </c>
      <c r="H4" s="10" t="s">
        <v>10</v>
      </c>
      <c r="I4" s="10"/>
      <c r="J4" s="10"/>
      <c r="K4" s="12"/>
      <c r="L4" s="12"/>
      <c r="M4" s="12"/>
      <c r="N4" s="12"/>
      <c r="O4" s="17" t="s">
        <v>10</v>
      </c>
      <c r="P4" s="17" t="s">
        <v>10</v>
      </c>
      <c r="Q4" s="17"/>
      <c r="R4" s="48"/>
      <c r="S4" s="21"/>
      <c r="T4" s="21"/>
      <c r="U4" s="21"/>
      <c r="V4" s="47"/>
      <c r="W4" s="5" t="s">
        <v>25</v>
      </c>
      <c r="X4" s="3">
        <f>K36</f>
        <v>0.125</v>
      </c>
      <c r="Y4" s="4">
        <f>K35/C35</f>
        <v>0.4</v>
      </c>
      <c r="Z4" s="15" t="s">
        <v>26</v>
      </c>
    </row>
    <row r="5" spans="1:28" x14ac:dyDescent="0.25">
      <c r="A5" s="6" t="s">
        <v>5</v>
      </c>
      <c r="B5" s="10">
        <v>2012</v>
      </c>
      <c r="C5" s="11"/>
      <c r="D5" s="11"/>
      <c r="E5" s="11" t="s">
        <v>10</v>
      </c>
      <c r="F5" s="11" t="s">
        <v>10</v>
      </c>
      <c r="G5" s="11" t="s">
        <v>10</v>
      </c>
      <c r="H5" s="10" t="s">
        <v>10</v>
      </c>
      <c r="I5" s="10" t="s">
        <v>10</v>
      </c>
      <c r="J5" s="10" t="s">
        <v>10</v>
      </c>
      <c r="K5" s="12"/>
      <c r="L5" s="12"/>
      <c r="M5" s="12"/>
      <c r="N5" s="12"/>
      <c r="O5" s="17"/>
      <c r="P5" s="17"/>
      <c r="Q5" s="17"/>
      <c r="R5" s="48"/>
      <c r="S5" s="21" t="s">
        <v>10</v>
      </c>
      <c r="T5" s="21" t="s">
        <v>10</v>
      </c>
      <c r="U5" s="21" t="s">
        <v>10</v>
      </c>
      <c r="V5" s="24" t="s">
        <v>10</v>
      </c>
      <c r="W5" s="5" t="s">
        <v>27</v>
      </c>
      <c r="X5" s="26">
        <f>L36</f>
        <v>0.15625</v>
      </c>
      <c r="Y5" s="27">
        <f>L35/C35</f>
        <v>0.5</v>
      </c>
      <c r="Z5" s="28" t="s">
        <v>33</v>
      </c>
      <c r="AA5" s="30"/>
      <c r="AB5" s="28"/>
    </row>
    <row r="6" spans="1:28" x14ac:dyDescent="0.25">
      <c r="A6" s="6" t="s">
        <v>6</v>
      </c>
      <c r="B6" s="10">
        <v>2015</v>
      </c>
      <c r="C6" s="11" t="s">
        <v>49</v>
      </c>
      <c r="D6" s="11"/>
      <c r="E6" s="11"/>
      <c r="F6" s="11" t="s">
        <v>49</v>
      </c>
      <c r="G6" s="11" t="s">
        <v>49</v>
      </c>
      <c r="H6" s="10" t="s">
        <v>49</v>
      </c>
      <c r="I6" s="10" t="s">
        <v>49</v>
      </c>
      <c r="J6" s="10" t="s">
        <v>49</v>
      </c>
      <c r="K6" s="12" t="s">
        <v>49</v>
      </c>
      <c r="L6" s="12" t="s">
        <v>49</v>
      </c>
      <c r="M6" s="12" t="s">
        <v>49</v>
      </c>
      <c r="N6" s="12" t="s">
        <v>49</v>
      </c>
      <c r="O6" s="17"/>
      <c r="P6" s="17"/>
      <c r="Q6" s="17"/>
      <c r="R6" s="48"/>
      <c r="S6" s="21"/>
      <c r="T6" s="21"/>
      <c r="U6" s="21"/>
      <c r="V6" s="24"/>
      <c r="W6" s="5" t="s">
        <v>28</v>
      </c>
      <c r="X6" s="26">
        <f>M36</f>
        <v>0.15625</v>
      </c>
      <c r="Y6" s="27">
        <f>M35/C35</f>
        <v>0.5</v>
      </c>
      <c r="Z6" s="28" t="s">
        <v>40</v>
      </c>
      <c r="AA6" s="28"/>
      <c r="AB6" s="28"/>
    </row>
    <row r="7" spans="1:28" x14ac:dyDescent="0.25">
      <c r="A7" s="6" t="s">
        <v>7</v>
      </c>
      <c r="B7" s="10">
        <v>2018</v>
      </c>
      <c r="C7" s="11"/>
      <c r="D7" s="11" t="s">
        <v>49</v>
      </c>
      <c r="E7" s="11"/>
      <c r="F7" s="11" t="s">
        <v>49</v>
      </c>
      <c r="G7" s="11" t="s">
        <v>49</v>
      </c>
      <c r="H7" s="10" t="s">
        <v>49</v>
      </c>
      <c r="I7" s="10"/>
      <c r="J7" s="10" t="s">
        <v>49</v>
      </c>
      <c r="K7" s="12"/>
      <c r="L7" s="12"/>
      <c r="M7" s="12"/>
      <c r="N7" s="12"/>
      <c r="O7" s="17" t="s">
        <v>49</v>
      </c>
      <c r="P7" s="17" t="s">
        <v>49</v>
      </c>
      <c r="Q7" s="17"/>
      <c r="R7" s="48"/>
      <c r="S7" s="21"/>
      <c r="T7" s="21"/>
      <c r="U7" s="21"/>
      <c r="V7" s="24"/>
      <c r="W7" s="5" t="s">
        <v>32</v>
      </c>
      <c r="X7" s="26">
        <f>N36</f>
        <v>6.25E-2</v>
      </c>
      <c r="Y7" s="27">
        <f>N35/C35</f>
        <v>0.2</v>
      </c>
      <c r="Z7" s="28" t="s">
        <v>55</v>
      </c>
      <c r="AA7" s="28"/>
      <c r="AB7" s="28"/>
    </row>
    <row r="8" spans="1:28" x14ac:dyDescent="0.25">
      <c r="A8" s="6" t="s">
        <v>8</v>
      </c>
      <c r="B8" s="10">
        <v>2017</v>
      </c>
      <c r="C8" s="11" t="s">
        <v>49</v>
      </c>
      <c r="D8" s="11"/>
      <c r="E8" s="11"/>
      <c r="F8" s="11" t="s">
        <v>49</v>
      </c>
      <c r="G8" s="11" t="s">
        <v>49</v>
      </c>
      <c r="H8" s="10" t="s">
        <v>49</v>
      </c>
      <c r="I8" s="10"/>
      <c r="J8" s="10" t="s">
        <v>49</v>
      </c>
      <c r="K8" s="12" t="s">
        <v>49</v>
      </c>
      <c r="L8" s="12" t="s">
        <v>49</v>
      </c>
      <c r="M8" s="12"/>
      <c r="N8" s="12"/>
      <c r="O8" s="17"/>
      <c r="P8" s="17"/>
      <c r="Q8" s="17"/>
      <c r="R8" s="48"/>
      <c r="S8" s="21"/>
      <c r="T8" s="21"/>
      <c r="U8" s="21"/>
      <c r="V8" s="24"/>
      <c r="X8" s="28"/>
      <c r="Y8" s="28"/>
      <c r="Z8" s="28"/>
      <c r="AA8" s="28"/>
      <c r="AB8" s="28"/>
    </row>
    <row r="9" spans="1:28" x14ac:dyDescent="0.25">
      <c r="A9" s="6" t="s">
        <v>9</v>
      </c>
      <c r="B9" s="10">
        <v>2017</v>
      </c>
      <c r="C9" s="11"/>
      <c r="D9" s="11"/>
      <c r="E9" s="11" t="s">
        <v>49</v>
      </c>
      <c r="F9" s="11" t="s">
        <v>49</v>
      </c>
      <c r="G9" s="11" t="s">
        <v>49</v>
      </c>
      <c r="H9" s="10" t="s">
        <v>49</v>
      </c>
      <c r="I9" s="10" t="s">
        <v>49</v>
      </c>
      <c r="J9" s="10" t="s">
        <v>49</v>
      </c>
      <c r="K9" s="12"/>
      <c r="L9" s="12"/>
      <c r="M9" s="12"/>
      <c r="N9" s="12"/>
      <c r="O9" s="17"/>
      <c r="P9" s="17"/>
      <c r="Q9" s="17"/>
      <c r="R9" s="48"/>
      <c r="S9" s="21" t="s">
        <v>49</v>
      </c>
      <c r="T9" s="21" t="s">
        <v>49</v>
      </c>
      <c r="U9" s="21" t="s">
        <v>49</v>
      </c>
      <c r="V9" s="24" t="s">
        <v>49</v>
      </c>
      <c r="W9" s="5" t="s">
        <v>35</v>
      </c>
      <c r="X9" s="26">
        <f>O36</f>
        <v>9.375E-2</v>
      </c>
      <c r="Y9" s="27">
        <f>O35/D35</f>
        <v>0.75</v>
      </c>
      <c r="Z9" s="29" t="s">
        <v>51</v>
      </c>
      <c r="AA9" s="28"/>
      <c r="AB9" s="28"/>
    </row>
    <row r="10" spans="1:28" x14ac:dyDescent="0.25">
      <c r="A10" s="6" t="s">
        <v>60</v>
      </c>
      <c r="B10" s="10">
        <v>2008</v>
      </c>
      <c r="C10" s="11"/>
      <c r="D10" s="11"/>
      <c r="E10" s="11" t="s">
        <v>49</v>
      </c>
      <c r="F10" s="11" t="s">
        <v>49</v>
      </c>
      <c r="G10" s="11" t="s">
        <v>49</v>
      </c>
      <c r="H10" s="10" t="s">
        <v>49</v>
      </c>
      <c r="I10" s="10" t="s">
        <v>49</v>
      </c>
      <c r="J10" s="10" t="s">
        <v>49</v>
      </c>
      <c r="K10" s="12"/>
      <c r="L10" s="12"/>
      <c r="M10" s="12"/>
      <c r="N10" s="12"/>
      <c r="O10" s="17"/>
      <c r="P10" s="17"/>
      <c r="Q10" s="17"/>
      <c r="R10" s="48"/>
      <c r="S10" s="21" t="s">
        <v>49</v>
      </c>
      <c r="T10" s="21" t="s">
        <v>49</v>
      </c>
      <c r="U10" s="21" t="s">
        <v>49</v>
      </c>
      <c r="V10" s="24" t="s">
        <v>49</v>
      </c>
      <c r="W10" s="5" t="s">
        <v>36</v>
      </c>
      <c r="X10" s="26">
        <f>P36</f>
        <v>0.125</v>
      </c>
      <c r="Y10" s="27">
        <f>P35/D35</f>
        <v>1</v>
      </c>
      <c r="Z10" s="28" t="s">
        <v>52</v>
      </c>
      <c r="AA10" s="30"/>
      <c r="AB10" s="28"/>
    </row>
    <row r="11" spans="1:28" x14ac:dyDescent="0.25">
      <c r="A11" s="6" t="s">
        <v>61</v>
      </c>
      <c r="B11" s="10">
        <v>2005</v>
      </c>
      <c r="C11" s="11" t="s">
        <v>49</v>
      </c>
      <c r="D11" s="11"/>
      <c r="E11" s="11"/>
      <c r="F11" s="11"/>
      <c r="G11" s="11"/>
      <c r="H11" s="10" t="s">
        <v>10</v>
      </c>
      <c r="I11" s="10" t="s">
        <v>10</v>
      </c>
      <c r="J11" s="10"/>
      <c r="K11" s="12"/>
      <c r="L11" s="12"/>
      <c r="M11" s="12" t="s">
        <v>10</v>
      </c>
      <c r="N11" s="12"/>
      <c r="O11" s="17"/>
      <c r="P11" s="17"/>
      <c r="Q11" s="17"/>
      <c r="R11" s="48"/>
      <c r="S11" s="21"/>
      <c r="T11" s="21"/>
      <c r="U11" s="21"/>
      <c r="V11" s="24"/>
      <c r="W11" s="5" t="s">
        <v>37</v>
      </c>
      <c r="X11" s="26">
        <f>Q36</f>
        <v>3.125E-2</v>
      </c>
      <c r="Y11" s="27">
        <f>Q35/D35</f>
        <v>0.25</v>
      </c>
      <c r="Z11" s="28" t="s">
        <v>53</v>
      </c>
      <c r="AA11" s="30"/>
      <c r="AB11" s="28"/>
    </row>
    <row r="12" spans="1:28" x14ac:dyDescent="0.25">
      <c r="A12" s="6" t="s">
        <v>62</v>
      </c>
      <c r="B12" s="10">
        <v>2018</v>
      </c>
      <c r="C12" s="11"/>
      <c r="D12" s="11" t="s">
        <v>10</v>
      </c>
      <c r="E12" s="11"/>
      <c r="F12" s="11"/>
      <c r="G12" s="11" t="s">
        <v>10</v>
      </c>
      <c r="H12" s="10" t="s">
        <v>10</v>
      </c>
      <c r="I12" s="10"/>
      <c r="J12" s="10"/>
      <c r="K12" s="12"/>
      <c r="L12" s="12"/>
      <c r="M12" s="12"/>
      <c r="N12" s="12"/>
      <c r="O12" s="17" t="s">
        <v>10</v>
      </c>
      <c r="P12" s="17" t="s">
        <v>10</v>
      </c>
      <c r="Q12" s="17"/>
      <c r="R12" s="48"/>
      <c r="S12" s="21"/>
      <c r="T12" s="21"/>
      <c r="U12" s="21"/>
      <c r="V12" s="24"/>
      <c r="W12" s="5" t="s">
        <v>47</v>
      </c>
      <c r="X12" s="26">
        <f>R36</f>
        <v>0</v>
      </c>
      <c r="Y12" s="27">
        <f>R35/D35</f>
        <v>0</v>
      </c>
      <c r="Z12" s="28" t="s">
        <v>54</v>
      </c>
      <c r="AA12" s="28"/>
      <c r="AB12" s="28"/>
    </row>
    <row r="13" spans="1:28" x14ac:dyDescent="0.25">
      <c r="A13" s="6" t="s">
        <v>63</v>
      </c>
      <c r="B13" s="10">
        <v>2011</v>
      </c>
      <c r="C13" s="11"/>
      <c r="D13" s="11"/>
      <c r="E13" s="11" t="s">
        <v>10</v>
      </c>
      <c r="F13" s="11" t="s">
        <v>10</v>
      </c>
      <c r="G13" s="11" t="s">
        <v>10</v>
      </c>
      <c r="H13" s="10" t="s">
        <v>10</v>
      </c>
      <c r="I13" s="10" t="s">
        <v>10</v>
      </c>
      <c r="J13" s="10"/>
      <c r="K13" s="12"/>
      <c r="L13" s="12"/>
      <c r="M13" s="12"/>
      <c r="N13" s="12"/>
      <c r="O13" s="17"/>
      <c r="P13" s="17"/>
      <c r="Q13" s="17"/>
      <c r="R13" s="48"/>
      <c r="S13" s="21" t="s">
        <v>10</v>
      </c>
      <c r="T13" s="21" t="s">
        <v>10</v>
      </c>
      <c r="U13" s="21" t="s">
        <v>10</v>
      </c>
      <c r="V13" s="24" t="s">
        <v>10</v>
      </c>
      <c r="X13" s="28"/>
      <c r="Y13" s="28"/>
      <c r="Z13" s="28"/>
      <c r="AA13" s="28"/>
      <c r="AB13" s="28"/>
    </row>
    <row r="14" spans="1:28" x14ac:dyDescent="0.25">
      <c r="A14" s="6" t="s">
        <v>64</v>
      </c>
      <c r="B14" s="10">
        <v>2017</v>
      </c>
      <c r="C14" s="11"/>
      <c r="D14" s="11"/>
      <c r="E14" s="11" t="s">
        <v>10</v>
      </c>
      <c r="F14" s="11"/>
      <c r="G14" s="11"/>
      <c r="H14" s="10"/>
      <c r="I14" s="10"/>
      <c r="J14" s="10"/>
      <c r="K14" s="12"/>
      <c r="L14" s="12"/>
      <c r="M14" s="12"/>
      <c r="N14" s="12"/>
      <c r="O14" s="17"/>
      <c r="P14" s="17"/>
      <c r="Q14" s="17"/>
      <c r="R14" s="48"/>
      <c r="S14" s="21"/>
      <c r="T14" s="21"/>
      <c r="U14" s="21"/>
      <c r="V14" s="24"/>
      <c r="W14" s="5" t="s">
        <v>41</v>
      </c>
      <c r="X14" s="26">
        <f>S36</f>
        <v>0.40625</v>
      </c>
      <c r="Y14" s="27">
        <f>S35/E35</f>
        <v>0.72222222222222221</v>
      </c>
      <c r="Z14" s="29" t="s">
        <v>56</v>
      </c>
      <c r="AA14" s="28"/>
      <c r="AB14" s="28"/>
    </row>
    <row r="15" spans="1:28" x14ac:dyDescent="0.25">
      <c r="A15" s="6" t="s">
        <v>65</v>
      </c>
      <c r="B15" s="10">
        <v>2016</v>
      </c>
      <c r="C15" s="11" t="s">
        <v>10</v>
      </c>
      <c r="D15" s="11"/>
      <c r="E15" s="11"/>
      <c r="F15" s="11"/>
      <c r="G15" s="11" t="s">
        <v>10</v>
      </c>
      <c r="H15" s="10" t="s">
        <v>10</v>
      </c>
      <c r="I15" s="10"/>
      <c r="J15" s="10" t="s">
        <v>10</v>
      </c>
      <c r="K15" s="12" t="s">
        <v>10</v>
      </c>
      <c r="L15" s="12" t="s">
        <v>10</v>
      </c>
      <c r="M15" s="12"/>
      <c r="N15" s="12"/>
      <c r="O15" s="17"/>
      <c r="P15" s="17"/>
      <c r="Q15" s="17"/>
      <c r="R15" s="48"/>
      <c r="S15" s="21"/>
      <c r="T15" s="21"/>
      <c r="U15" s="21"/>
      <c r="V15" s="24"/>
      <c r="W15" s="5" t="s">
        <v>42</v>
      </c>
      <c r="X15" s="36">
        <f>T36</f>
        <v>0.53125</v>
      </c>
      <c r="Y15" s="27">
        <f>T35/E35</f>
        <v>0.94444444444444442</v>
      </c>
      <c r="Z15" s="28" t="s">
        <v>57</v>
      </c>
      <c r="AA15" s="28"/>
      <c r="AB15" s="28"/>
    </row>
    <row r="16" spans="1:28" x14ac:dyDescent="0.25">
      <c r="A16" s="6" t="s">
        <v>66</v>
      </c>
      <c r="B16" s="10">
        <v>1995</v>
      </c>
      <c r="C16" s="11"/>
      <c r="D16" s="11"/>
      <c r="E16" s="11" t="s">
        <v>10</v>
      </c>
      <c r="F16" s="11" t="s">
        <v>10</v>
      </c>
      <c r="G16" s="11" t="s">
        <v>10</v>
      </c>
      <c r="H16" s="10" t="s">
        <v>10</v>
      </c>
      <c r="I16" s="10" t="s">
        <v>10</v>
      </c>
      <c r="J16" s="10"/>
      <c r="K16" s="12"/>
      <c r="L16" s="12"/>
      <c r="M16" s="12"/>
      <c r="N16" s="12"/>
      <c r="O16" s="17"/>
      <c r="P16" s="17"/>
      <c r="Q16" s="17"/>
      <c r="R16" s="48"/>
      <c r="S16" s="21" t="s">
        <v>10</v>
      </c>
      <c r="T16" s="21" t="s">
        <v>10</v>
      </c>
      <c r="U16" s="21" t="s">
        <v>10</v>
      </c>
      <c r="V16" s="24" t="s">
        <v>10</v>
      </c>
      <c r="W16" s="5" t="s">
        <v>43</v>
      </c>
      <c r="X16" s="26">
        <f>U36</f>
        <v>0.5</v>
      </c>
      <c r="Y16" s="27">
        <f>U35/E35</f>
        <v>0.88888888888888884</v>
      </c>
      <c r="Z16" s="28" t="s">
        <v>58</v>
      </c>
      <c r="AA16" s="30"/>
      <c r="AB16" s="28"/>
    </row>
    <row r="17" spans="1:28" x14ac:dyDescent="0.25">
      <c r="A17" s="6" t="s">
        <v>67</v>
      </c>
      <c r="B17" s="10">
        <v>2000</v>
      </c>
      <c r="C17" s="11"/>
      <c r="D17" s="11"/>
      <c r="E17" s="11" t="s">
        <v>10</v>
      </c>
      <c r="F17" s="11"/>
      <c r="G17" s="11"/>
      <c r="H17" s="10" t="s">
        <v>10</v>
      </c>
      <c r="I17" s="10" t="s">
        <v>10</v>
      </c>
      <c r="J17" s="10"/>
      <c r="K17" s="12"/>
      <c r="L17" s="12"/>
      <c r="M17" s="12"/>
      <c r="N17" s="12"/>
      <c r="O17" s="17"/>
      <c r="P17" s="17"/>
      <c r="Q17" s="17"/>
      <c r="R17" s="48"/>
      <c r="S17" s="21"/>
      <c r="T17" s="21" t="s">
        <v>10</v>
      </c>
      <c r="U17" s="21" t="s">
        <v>10</v>
      </c>
      <c r="V17" s="24"/>
      <c r="W17" s="5" t="s">
        <v>48</v>
      </c>
      <c r="X17" s="3">
        <f>V36</f>
        <v>0.40625</v>
      </c>
      <c r="Y17" s="35">
        <f>V35/E35</f>
        <v>0.72222222222222221</v>
      </c>
      <c r="Z17" t="s">
        <v>59</v>
      </c>
      <c r="AB17" s="28"/>
    </row>
    <row r="18" spans="1:28" x14ac:dyDescent="0.25">
      <c r="A18" s="6" t="s">
        <v>69</v>
      </c>
      <c r="B18" s="10">
        <v>2005</v>
      </c>
      <c r="C18" s="11"/>
      <c r="D18" s="11"/>
      <c r="E18" s="11" t="s">
        <v>10</v>
      </c>
      <c r="F18" s="11" t="s">
        <v>10</v>
      </c>
      <c r="G18" s="11" t="s">
        <v>10</v>
      </c>
      <c r="H18" s="10" t="s">
        <v>10</v>
      </c>
      <c r="I18" s="10" t="s">
        <v>10</v>
      </c>
      <c r="J18" s="10" t="s">
        <v>10</v>
      </c>
      <c r="K18" s="12"/>
      <c r="L18" s="12"/>
      <c r="M18" s="12"/>
      <c r="N18" s="12"/>
      <c r="O18" s="17"/>
      <c r="P18" s="17"/>
      <c r="Q18" s="17"/>
      <c r="R18" s="48"/>
      <c r="S18" s="21" t="s">
        <v>10</v>
      </c>
      <c r="T18" s="21" t="s">
        <v>10</v>
      </c>
      <c r="U18" s="21" t="s">
        <v>10</v>
      </c>
      <c r="V18" s="24" t="s">
        <v>10</v>
      </c>
      <c r="W18" s="5"/>
      <c r="X18" s="26"/>
      <c r="Y18" s="27"/>
      <c r="Z18" s="28"/>
      <c r="AA18" s="30"/>
      <c r="AB18" s="28"/>
    </row>
    <row r="19" spans="1:28" x14ac:dyDescent="0.25">
      <c r="A19" s="6" t="s">
        <v>70</v>
      </c>
      <c r="B19" s="10">
        <v>2008</v>
      </c>
      <c r="C19" s="11"/>
      <c r="D19" s="11" t="s">
        <v>10</v>
      </c>
      <c r="E19" s="11"/>
      <c r="F19" s="11" t="s">
        <v>10</v>
      </c>
      <c r="G19" s="11"/>
      <c r="H19" s="10" t="s">
        <v>10</v>
      </c>
      <c r="I19" s="10" t="s">
        <v>10</v>
      </c>
      <c r="J19" s="10"/>
      <c r="K19" s="12"/>
      <c r="L19" s="12"/>
      <c r="M19" s="12"/>
      <c r="N19" s="12"/>
      <c r="O19" s="17"/>
      <c r="P19" s="17" t="s">
        <v>10</v>
      </c>
      <c r="Q19" s="17" t="s">
        <v>10</v>
      </c>
      <c r="R19" s="48"/>
      <c r="S19" s="21"/>
      <c r="T19" s="21"/>
      <c r="U19" s="21"/>
      <c r="V19" s="24"/>
      <c r="W19" s="5"/>
      <c r="X19" s="26"/>
      <c r="Y19" s="27"/>
      <c r="Z19" s="28"/>
      <c r="AA19" s="30"/>
      <c r="AB19" s="28"/>
    </row>
    <row r="20" spans="1:28" x14ac:dyDescent="0.25">
      <c r="A20" s="6" t="s">
        <v>71</v>
      </c>
      <c r="B20" s="10">
        <v>2006</v>
      </c>
      <c r="C20" s="11"/>
      <c r="D20" s="11"/>
      <c r="E20" s="11" t="s">
        <v>10</v>
      </c>
      <c r="F20" s="11" t="s">
        <v>10</v>
      </c>
      <c r="G20" s="11"/>
      <c r="H20" s="10" t="s">
        <v>10</v>
      </c>
      <c r="I20" s="10" t="s">
        <v>10</v>
      </c>
      <c r="J20" s="10" t="s">
        <v>10</v>
      </c>
      <c r="K20" s="12"/>
      <c r="L20" s="12"/>
      <c r="M20" s="12"/>
      <c r="N20" s="12"/>
      <c r="O20" s="17"/>
      <c r="P20" s="17"/>
      <c r="Q20" s="17"/>
      <c r="R20" s="48"/>
      <c r="S20" s="21"/>
      <c r="T20" s="21" t="s">
        <v>10</v>
      </c>
      <c r="U20" s="21" t="s">
        <v>10</v>
      </c>
      <c r="V20" s="24"/>
      <c r="W20" s="5"/>
      <c r="X20" s="26"/>
      <c r="Y20" s="27"/>
      <c r="Z20" s="28"/>
      <c r="AA20" s="30"/>
      <c r="AB20" s="28"/>
    </row>
    <row r="21" spans="1:28" x14ac:dyDescent="0.25">
      <c r="A21" s="6" t="s">
        <v>72</v>
      </c>
      <c r="B21" s="10">
        <v>2014</v>
      </c>
      <c r="C21" s="11"/>
      <c r="D21" s="11"/>
      <c r="E21" s="11" t="s">
        <v>10</v>
      </c>
      <c r="F21" s="11"/>
      <c r="G21" s="11" t="s">
        <v>10</v>
      </c>
      <c r="H21" s="10" t="s">
        <v>10</v>
      </c>
      <c r="I21" s="10" t="s">
        <v>10</v>
      </c>
      <c r="J21" s="10" t="s">
        <v>10</v>
      </c>
      <c r="K21" s="12"/>
      <c r="L21" s="12"/>
      <c r="M21" s="12"/>
      <c r="N21" s="12"/>
      <c r="O21" s="17"/>
      <c r="P21" s="17"/>
      <c r="Q21" s="17"/>
      <c r="R21" s="48"/>
      <c r="S21" s="21" t="s">
        <v>10</v>
      </c>
      <c r="T21" s="21" t="s">
        <v>10</v>
      </c>
      <c r="U21" s="21" t="s">
        <v>10</v>
      </c>
      <c r="V21" s="24" t="s">
        <v>10</v>
      </c>
      <c r="W21" s="5"/>
      <c r="X21" s="26"/>
      <c r="Y21" s="27"/>
      <c r="Z21" s="28"/>
      <c r="AA21" s="30"/>
      <c r="AB21" s="28"/>
    </row>
    <row r="22" spans="1:28" x14ac:dyDescent="0.25">
      <c r="A22" s="6" t="s">
        <v>73</v>
      </c>
      <c r="B22" s="10">
        <v>2009</v>
      </c>
      <c r="C22" s="11"/>
      <c r="D22" s="11"/>
      <c r="E22" s="11" t="s">
        <v>10</v>
      </c>
      <c r="F22" s="11"/>
      <c r="G22" s="11"/>
      <c r="H22" s="10" t="s">
        <v>10</v>
      </c>
      <c r="I22" s="10"/>
      <c r="J22" s="10"/>
      <c r="K22" s="12"/>
      <c r="L22" s="12"/>
      <c r="M22" s="12"/>
      <c r="N22" s="12"/>
      <c r="O22" s="17"/>
      <c r="P22" s="17"/>
      <c r="Q22" s="17"/>
      <c r="R22" s="48"/>
      <c r="S22" s="21"/>
      <c r="T22" s="21" t="s">
        <v>10</v>
      </c>
      <c r="U22" s="21"/>
      <c r="V22" s="24"/>
      <c r="W22" s="5"/>
      <c r="X22" s="26"/>
      <c r="Y22" s="27"/>
      <c r="Z22" s="28"/>
      <c r="AA22" s="30"/>
      <c r="AB22" s="28"/>
    </row>
    <row r="23" spans="1:28" x14ac:dyDescent="0.25">
      <c r="A23" s="6" t="s">
        <v>74</v>
      </c>
      <c r="B23" s="10">
        <v>2006</v>
      </c>
      <c r="C23" s="11"/>
      <c r="D23" s="11"/>
      <c r="E23" s="11" t="s">
        <v>10</v>
      </c>
      <c r="F23" s="11" t="s">
        <v>10</v>
      </c>
      <c r="G23" s="11"/>
      <c r="H23" s="10" t="s">
        <v>10</v>
      </c>
      <c r="I23" s="10" t="s">
        <v>10</v>
      </c>
      <c r="J23" s="10" t="s">
        <v>10</v>
      </c>
      <c r="K23" s="12"/>
      <c r="L23" s="12"/>
      <c r="M23" s="12"/>
      <c r="N23" s="12"/>
      <c r="O23" s="17"/>
      <c r="P23" s="17"/>
      <c r="Q23" s="17"/>
      <c r="R23" s="48"/>
      <c r="S23" s="21"/>
      <c r="T23" s="21" t="s">
        <v>10</v>
      </c>
      <c r="U23" s="21" t="s">
        <v>10</v>
      </c>
      <c r="V23" s="24"/>
      <c r="W23" s="5"/>
      <c r="X23" s="26"/>
      <c r="Y23" s="27"/>
      <c r="Z23" s="28"/>
      <c r="AA23" s="30"/>
      <c r="AB23" s="28"/>
    </row>
    <row r="24" spans="1:28" x14ac:dyDescent="0.25">
      <c r="A24" s="6" t="s">
        <v>75</v>
      </c>
      <c r="B24" s="10">
        <v>2008</v>
      </c>
      <c r="C24" s="11"/>
      <c r="D24" s="11"/>
      <c r="E24" s="11" t="s">
        <v>10</v>
      </c>
      <c r="F24" s="11" t="s">
        <v>10</v>
      </c>
      <c r="G24" s="11" t="s">
        <v>10</v>
      </c>
      <c r="H24" s="10" t="s">
        <v>10</v>
      </c>
      <c r="I24" s="10" t="s">
        <v>10</v>
      </c>
      <c r="J24" s="10" t="s">
        <v>10</v>
      </c>
      <c r="K24" s="12"/>
      <c r="L24" s="12"/>
      <c r="M24" s="12"/>
      <c r="N24" s="12"/>
      <c r="O24" s="17"/>
      <c r="P24" s="17"/>
      <c r="Q24" s="17"/>
      <c r="R24" s="48"/>
      <c r="S24" s="21" t="s">
        <v>10</v>
      </c>
      <c r="T24" s="21" t="s">
        <v>10</v>
      </c>
      <c r="U24" s="21" t="s">
        <v>10</v>
      </c>
      <c r="V24" s="24" t="s">
        <v>10</v>
      </c>
      <c r="W24" s="5"/>
      <c r="X24" s="26"/>
      <c r="Y24" s="27"/>
      <c r="Z24" s="28"/>
      <c r="AA24" s="30"/>
      <c r="AB24" s="28"/>
    </row>
    <row r="25" spans="1:28" x14ac:dyDescent="0.25">
      <c r="A25" s="6" t="s">
        <v>76</v>
      </c>
      <c r="B25" s="10">
        <v>1999</v>
      </c>
      <c r="C25" s="11"/>
      <c r="D25" s="11"/>
      <c r="E25" s="11" t="s">
        <v>10</v>
      </c>
      <c r="F25" s="11" t="s">
        <v>10</v>
      </c>
      <c r="G25" s="11" t="s">
        <v>10</v>
      </c>
      <c r="H25" s="10" t="s">
        <v>10</v>
      </c>
      <c r="I25" s="10" t="s">
        <v>10</v>
      </c>
      <c r="J25" s="10" t="s">
        <v>10</v>
      </c>
      <c r="K25" s="12"/>
      <c r="L25" s="12"/>
      <c r="M25" s="12"/>
      <c r="N25" s="12"/>
      <c r="O25" s="17"/>
      <c r="P25" s="17"/>
      <c r="Q25" s="17"/>
      <c r="R25" s="48"/>
      <c r="S25" s="21" t="s">
        <v>10</v>
      </c>
      <c r="T25" s="21" t="s">
        <v>10</v>
      </c>
      <c r="U25" s="21" t="s">
        <v>10</v>
      </c>
      <c r="V25" s="24" t="s">
        <v>10</v>
      </c>
      <c r="W25" s="5"/>
      <c r="X25" s="26"/>
      <c r="Y25" s="27"/>
      <c r="Z25" s="28"/>
      <c r="AA25" s="30"/>
      <c r="AB25" s="28"/>
    </row>
    <row r="26" spans="1:28" x14ac:dyDescent="0.25">
      <c r="A26" s="6" t="s">
        <v>77</v>
      </c>
      <c r="B26" s="10">
        <v>2012</v>
      </c>
      <c r="C26" s="11" t="s">
        <v>10</v>
      </c>
      <c r="D26" s="11"/>
      <c r="E26" s="11"/>
      <c r="F26" s="11"/>
      <c r="G26" s="11"/>
      <c r="H26" s="10" t="s">
        <v>10</v>
      </c>
      <c r="I26" s="10" t="s">
        <v>10</v>
      </c>
      <c r="J26" s="10" t="s">
        <v>10</v>
      </c>
      <c r="K26" s="12"/>
      <c r="L26" s="12" t="s">
        <v>10</v>
      </c>
      <c r="M26" s="12" t="s">
        <v>10</v>
      </c>
      <c r="N26" s="12"/>
      <c r="O26" s="17"/>
      <c r="P26" s="17"/>
      <c r="Q26" s="17"/>
      <c r="R26" s="48"/>
      <c r="S26" s="21"/>
      <c r="T26" s="21"/>
      <c r="U26" s="21"/>
      <c r="V26" s="24"/>
      <c r="W26" s="5"/>
      <c r="X26" s="26"/>
      <c r="Y26" s="27"/>
      <c r="Z26" s="28"/>
      <c r="AA26" s="30"/>
      <c r="AB26" s="28"/>
    </row>
    <row r="27" spans="1:28" x14ac:dyDescent="0.25">
      <c r="A27" s="6" t="s">
        <v>78</v>
      </c>
      <c r="B27" s="10">
        <v>2003</v>
      </c>
      <c r="C27" s="11" t="s">
        <v>10</v>
      </c>
      <c r="D27" s="11"/>
      <c r="E27" s="11"/>
      <c r="F27" s="11"/>
      <c r="G27" s="11"/>
      <c r="H27" s="10"/>
      <c r="I27" s="10" t="s">
        <v>10</v>
      </c>
      <c r="J27" s="10"/>
      <c r="K27" s="12"/>
      <c r="L27" s="12"/>
      <c r="M27" s="12" t="s">
        <v>10</v>
      </c>
      <c r="N27" s="12"/>
      <c r="O27" s="17"/>
      <c r="P27" s="17"/>
      <c r="Q27" s="17"/>
      <c r="R27" s="48"/>
      <c r="S27" s="21"/>
      <c r="T27" s="21"/>
      <c r="U27" s="21"/>
      <c r="V27" s="24"/>
      <c r="W27" s="5"/>
      <c r="X27" s="26"/>
      <c r="Y27" s="27"/>
      <c r="Z27" s="28"/>
      <c r="AA27" s="30"/>
      <c r="AB27" s="28"/>
    </row>
    <row r="28" spans="1:28" x14ac:dyDescent="0.25">
      <c r="A28" s="6" t="s">
        <v>79</v>
      </c>
      <c r="B28" s="10" t="s">
        <v>84</v>
      </c>
      <c r="C28" s="11" t="s">
        <v>10</v>
      </c>
      <c r="D28" s="11"/>
      <c r="E28" s="11"/>
      <c r="F28" s="11"/>
      <c r="G28" s="11"/>
      <c r="H28" s="10"/>
      <c r="I28" s="10"/>
      <c r="J28" s="10"/>
      <c r="K28" s="12"/>
      <c r="L28" s="12"/>
      <c r="M28" s="12"/>
      <c r="N28" s="12"/>
      <c r="O28" s="17"/>
      <c r="P28" s="17"/>
      <c r="Q28" s="17"/>
      <c r="R28" s="48"/>
      <c r="S28" s="21"/>
      <c r="T28" s="21"/>
      <c r="U28" s="21"/>
      <c r="V28" s="24"/>
      <c r="W28" s="5"/>
      <c r="X28" s="26"/>
      <c r="Y28" s="27"/>
      <c r="Z28" s="28"/>
      <c r="AA28" s="30"/>
      <c r="AB28" s="28"/>
    </row>
    <row r="29" spans="1:28" x14ac:dyDescent="0.25">
      <c r="A29" s="6" t="s">
        <v>80</v>
      </c>
      <c r="B29" s="10">
        <v>2010</v>
      </c>
      <c r="C29" s="11" t="s">
        <v>10</v>
      </c>
      <c r="D29" s="11"/>
      <c r="E29" s="11"/>
      <c r="F29" s="11"/>
      <c r="G29" s="11" t="s">
        <v>10</v>
      </c>
      <c r="H29" s="10" t="s">
        <v>10</v>
      </c>
      <c r="I29" s="10" t="s">
        <v>10</v>
      </c>
      <c r="J29" s="10" t="s">
        <v>10</v>
      </c>
      <c r="K29" s="12" t="s">
        <v>10</v>
      </c>
      <c r="L29" s="12" t="s">
        <v>10</v>
      </c>
      <c r="M29" s="12" t="s">
        <v>10</v>
      </c>
      <c r="N29" s="12" t="s">
        <v>10</v>
      </c>
      <c r="O29" s="17"/>
      <c r="P29" s="17"/>
      <c r="Q29" s="17"/>
      <c r="R29" s="48"/>
      <c r="S29" s="21"/>
      <c r="T29" s="21"/>
      <c r="U29" s="21"/>
      <c r="V29" s="24"/>
      <c r="W29" s="5"/>
      <c r="X29" s="26"/>
      <c r="Y29" s="27"/>
      <c r="Z29" s="28"/>
      <c r="AA29" s="30"/>
      <c r="AB29" s="28"/>
    </row>
    <row r="30" spans="1:28" x14ac:dyDescent="0.25">
      <c r="A30" s="6" t="s">
        <v>81</v>
      </c>
      <c r="B30" s="10" t="s">
        <v>84</v>
      </c>
      <c r="C30" s="11" t="s">
        <v>10</v>
      </c>
      <c r="D30" s="11"/>
      <c r="E30" s="11"/>
      <c r="F30" s="11"/>
      <c r="G30" s="11"/>
      <c r="H30" s="10"/>
      <c r="I30" s="10"/>
      <c r="J30" s="10"/>
      <c r="K30" s="12"/>
      <c r="L30" s="12"/>
      <c r="M30" s="12"/>
      <c r="N30" s="12"/>
      <c r="O30" s="17"/>
      <c r="P30" s="17"/>
      <c r="Q30" s="17"/>
      <c r="R30" s="48"/>
      <c r="S30" s="21"/>
      <c r="T30" s="21"/>
      <c r="U30" s="21"/>
      <c r="V30" s="24"/>
      <c r="W30" s="5"/>
      <c r="X30" s="26"/>
      <c r="Y30" s="27"/>
      <c r="Z30" s="28"/>
      <c r="AA30" s="30"/>
      <c r="AB30" s="28"/>
    </row>
    <row r="31" spans="1:28" x14ac:dyDescent="0.25">
      <c r="A31" s="6" t="s">
        <v>82</v>
      </c>
      <c r="B31" s="10">
        <v>2007</v>
      </c>
      <c r="C31" s="11" t="s">
        <v>10</v>
      </c>
      <c r="D31" s="11"/>
      <c r="E31" s="11"/>
      <c r="F31" s="11"/>
      <c r="G31" s="11"/>
      <c r="H31" s="10"/>
      <c r="I31" s="10"/>
      <c r="J31" s="10" t="s">
        <v>10</v>
      </c>
      <c r="K31" s="12"/>
      <c r="L31" s="12"/>
      <c r="M31" s="12"/>
      <c r="N31" s="12"/>
      <c r="O31" s="17"/>
      <c r="P31" s="17"/>
      <c r="Q31" s="17"/>
      <c r="R31" s="48"/>
      <c r="S31" s="21"/>
      <c r="T31" s="21"/>
      <c r="U31" s="21"/>
      <c r="V31" s="24"/>
      <c r="W31" s="5"/>
      <c r="X31" s="26"/>
      <c r="Y31" s="27"/>
      <c r="Z31" s="28"/>
      <c r="AA31" s="30"/>
      <c r="AB31" s="28"/>
    </row>
    <row r="32" spans="1:28" x14ac:dyDescent="0.25">
      <c r="A32" s="6" t="s">
        <v>83</v>
      </c>
      <c r="B32" s="10">
        <v>2005</v>
      </c>
      <c r="C32" s="11"/>
      <c r="D32" s="11"/>
      <c r="E32" s="11" t="s">
        <v>10</v>
      </c>
      <c r="F32" s="11" t="s">
        <v>10</v>
      </c>
      <c r="G32" s="11" t="s">
        <v>10</v>
      </c>
      <c r="H32" s="10" t="s">
        <v>10</v>
      </c>
      <c r="I32" s="10" t="s">
        <v>10</v>
      </c>
      <c r="J32" s="10" t="s">
        <v>10</v>
      </c>
      <c r="K32" s="12"/>
      <c r="L32" s="12"/>
      <c r="M32" s="12"/>
      <c r="N32" s="12"/>
      <c r="O32" s="17"/>
      <c r="P32" s="17"/>
      <c r="Q32" s="17"/>
      <c r="R32" s="48"/>
      <c r="S32" s="21" t="s">
        <v>10</v>
      </c>
      <c r="T32" s="21" t="s">
        <v>10</v>
      </c>
      <c r="U32" s="21" t="s">
        <v>10</v>
      </c>
      <c r="V32" s="24" t="s">
        <v>10</v>
      </c>
      <c r="W32" s="5"/>
      <c r="X32" s="26"/>
      <c r="Y32" s="27"/>
      <c r="Z32" s="28"/>
      <c r="AA32" s="30"/>
      <c r="AB32" s="28"/>
    </row>
    <row r="33" spans="1:28" x14ac:dyDescent="0.25">
      <c r="A33" s="6" t="s">
        <v>85</v>
      </c>
      <c r="B33" s="10">
        <v>2009</v>
      </c>
      <c r="C33" s="11"/>
      <c r="D33" s="11"/>
      <c r="E33" s="11" t="s">
        <v>10</v>
      </c>
      <c r="F33" s="11" t="s">
        <v>10</v>
      </c>
      <c r="G33" s="11" t="s">
        <v>10</v>
      </c>
      <c r="H33" s="10" t="s">
        <v>10</v>
      </c>
      <c r="I33" s="10" t="s">
        <v>10</v>
      </c>
      <c r="J33" s="10" t="s">
        <v>10</v>
      </c>
      <c r="K33" s="12"/>
      <c r="L33" s="12"/>
      <c r="M33" s="12"/>
      <c r="N33" s="12"/>
      <c r="O33" s="18"/>
      <c r="P33" s="17"/>
      <c r="Q33" s="17"/>
      <c r="R33" s="48"/>
      <c r="S33" s="21" t="s">
        <v>10</v>
      </c>
      <c r="T33" s="21" t="s">
        <v>10</v>
      </c>
      <c r="U33" s="21" t="s">
        <v>10</v>
      </c>
      <c r="V33" s="24" t="s">
        <v>10</v>
      </c>
      <c r="W33" s="5"/>
      <c r="X33" s="26"/>
      <c r="Y33" s="27"/>
      <c r="Z33" s="28"/>
      <c r="AA33" s="30"/>
      <c r="AB33" s="28"/>
    </row>
    <row r="34" spans="1:28" s="71" customFormat="1" x14ac:dyDescent="0.25">
      <c r="A34" s="65" t="s">
        <v>86</v>
      </c>
      <c r="B34" s="66">
        <v>2018</v>
      </c>
      <c r="C34" s="66"/>
      <c r="D34" s="66"/>
      <c r="E34" s="66" t="s">
        <v>10</v>
      </c>
      <c r="F34" s="66" t="s">
        <v>10</v>
      </c>
      <c r="G34" s="66" t="s">
        <v>10</v>
      </c>
      <c r="H34" s="66" t="s">
        <v>10</v>
      </c>
      <c r="I34" s="66" t="s">
        <v>10</v>
      </c>
      <c r="J34" s="66" t="s">
        <v>10</v>
      </c>
      <c r="K34" s="12"/>
      <c r="L34" s="12"/>
      <c r="M34" s="12"/>
      <c r="N34" s="12"/>
      <c r="O34" s="18"/>
      <c r="P34" s="18"/>
      <c r="Q34" s="18"/>
      <c r="R34" s="18"/>
      <c r="S34" s="66" t="s">
        <v>10</v>
      </c>
      <c r="T34" s="66" t="s">
        <v>10</v>
      </c>
      <c r="U34" s="66" t="s">
        <v>10</v>
      </c>
      <c r="V34" s="67" t="s">
        <v>10</v>
      </c>
      <c r="W34" s="68"/>
      <c r="X34" s="69"/>
      <c r="Y34" s="70"/>
      <c r="AA34" s="72"/>
    </row>
    <row r="35" spans="1:28" s="55" customFormat="1" x14ac:dyDescent="0.25">
      <c r="A35" s="57" t="s">
        <v>68</v>
      </c>
      <c r="B35" s="51"/>
      <c r="C35" s="51">
        <f>COUNTA(C3:C33)</f>
        <v>10</v>
      </c>
      <c r="D35" s="51">
        <f>COUNTA(D3:D33)</f>
        <v>4</v>
      </c>
      <c r="E35" s="51">
        <f>COUNTA(E3:E34)</f>
        <v>18</v>
      </c>
      <c r="F35" s="51">
        <f t="shared" ref="F35:J35" si="0">COUNTA(F3:F34)</f>
        <v>19</v>
      </c>
      <c r="G35" s="51">
        <f t="shared" si="0"/>
        <v>20</v>
      </c>
      <c r="H35" s="51">
        <f t="shared" si="0"/>
        <v>27</v>
      </c>
      <c r="I35" s="51">
        <f t="shared" si="0"/>
        <v>22</v>
      </c>
      <c r="J35" s="51">
        <f t="shared" si="0"/>
        <v>20</v>
      </c>
      <c r="K35" s="51">
        <f>COUNTA(K3:K34)</f>
        <v>4</v>
      </c>
      <c r="L35" s="51">
        <f t="shared" ref="L35:N35" si="1">COUNTA(L3:L34)</f>
        <v>5</v>
      </c>
      <c r="M35" s="51">
        <f t="shared" si="1"/>
        <v>5</v>
      </c>
      <c r="N35" s="51">
        <f t="shared" si="1"/>
        <v>2</v>
      </c>
      <c r="O35" s="51">
        <f>COUNTA(O3:O34)</f>
        <v>3</v>
      </c>
      <c r="P35" s="51">
        <f t="shared" ref="P35:R35" si="2">COUNTA(P3:P34)</f>
        <v>4</v>
      </c>
      <c r="Q35" s="51">
        <f t="shared" si="2"/>
        <v>1</v>
      </c>
      <c r="R35" s="51">
        <f t="shared" si="2"/>
        <v>0</v>
      </c>
      <c r="S35" s="51">
        <f>COUNTA(S3:S34)</f>
        <v>13</v>
      </c>
      <c r="T35" s="51">
        <f t="shared" ref="T35:V35" si="3">COUNTA(T3:T34)</f>
        <v>17</v>
      </c>
      <c r="U35" s="51">
        <f t="shared" si="3"/>
        <v>16</v>
      </c>
      <c r="V35" s="51">
        <f t="shared" si="3"/>
        <v>13</v>
      </c>
    </row>
    <row r="36" spans="1:28" x14ac:dyDescent="0.25">
      <c r="A36" s="6" t="s">
        <v>11</v>
      </c>
      <c r="B36" s="10"/>
      <c r="C36" s="13">
        <f t="shared" ref="C36:V36" si="4">C35/$B38</f>
        <v>0.3125</v>
      </c>
      <c r="D36" s="13">
        <f t="shared" si="4"/>
        <v>0.125</v>
      </c>
      <c r="E36" s="37">
        <f t="shared" si="4"/>
        <v>0.5625</v>
      </c>
      <c r="F36" s="13">
        <f t="shared" si="4"/>
        <v>0.59375</v>
      </c>
      <c r="G36" s="13">
        <f t="shared" si="4"/>
        <v>0.625</v>
      </c>
      <c r="H36" s="13">
        <f t="shared" si="4"/>
        <v>0.84375</v>
      </c>
      <c r="I36" s="13">
        <f t="shared" si="4"/>
        <v>0.6875</v>
      </c>
      <c r="J36" s="13">
        <f t="shared" si="4"/>
        <v>0.625</v>
      </c>
      <c r="K36" s="23">
        <f t="shared" si="4"/>
        <v>0.125</v>
      </c>
      <c r="L36" s="23">
        <f t="shared" si="4"/>
        <v>0.15625</v>
      </c>
      <c r="M36" s="23">
        <f t="shared" si="4"/>
        <v>0.15625</v>
      </c>
      <c r="N36" s="23">
        <f t="shared" si="4"/>
        <v>6.25E-2</v>
      </c>
      <c r="O36" s="25">
        <f t="shared" si="4"/>
        <v>9.375E-2</v>
      </c>
      <c r="P36" s="25">
        <f t="shared" si="4"/>
        <v>0.125</v>
      </c>
      <c r="Q36" s="25">
        <f t="shared" si="4"/>
        <v>3.125E-2</v>
      </c>
      <c r="R36" s="25">
        <f t="shared" si="4"/>
        <v>0</v>
      </c>
      <c r="S36" s="25">
        <f t="shared" si="4"/>
        <v>0.40625</v>
      </c>
      <c r="T36" s="25">
        <f t="shared" si="4"/>
        <v>0.53125</v>
      </c>
      <c r="U36" s="25">
        <f t="shared" si="4"/>
        <v>0.5</v>
      </c>
      <c r="V36" s="25">
        <f t="shared" si="4"/>
        <v>0.40625</v>
      </c>
      <c r="AB36" s="28"/>
    </row>
    <row r="37" spans="1:28" x14ac:dyDescent="0.25">
      <c r="C37" s="1"/>
      <c r="D37" s="1"/>
      <c r="E37" s="1"/>
      <c r="F37" s="1"/>
      <c r="G37" s="1"/>
      <c r="H37" s="1"/>
      <c r="I37" s="1"/>
      <c r="J37" s="1"/>
      <c r="U37" s="1"/>
      <c r="AB37" s="28"/>
    </row>
    <row r="38" spans="1:28" x14ac:dyDescent="0.25">
      <c r="A38" s="33" t="s">
        <v>45</v>
      </c>
      <c r="B38" s="34">
        <f>COUNTA(A3:A34)</f>
        <v>32</v>
      </c>
      <c r="C38" s="1"/>
      <c r="D38" s="1"/>
      <c r="E38" s="1"/>
      <c r="F38" s="1"/>
      <c r="G38" s="1"/>
      <c r="H38" s="1"/>
      <c r="I38" s="1"/>
      <c r="J38" s="1"/>
      <c r="T38" s="2"/>
      <c r="U38" s="1"/>
      <c r="AB38" s="28"/>
    </row>
    <row r="39" spans="1:28" x14ac:dyDescent="0.25">
      <c r="B39" s="1"/>
      <c r="C39" s="1"/>
      <c r="D39" s="1"/>
      <c r="E39" s="1"/>
      <c r="F39" s="1"/>
      <c r="G39" s="1"/>
      <c r="H39" s="1"/>
      <c r="I39" s="1"/>
      <c r="J39" s="1"/>
      <c r="T39" s="2"/>
      <c r="U39" s="1"/>
      <c r="AB39" s="28"/>
    </row>
    <row r="40" spans="1:28" x14ac:dyDescent="0.25">
      <c r="B40" s="1"/>
      <c r="C40" s="1"/>
      <c r="D40" s="1"/>
      <c r="E40" s="1"/>
      <c r="F40" s="1"/>
      <c r="G40" s="1"/>
      <c r="H40" s="1"/>
      <c r="I40" s="1"/>
      <c r="J40" s="1"/>
      <c r="T40" s="2"/>
      <c r="U40" s="1"/>
    </row>
    <row r="41" spans="1:28" x14ac:dyDescent="0.25">
      <c r="B41" s="1"/>
      <c r="C41" s="1"/>
      <c r="D41" s="1"/>
      <c r="E41" s="1"/>
      <c r="F41" s="1"/>
      <c r="G41" s="1"/>
      <c r="H41" s="1"/>
      <c r="I41" s="1"/>
      <c r="J41" s="1"/>
      <c r="Y41" s="4"/>
    </row>
    <row r="42" spans="1:28" x14ac:dyDescent="0.25">
      <c r="B42" s="1"/>
      <c r="C42" s="1"/>
      <c r="D42" t="s">
        <v>91</v>
      </c>
      <c r="E42" s="1" t="s">
        <v>90</v>
      </c>
      <c r="F42" s="1" t="s">
        <v>89</v>
      </c>
      <c r="G42" s="1"/>
      <c r="H42" s="1"/>
      <c r="I42" s="1"/>
      <c r="J42" s="1"/>
      <c r="L42" s="1"/>
      <c r="M42" s="1" t="s">
        <v>89</v>
      </c>
      <c r="N42" s="1" t="s">
        <v>90</v>
      </c>
      <c r="O42" s="1" t="s">
        <v>91</v>
      </c>
      <c r="Q42" s="1"/>
      <c r="R42" s="1" t="s">
        <v>89</v>
      </c>
      <c r="S42" s="1" t="s">
        <v>90</v>
      </c>
      <c r="T42" s="1" t="s">
        <v>91</v>
      </c>
      <c r="U42" s="1" t="s">
        <v>87</v>
      </c>
    </row>
    <row r="43" spans="1:28" x14ac:dyDescent="0.25">
      <c r="C43" t="s">
        <v>92</v>
      </c>
      <c r="D43">
        <v>14</v>
      </c>
      <c r="E43">
        <v>3</v>
      </c>
      <c r="F43">
        <v>2</v>
      </c>
      <c r="L43" s="1" t="s">
        <v>88</v>
      </c>
      <c r="M43">
        <f>2/10</f>
        <v>0.2</v>
      </c>
      <c r="N43">
        <v>0</v>
      </c>
      <c r="O43">
        <f>13/18</f>
        <v>0.72222222222222221</v>
      </c>
      <c r="Q43" s="1" t="s">
        <v>88</v>
      </c>
      <c r="R43">
        <f>2/15</f>
        <v>0.13333333333333333</v>
      </c>
      <c r="S43">
        <v>0</v>
      </c>
      <c r="T43">
        <f>13/15</f>
        <v>0.8666666666666667</v>
      </c>
      <c r="U43">
        <v>15</v>
      </c>
    </row>
    <row r="44" spans="1:28" x14ac:dyDescent="0.25">
      <c r="B44" s="1"/>
      <c r="C44" s="1" t="s">
        <v>93</v>
      </c>
      <c r="D44" s="1">
        <v>4</v>
      </c>
      <c r="E44" s="1">
        <v>1</v>
      </c>
      <c r="F44" s="1">
        <v>8</v>
      </c>
      <c r="G44" s="1"/>
      <c r="H44" s="1"/>
      <c r="I44" s="1"/>
      <c r="J44" s="1"/>
      <c r="L44" s="1" t="s">
        <v>1</v>
      </c>
      <c r="M44" s="1">
        <f>4/10</f>
        <v>0.4</v>
      </c>
      <c r="N44" s="1">
        <f>3/4</f>
        <v>0.75</v>
      </c>
      <c r="O44" s="1">
        <f>13/18</f>
        <v>0.72222222222222221</v>
      </c>
      <c r="Q44" s="1" t="s">
        <v>1</v>
      </c>
      <c r="R44" s="1">
        <f>4/20</f>
        <v>0.2</v>
      </c>
      <c r="S44" s="1">
        <f>3/20</f>
        <v>0.15</v>
      </c>
      <c r="T44" s="1">
        <f>13/20</f>
        <v>0.65</v>
      </c>
      <c r="U44" s="1">
        <v>20</v>
      </c>
    </row>
    <row r="45" spans="1:28" x14ac:dyDescent="0.25">
      <c r="B45" s="1"/>
      <c r="C45" s="1" t="s">
        <v>87</v>
      </c>
      <c r="D45" s="1">
        <v>18</v>
      </c>
      <c r="E45" s="1">
        <v>4</v>
      </c>
      <c r="F45" s="1">
        <v>10</v>
      </c>
      <c r="G45" s="1"/>
      <c r="H45" s="1"/>
      <c r="I45" s="1"/>
      <c r="J45" s="1"/>
      <c r="L45" s="1" t="s">
        <v>2</v>
      </c>
      <c r="M45" s="1">
        <f>5/10</f>
        <v>0.5</v>
      </c>
      <c r="N45" s="1">
        <f>4/4</f>
        <v>1</v>
      </c>
      <c r="O45" s="1">
        <f>17/18</f>
        <v>0.94444444444444442</v>
      </c>
      <c r="Q45" s="1" t="s">
        <v>2</v>
      </c>
      <c r="R45" s="1">
        <f>5/27</f>
        <v>0.18518518518518517</v>
      </c>
      <c r="S45" s="1">
        <f>4/27</f>
        <v>0.14814814814814814</v>
      </c>
      <c r="T45" s="1">
        <f>17/27</f>
        <v>0.62962962962962965</v>
      </c>
      <c r="U45" s="1">
        <v>27</v>
      </c>
    </row>
    <row r="46" spans="1:28" x14ac:dyDescent="0.25">
      <c r="B46" s="1"/>
      <c r="C46" s="1"/>
      <c r="D46" s="1"/>
      <c r="E46" s="1"/>
      <c r="F46" s="1"/>
      <c r="G46" s="1"/>
      <c r="H46" s="1"/>
      <c r="I46" s="1"/>
      <c r="J46" s="1"/>
      <c r="L46" s="1" t="s">
        <v>29</v>
      </c>
      <c r="M46" s="1">
        <f>5/10</f>
        <v>0.5</v>
      </c>
      <c r="N46" s="1">
        <f>1/4</f>
        <v>0.25</v>
      </c>
      <c r="O46" s="1">
        <f>16/18</f>
        <v>0.88888888888888884</v>
      </c>
      <c r="Q46" s="1" t="s">
        <v>29</v>
      </c>
      <c r="R46" s="1">
        <f>5/22</f>
        <v>0.22727272727272727</v>
      </c>
      <c r="S46" s="1">
        <f>1/22</f>
        <v>4.5454545454545456E-2</v>
      </c>
      <c r="T46" s="1">
        <f>16/22</f>
        <v>0.72727272727272729</v>
      </c>
      <c r="U46" s="1">
        <v>22</v>
      </c>
    </row>
    <row r="47" spans="1:28" x14ac:dyDescent="0.25">
      <c r="B47" s="1"/>
      <c r="G47" s="1"/>
      <c r="H47" s="1"/>
      <c r="I47" s="1"/>
      <c r="J47" s="1"/>
      <c r="L47" s="1" t="s">
        <v>87</v>
      </c>
      <c r="M47" s="1">
        <v>10</v>
      </c>
      <c r="N47" s="1">
        <v>4</v>
      </c>
      <c r="O47" s="1">
        <v>18</v>
      </c>
      <c r="Q47" s="1" t="s">
        <v>87</v>
      </c>
      <c r="R47" s="1">
        <v>10</v>
      </c>
      <c r="S47" s="1">
        <v>4</v>
      </c>
      <c r="T47" s="1">
        <v>18</v>
      </c>
      <c r="U47" s="1"/>
    </row>
    <row r="48" spans="1:28" x14ac:dyDescent="0.25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25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5">
      <c r="B50" s="1"/>
      <c r="C50" s="1"/>
      <c r="D50" s="1"/>
      <c r="E50" s="1"/>
      <c r="F50" s="1"/>
      <c r="G50" s="1"/>
      <c r="H50" s="1"/>
      <c r="I50" s="1"/>
      <c r="J50" s="1"/>
    </row>
  </sheetData>
  <mergeCells count="4">
    <mergeCell ref="A1:A2"/>
    <mergeCell ref="K1:N1"/>
    <mergeCell ref="O1:R1"/>
    <mergeCell ref="S1:V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Kotis</dc:creator>
  <cp:lastModifiedBy>Konstantinos Kotis</cp:lastModifiedBy>
  <dcterms:created xsi:type="dcterms:W3CDTF">2018-11-20T10:04:41Z</dcterms:created>
  <dcterms:modified xsi:type="dcterms:W3CDTF">2019-11-17T08:51:46Z</dcterms:modified>
</cp:coreProperties>
</file>