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130" documentId="11_2A81732C3C6D130274AB2AB4C8555B08DF93ACDD" xr6:coauthVersionLast="47" xr6:coauthVersionMax="47" xr10:uidLastSave="{9084E18C-CEA9-014D-BC12-C2A529115E21}"/>
  <bookViews>
    <workbookView xWindow="1220" yWindow="500" windowWidth="27580" windowHeight="17500" xr2:uid="{00000000-000D-0000-FFFF-FFFF00000000}"/>
  </bookViews>
  <sheets>
    <sheet name="Sheet1" sheetId="1" r:id="rId1"/>
  </sheets>
  <definedNames>
    <definedName name="_xlnm.Print_Area" localSheetId="0">Sheet1!$A$1:$AK$8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4" i="1"/>
  <c r="AJ5" i="1"/>
  <c r="AJ6" i="1"/>
  <c r="AJ7" i="1"/>
  <c r="AJ8" i="1"/>
  <c r="AJ4" i="1"/>
  <c r="AI5" i="1"/>
  <c r="AI6" i="1"/>
  <c r="AI7" i="1"/>
  <c r="AI8" i="1"/>
  <c r="AI4" i="1"/>
  <c r="AH5" i="1"/>
  <c r="AH6" i="1"/>
  <c r="AH7" i="1"/>
  <c r="AH8" i="1"/>
  <c r="AH4" i="1"/>
  <c r="AG5" i="1"/>
  <c r="AG6" i="1"/>
  <c r="AG7" i="1"/>
  <c r="AG8" i="1"/>
  <c r="AF5" i="1"/>
  <c r="AF6" i="1"/>
  <c r="AF7" i="1"/>
  <c r="AF8" i="1"/>
  <c r="AG4" i="1"/>
  <c r="AF4" i="1"/>
  <c r="AE5" i="1"/>
  <c r="AE6" i="1"/>
  <c r="AE7" i="1"/>
  <c r="AE8" i="1"/>
  <c r="AE4" i="1"/>
  <c r="Y5" i="1"/>
  <c r="Y6" i="1"/>
  <c r="Y7" i="1"/>
  <c r="Y8" i="1"/>
  <c r="Y4" i="1"/>
  <c r="X5" i="1"/>
  <c r="X6" i="1"/>
  <c r="X7" i="1"/>
  <c r="X8" i="1"/>
  <c r="X4" i="1"/>
  <c r="W5" i="1"/>
  <c r="W6" i="1"/>
  <c r="W7" i="1"/>
  <c r="W8" i="1"/>
  <c r="W4" i="1"/>
  <c r="P5" i="1"/>
  <c r="P6" i="1"/>
  <c r="P7" i="1"/>
  <c r="P8" i="1"/>
  <c r="P4" i="1"/>
  <c r="O5" i="1"/>
  <c r="O6" i="1"/>
  <c r="O7" i="1"/>
  <c r="O8" i="1"/>
  <c r="O4" i="1"/>
  <c r="N5" i="1"/>
  <c r="N6" i="1"/>
  <c r="N7" i="1"/>
  <c r="N8" i="1"/>
  <c r="N4" i="1"/>
  <c r="J5" i="1"/>
  <c r="J6" i="1"/>
  <c r="J7" i="1"/>
  <c r="J8" i="1"/>
  <c r="J4" i="1"/>
  <c r="F5" i="1"/>
  <c r="F6" i="1"/>
  <c r="F7" i="1"/>
  <c r="F8" i="1"/>
  <c r="E5" i="1"/>
  <c r="E6" i="1"/>
  <c r="E7" i="1"/>
  <c r="E8" i="1"/>
  <c r="F4" i="1"/>
  <c r="E4" i="1"/>
  <c r="V8" i="1"/>
  <c r="V7" i="1"/>
  <c r="V6" i="1"/>
  <c r="V5" i="1"/>
  <c r="V4" i="1"/>
</calcChain>
</file>

<file path=xl/sharedStrings.xml><?xml version="1.0" encoding="utf-8"?>
<sst xmlns="http://schemas.openxmlformats.org/spreadsheetml/2006/main" count="58" uniqueCount="43">
  <si>
    <t>スピード点</t>
    <rPh sb="4" eb="5">
      <t>テン</t>
    </rPh>
    <phoneticPr fontId="1"/>
  </si>
  <si>
    <t>エア点</t>
    <rPh sb="2" eb="3">
      <t>テン</t>
    </rPh>
    <phoneticPr fontId="1"/>
  </si>
  <si>
    <t>ターン点</t>
    <rPh sb="3" eb="4">
      <t>テン</t>
    </rPh>
    <phoneticPr fontId="1"/>
  </si>
  <si>
    <t>総合点</t>
    <rPh sb="0" eb="3">
      <t>ソウゴウテン</t>
    </rPh>
    <phoneticPr fontId="1"/>
  </si>
  <si>
    <t>Seconds</t>
    <phoneticPr fontId="1"/>
  </si>
  <si>
    <t>Time Points</t>
    <phoneticPr fontId="1"/>
  </si>
  <si>
    <t>第1エア</t>
    <rPh sb="0" eb="1">
      <t>ダイ</t>
    </rPh>
    <phoneticPr fontId="1"/>
  </si>
  <si>
    <t>第2エア</t>
    <rPh sb="0" eb="1">
      <t>ダイ</t>
    </rPh>
    <phoneticPr fontId="1"/>
  </si>
  <si>
    <t>第1,2エア平均</t>
    <rPh sb="0" eb="1">
      <t>ダイ</t>
    </rPh>
    <rPh sb="6" eb="8">
      <t>ヘイキン</t>
    </rPh>
    <phoneticPr fontId="1"/>
  </si>
  <si>
    <t>出来レベル(加点）</t>
    <rPh sb="0" eb="2">
      <t>デキ</t>
    </rPh>
    <rPh sb="6" eb="8">
      <t>カテン</t>
    </rPh>
    <phoneticPr fontId="1"/>
  </si>
  <si>
    <t>減点</t>
    <rPh sb="0" eb="2">
      <t>ゲンテン</t>
    </rPh>
    <phoneticPr fontId="1"/>
  </si>
  <si>
    <t>No</t>
    <phoneticPr fontId="1"/>
  </si>
  <si>
    <t>Name</t>
    <phoneticPr fontId="1"/>
  </si>
  <si>
    <t>NOC</t>
    <phoneticPr fontId="1"/>
  </si>
  <si>
    <t>秒数</t>
    <rPh sb="0" eb="1">
      <t>ビョウ</t>
    </rPh>
    <rPh sb="1" eb="2">
      <t>スウ</t>
    </rPh>
    <phoneticPr fontId="1"/>
  </si>
  <si>
    <t>切り捨て前</t>
    <rPh sb="0" eb="1">
      <t>キ</t>
    </rPh>
    <rPh sb="2" eb="3">
      <t>ス</t>
    </rPh>
    <rPh sb="4" eb="5">
      <t>マエ</t>
    </rPh>
    <phoneticPr fontId="1"/>
  </si>
  <si>
    <t>切り捨て後</t>
    <rPh sb="0" eb="1">
      <t>キ</t>
    </rPh>
    <rPh sb="2" eb="3">
      <t>ス</t>
    </rPh>
    <rPh sb="4" eb="5">
      <t>ゴ</t>
    </rPh>
    <phoneticPr fontId="1"/>
  </si>
  <si>
    <t>J6</t>
    <phoneticPr fontId="1"/>
  </si>
  <si>
    <t>J7</t>
    <phoneticPr fontId="1"/>
  </si>
  <si>
    <t>DD</t>
    <phoneticPr fontId="1"/>
  </si>
  <si>
    <t>DD</t>
    <phoneticPr fontId="1"/>
  </si>
  <si>
    <t>J1</t>
    <phoneticPr fontId="1"/>
  </si>
  <si>
    <t>J2</t>
    <phoneticPr fontId="1"/>
  </si>
  <si>
    <t>J3</t>
    <phoneticPr fontId="1"/>
  </si>
  <si>
    <t>J4</t>
    <phoneticPr fontId="1"/>
  </si>
  <si>
    <t>J5</t>
    <phoneticPr fontId="1"/>
  </si>
  <si>
    <t>合計</t>
    <rPh sb="0" eb="2">
      <t>ゴウケイ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</si>
  <si>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</si>
  <si>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</si>
  <si>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得点</t>
    <rPh sb="0" eb="2">
      <t>トクテン</t>
    </rPh>
    <phoneticPr fontId="1"/>
  </si>
  <si>
    <t>J4</t>
    <phoneticPr fontId="1"/>
  </si>
  <si>
    <t>J5</t>
    <phoneticPr fontId="1"/>
  </si>
  <si>
    <t>Run Score</t>
    <phoneticPr fontId="1"/>
  </si>
  <si>
    <t>GALYSHEVA Yulia</t>
    <phoneticPr fontId="1"/>
  </si>
  <si>
    <t>KAZ</t>
    <phoneticPr fontId="1"/>
  </si>
  <si>
    <t>ANTHONY Jakara</t>
    <phoneticPr fontId="1"/>
  </si>
  <si>
    <t>AUS</t>
    <phoneticPr fontId="1"/>
  </si>
  <si>
    <t>DUFOUR-LAPOINTE</t>
    <phoneticPr fontId="1"/>
  </si>
  <si>
    <t>CAN</t>
    <phoneticPr fontId="1"/>
  </si>
  <si>
    <t>LAFFONT Perrine</t>
    <phoneticPr fontId="1"/>
  </si>
  <si>
    <t>FRA</t>
    <phoneticPr fontId="1"/>
  </si>
  <si>
    <t>COX Britteny</t>
  </si>
  <si>
    <t>順位</t>
    <rPh sb="0" eb="2">
      <t>ジュｎン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</si>
</sst>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点比較グラフ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スピード点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GALYSHEVA Yulia</c:v>
                </c:pt>
                <c:pt idx="1">
                  <c:v>ANTHONY Jakara</c:v>
                </c:pt>
                <c:pt idx="2">
                  <c:v>DUFOUR-LAPOINTE</c:v>
                </c:pt>
                <c:pt idx="3">
                  <c:v>LAFFONT Perrine</c:v>
                </c:pt>
                <c:pt idx="4">
                  <c:v>COX Britteny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14.03</c:v>
                </c:pt>
                <c:pt idx="1">
                  <c:v>13.13</c:v>
                </c:pt>
                <c:pt idx="2">
                  <c:v>14.71</c:v>
                </c:pt>
                <c:pt idx="3">
                  <c:v>14.91</c:v>
                </c:pt>
                <c:pt idx="4">
                  <c:v>16.12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D-8B43-A66D-D907A9E90CA6}"/>
            </c:ext>
          </c:extLst>
        </c:ser>
        <c:ser>
          <c:idx val="1"/>
          <c:order val="1"/>
          <c:tx>
            <c:v>エア点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GALYSHEVA Yulia</c:v>
                </c:pt>
                <c:pt idx="1">
                  <c:v>ANTHONY Jakara</c:v>
                </c:pt>
                <c:pt idx="2">
                  <c:v>DUFOUR-LAPOINTE</c:v>
                </c:pt>
                <c:pt idx="3">
                  <c:v>LAFFONT Perrine</c:v>
                </c:pt>
                <c:pt idx="4">
                  <c:v>COX Britteny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15.47</c:v>
                </c:pt>
                <c:pt idx="1">
                  <c:v>13.12</c:v>
                </c:pt>
                <c:pt idx="2">
                  <c:v>14.45</c:v>
                </c:pt>
                <c:pt idx="3">
                  <c:v>13.24</c:v>
                </c:pt>
                <c:pt idx="4">
                  <c:v>11.66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D-8B43-A66D-D907A9E90CA6}"/>
            </c:ext>
          </c:extLst>
        </c:ser>
        <c:ser>
          <c:idx val="2"/>
          <c:order val="2"/>
          <c:tx>
            <c:v>ターン点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GALYSHEVA Yulia</c:v>
                </c:pt>
                <c:pt idx="1">
                  <c:v>ANTHONY Jakara</c:v>
                </c:pt>
                <c:pt idx="2">
                  <c:v>DUFOUR-LAPOINTE</c:v>
                </c:pt>
                <c:pt idx="3">
                  <c:v>LAFFONT Perrine</c:v>
                </c:pt>
                <c:pt idx="4">
                  <c:v>COX Britteny</c:v>
                </c:pt>
              </c:strCache>
            </c:strRef>
          </c:cat>
          <c:val>
            <c:numRef>
              <c:f>Sheet1!$AI$4:$AI$8</c:f>
              <c:numCache>
                <c:formatCode>General</c:formatCode>
                <c:ptCount val="5"/>
                <c:pt idx="0">
                  <c:v>47.899999999999984</c:v>
                </c:pt>
                <c:pt idx="1">
                  <c:v>49.099999999999994</c:v>
                </c:pt>
                <c:pt idx="2">
                  <c:v>49.399999999999984</c:v>
                </c:pt>
                <c:pt idx="3">
                  <c:v>50.500000000000007</c:v>
                </c:pt>
                <c:pt idx="4">
                  <c:v>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D-8B43-A66D-D907A9E9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32848"/>
        <c:axId val="794934496"/>
      </c:barChart>
      <c:catAx>
        <c:axId val="79493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4934496"/>
        <c:crosses val="autoZero"/>
        <c:auto val="1"/>
        <c:lblAlgn val="ctr"/>
        <c:lblOffset val="100"/>
        <c:noMultiLvlLbl val="0"/>
      </c:catAx>
      <c:valAx>
        <c:axId val="7949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49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260349</xdr:colOff>
      <xdr:row>9</xdr:row>
      <xdr:rowOff>171450</xdr:rowOff>
    </xdr:from>
    <xdr:to>
      <xdr:col>35</xdr:col>
      <xdr:colOff>232832</xdr:colOff>
      <xdr:row>22</xdr:row>
      <xdr:rowOff>148167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4B27F6E-ECB6-D24B-9778-6C16AF590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27"/>
  <sheetViews>
    <sheetView tabSelected="1" view="pageBreakPreview" zoomScale="60" zoomScaleNormal="100" workbookViewId="0">
      <selection activeCell="AA14" sqref="AA14"/>
    </sheetView>
  </sheetViews>
  <sheetFormatPr baseColWidth="10" defaultColWidth="9" defaultRowHeight="18"/>
  <cols>
    <col min="1" max="1" width="3.1640625" style="3" customWidth="1"/>
    <col min="2" max="2" width="19.5" style="3" customWidth="1"/>
    <col min="3" max="3" width="5.1640625" style="3" customWidth="1"/>
    <col min="4" max="4" width="7.83203125" style="3" customWidth="1"/>
    <col min="5" max="5" width="11.5" style="3" customWidth="1"/>
    <col min="6" max="6" width="10.6640625" style="3" customWidth="1"/>
    <col min="7" max="9" width="5.6640625" style="3" customWidth="1"/>
    <col min="10" max="10" width="11.33203125" style="6" customWidth="1"/>
    <col min="11" max="13" width="5.6640625" style="3" customWidth="1"/>
    <col min="14" max="14" width="11.1640625" style="3" customWidth="1"/>
    <col min="15" max="15" width="12.1640625" style="3" customWidth="1"/>
    <col min="16" max="16" width="10.6640625" style="3" customWidth="1"/>
    <col min="17" max="35" width="5.6640625" style="3" customWidth="1"/>
    <col min="36" max="36" width="6.6640625" style="6" customWidth="1"/>
    <col min="37" max="16384" width="9" style="3"/>
  </cols>
  <sheetData>
    <row r="1" spans="1:84" ht="19" thickBot="1">
      <c r="A1" s="10"/>
      <c r="B1" s="10"/>
      <c r="C1" s="10"/>
      <c r="D1" s="19" t="s">
        <v>0</v>
      </c>
      <c r="E1" s="19"/>
      <c r="F1" s="19"/>
      <c r="G1" s="19" t="s">
        <v>1</v>
      </c>
      <c r="H1" s="19"/>
      <c r="I1" s="19"/>
      <c r="J1" s="19"/>
      <c r="K1" s="19"/>
      <c r="L1" s="19"/>
      <c r="M1" s="19"/>
      <c r="N1" s="19"/>
      <c r="O1" s="19"/>
      <c r="P1" s="19"/>
      <c r="Q1" s="19" t="s">
        <v>2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5" t="s">
        <v>3</v>
      </c>
      <c r="AK1" s="18" t="s">
        <v>42</v>
      </c>
    </row>
    <row r="2" spans="1:84" ht="19" thickBot="1">
      <c r="A2" s="10"/>
      <c r="B2" s="10"/>
      <c r="C2" s="10"/>
      <c r="D2" s="10" t="s">
        <v>4</v>
      </c>
      <c r="E2" s="22" t="s">
        <v>5</v>
      </c>
      <c r="F2" s="24"/>
      <c r="G2" s="22" t="s">
        <v>6</v>
      </c>
      <c r="H2" s="23"/>
      <c r="I2" s="23"/>
      <c r="J2" s="24"/>
      <c r="K2" s="22" t="s">
        <v>7</v>
      </c>
      <c r="L2" s="23"/>
      <c r="M2" s="23"/>
      <c r="N2" s="24"/>
      <c r="O2" s="20" t="s">
        <v>8</v>
      </c>
      <c r="P2" s="21"/>
      <c r="Q2" s="22" t="s">
        <v>9</v>
      </c>
      <c r="R2" s="23"/>
      <c r="S2" s="23"/>
      <c r="T2" s="23"/>
      <c r="U2" s="23"/>
      <c r="V2" s="23"/>
      <c r="W2" s="23"/>
      <c r="X2" s="23"/>
      <c r="Y2" s="24"/>
      <c r="Z2" s="22" t="s">
        <v>10</v>
      </c>
      <c r="AA2" s="23"/>
      <c r="AB2" s="23"/>
      <c r="AC2" s="23"/>
      <c r="AD2" s="23"/>
      <c r="AE2" s="23"/>
      <c r="AF2" s="23"/>
      <c r="AG2" s="23"/>
      <c r="AH2" s="23"/>
      <c r="AI2" s="14"/>
      <c r="AJ2" s="15"/>
      <c r="AK2" s="18"/>
    </row>
    <row r="3" spans="1:84" s="8" customFormat="1" ht="39" thickBot="1">
      <c r="A3" s="8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9" t="s">
        <v>6</v>
      </c>
      <c r="K3" s="8" t="s">
        <v>17</v>
      </c>
      <c r="L3" s="8" t="s">
        <v>18</v>
      </c>
      <c r="M3" s="8" t="s">
        <v>20</v>
      </c>
      <c r="N3" s="9" t="s">
        <v>7</v>
      </c>
      <c r="O3" s="8" t="s">
        <v>15</v>
      </c>
      <c r="P3" s="8" t="s">
        <v>16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21</v>
      </c>
      <c r="AA3" s="8" t="s">
        <v>22</v>
      </c>
      <c r="AB3" s="8" t="s">
        <v>23</v>
      </c>
      <c r="AC3" s="8" t="s">
        <v>30</v>
      </c>
      <c r="AD3" s="8" t="s">
        <v>31</v>
      </c>
      <c r="AE3" s="8" t="s">
        <v>26</v>
      </c>
      <c r="AF3" s="8" t="s">
        <v>27</v>
      </c>
      <c r="AG3" s="8" t="s">
        <v>28</v>
      </c>
      <c r="AH3" s="8" t="s">
        <v>29</v>
      </c>
      <c r="AI3" s="8" t="s">
        <v>2</v>
      </c>
      <c r="AJ3" s="16" t="s">
        <v>32</v>
      </c>
      <c r="AK3" s="18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 spans="1:84" s="10" customFormat="1" ht="19" thickBot="1">
      <c r="A4" s="10">
        <v>1</v>
      </c>
      <c r="B4" s="10" t="s">
        <v>33</v>
      </c>
      <c r="C4" s="10" t="s">
        <v>34</v>
      </c>
      <c r="D4" s="11">
        <v>30.14</v>
      </c>
      <c r="E4" s="12">
        <f>48-(32*D4)/28.4</f>
        <v>14.039436619718309</v>
      </c>
      <c r="F4" s="12">
        <f>ROUNDDOWN(E4,2)</f>
        <v>14.03</v>
      </c>
      <c r="G4" s="11">
        <v>8.1999999999999993</v>
      </c>
      <c r="H4" s="11">
        <v>8.1999999999999993</v>
      </c>
      <c r="I4" s="11">
        <v>0.83</v>
      </c>
      <c r="J4" s="11">
        <f>G4*I4+H4*I4</f>
        <v>13.611999999999998</v>
      </c>
      <c r="K4" s="11">
        <v>8.9</v>
      </c>
      <c r="L4" s="11">
        <v>8.8000000000000007</v>
      </c>
      <c r="M4" s="11">
        <v>0.98</v>
      </c>
      <c r="N4" s="11">
        <f>K4*M4+L4*M4</f>
        <v>17.346</v>
      </c>
      <c r="O4" s="11">
        <f>AVERAGE(J4,N4)</f>
        <v>15.478999999999999</v>
      </c>
      <c r="P4" s="11">
        <f>ROUNDDOWN(O4,2)</f>
        <v>15.47</v>
      </c>
      <c r="Q4" s="11">
        <v>16.2</v>
      </c>
      <c r="R4" s="11">
        <v>16.2</v>
      </c>
      <c r="S4" s="11">
        <v>16.399999999999999</v>
      </c>
      <c r="T4" s="11">
        <v>16.399999999999999</v>
      </c>
      <c r="U4" s="11">
        <v>16.600000000000001</v>
      </c>
      <c r="V4" s="11">
        <f>SUM(Q4:U4)</f>
        <v>81.799999999999983</v>
      </c>
      <c r="W4" s="11">
        <f>MAX(Q4:U4)</f>
        <v>16.600000000000001</v>
      </c>
      <c r="X4" s="11">
        <f>MIN(Q4:U4)</f>
        <v>16.2</v>
      </c>
      <c r="Y4" s="11">
        <f>V4-W4-X4</f>
        <v>48.999999999999986</v>
      </c>
      <c r="Z4" s="11">
        <v>-0.2</v>
      </c>
      <c r="AA4" s="11">
        <v>-0.6</v>
      </c>
      <c r="AB4" s="11">
        <v>-0.2</v>
      </c>
      <c r="AC4" s="11">
        <v>-0.6</v>
      </c>
      <c r="AD4" s="11">
        <v>-0.3</v>
      </c>
      <c r="AE4" s="11">
        <f>SUM(Z4:AD4)</f>
        <v>-1.9000000000000001</v>
      </c>
      <c r="AF4" s="11">
        <f>MAX(Z4:AD4)</f>
        <v>-0.2</v>
      </c>
      <c r="AG4" s="11">
        <f>MIN(Y4:AD4)</f>
        <v>-0.6</v>
      </c>
      <c r="AH4" s="11">
        <f>AE4-AF4-AG4</f>
        <v>-1.1000000000000001</v>
      </c>
      <c r="AI4" s="11">
        <f>Y4+AH4</f>
        <v>47.899999999999984</v>
      </c>
      <c r="AJ4" s="15">
        <f>AI4+P4+F4</f>
        <v>77.399999999999977</v>
      </c>
      <c r="AK4" s="17">
        <f>RANK(AJ4,$AJ$4:$AJ$8,0)</f>
        <v>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s="10" customFormat="1" ht="19" thickBot="1">
      <c r="A5" s="10">
        <v>2</v>
      </c>
      <c r="B5" s="10" t="s">
        <v>35</v>
      </c>
      <c r="C5" s="10" t="s">
        <v>36</v>
      </c>
      <c r="D5" s="11">
        <v>30.94</v>
      </c>
      <c r="E5" s="12">
        <f t="shared" ref="E5:E8" si="0">48-(32*D5)/28.4</f>
        <v>13.138028169014085</v>
      </c>
      <c r="F5" s="12">
        <f t="shared" ref="F5:F8" si="1">ROUNDDOWN(E5,2)</f>
        <v>13.13</v>
      </c>
      <c r="G5" s="11">
        <v>8</v>
      </c>
      <c r="H5" s="11">
        <v>8.1</v>
      </c>
      <c r="I5" s="11">
        <v>0.8</v>
      </c>
      <c r="J5" s="11">
        <f t="shared" ref="J5:J8" si="2">G5*I5+H5*I5</f>
        <v>12.88</v>
      </c>
      <c r="K5" s="11">
        <v>8.4</v>
      </c>
      <c r="L5" s="11">
        <v>8.3000000000000007</v>
      </c>
      <c r="M5" s="11">
        <v>0.8</v>
      </c>
      <c r="N5" s="11">
        <f t="shared" ref="N5:N8" si="3">K5*M5+L5*M5</f>
        <v>13.360000000000001</v>
      </c>
      <c r="O5" s="11">
        <f t="shared" ref="O5:O8" si="4">AVERAGE(J5,N5)</f>
        <v>13.120000000000001</v>
      </c>
      <c r="P5" s="11">
        <f t="shared" ref="P5:P8" si="5">ROUNDDOWN(O5,2)</f>
        <v>13.12</v>
      </c>
      <c r="Q5" s="11">
        <v>17.100000000000001</v>
      </c>
      <c r="R5" s="11">
        <v>16.600000000000001</v>
      </c>
      <c r="S5" s="11">
        <v>16.600000000000001</v>
      </c>
      <c r="T5" s="11">
        <v>17.2</v>
      </c>
      <c r="U5" s="11">
        <v>16.8</v>
      </c>
      <c r="V5" s="11">
        <f>SUM(Q5:U5)</f>
        <v>84.3</v>
      </c>
      <c r="W5" s="11">
        <f t="shared" ref="W5:W8" si="6">MAX(Q5:U5)</f>
        <v>17.2</v>
      </c>
      <c r="X5" s="11">
        <f t="shared" ref="X5:X8" si="7">MIN(Q5:U5)</f>
        <v>16.600000000000001</v>
      </c>
      <c r="Y5" s="11">
        <f t="shared" ref="Y5:Y8" si="8">V5-W5-X5</f>
        <v>50.499999999999993</v>
      </c>
      <c r="Z5" s="11">
        <v>-0.4</v>
      </c>
      <c r="AA5" s="11">
        <v>-0.4</v>
      </c>
      <c r="AB5" s="11">
        <v>-0.5</v>
      </c>
      <c r="AC5" s="11">
        <v>-0.5</v>
      </c>
      <c r="AD5" s="11">
        <v>-0.6</v>
      </c>
      <c r="AE5" s="13">
        <f t="shared" ref="AE5:AE8" si="9">SUM(Z5:AD5)</f>
        <v>-2.4</v>
      </c>
      <c r="AF5" s="13">
        <f t="shared" ref="AF5:AF8" si="10">MAX(Z5:AD5)</f>
        <v>-0.4</v>
      </c>
      <c r="AG5" s="13">
        <f t="shared" ref="AG5:AG8" si="11">MIN(Y5:AD5)</f>
        <v>-0.6</v>
      </c>
      <c r="AH5" s="13">
        <f t="shared" ref="AH5:AH8" si="12">AE5-AF5-AG5</f>
        <v>-1.4</v>
      </c>
      <c r="AI5" s="13">
        <f t="shared" ref="AI5:AI8" si="13">Y5+AH5</f>
        <v>49.099999999999994</v>
      </c>
      <c r="AJ5" s="15">
        <f t="shared" ref="AJ5:AJ8" si="14">AI5+P5+F5</f>
        <v>75.349999999999994</v>
      </c>
      <c r="AK5" s="17">
        <f t="shared" ref="AK5:AK8" si="15">RANK(AJ5,$AJ$4:$AJ$8,0)</f>
        <v>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s="10" customFormat="1" ht="19" thickBot="1">
      <c r="A6" s="10">
        <v>3</v>
      </c>
      <c r="B6" s="10" t="s">
        <v>37</v>
      </c>
      <c r="C6" s="10" t="s">
        <v>38</v>
      </c>
      <c r="D6" s="11">
        <v>29.54</v>
      </c>
      <c r="E6" s="12">
        <f t="shared" si="0"/>
        <v>14.715492957746477</v>
      </c>
      <c r="F6" s="12">
        <f t="shared" si="1"/>
        <v>14.71</v>
      </c>
      <c r="G6" s="11">
        <v>8.9</v>
      </c>
      <c r="H6" s="11">
        <v>9</v>
      </c>
      <c r="I6" s="11">
        <v>0.8</v>
      </c>
      <c r="J6" s="11">
        <f t="shared" si="2"/>
        <v>14.32</v>
      </c>
      <c r="K6" s="11">
        <v>9</v>
      </c>
      <c r="L6" s="11">
        <v>8.8000000000000007</v>
      </c>
      <c r="M6" s="11">
        <v>0.82</v>
      </c>
      <c r="N6" s="11">
        <f t="shared" si="3"/>
        <v>14.596</v>
      </c>
      <c r="O6" s="11">
        <f t="shared" si="4"/>
        <v>14.458</v>
      </c>
      <c r="P6" s="11">
        <f t="shared" si="5"/>
        <v>14.45</v>
      </c>
      <c r="Q6" s="11">
        <v>16.899999999999999</v>
      </c>
      <c r="R6" s="11">
        <v>16.899999999999999</v>
      </c>
      <c r="S6" s="11">
        <v>16.8</v>
      </c>
      <c r="T6" s="11">
        <v>16.600000000000001</v>
      </c>
      <c r="U6" s="11">
        <v>17</v>
      </c>
      <c r="V6" s="11">
        <f>SUM(Q6:U6)</f>
        <v>84.199999999999989</v>
      </c>
      <c r="W6" s="11">
        <f t="shared" si="6"/>
        <v>17</v>
      </c>
      <c r="X6" s="11">
        <f t="shared" si="7"/>
        <v>16.600000000000001</v>
      </c>
      <c r="Y6" s="11">
        <f t="shared" si="8"/>
        <v>50.599999999999987</v>
      </c>
      <c r="Z6" s="11">
        <v>-0.4</v>
      </c>
      <c r="AA6" s="11">
        <v>-0.3</v>
      </c>
      <c r="AB6" s="11">
        <v>-0.2</v>
      </c>
      <c r="AC6" s="11">
        <v>-0.9</v>
      </c>
      <c r="AD6" s="11">
        <v>-0.5</v>
      </c>
      <c r="AE6" s="13">
        <f t="shared" si="9"/>
        <v>-2.2999999999999998</v>
      </c>
      <c r="AF6" s="13">
        <f t="shared" si="10"/>
        <v>-0.2</v>
      </c>
      <c r="AG6" s="13">
        <f t="shared" si="11"/>
        <v>-0.9</v>
      </c>
      <c r="AH6" s="13">
        <f t="shared" si="12"/>
        <v>-1.1999999999999997</v>
      </c>
      <c r="AI6" s="13">
        <f t="shared" si="13"/>
        <v>49.399999999999984</v>
      </c>
      <c r="AJ6" s="15">
        <f t="shared" si="14"/>
        <v>78.559999999999974</v>
      </c>
      <c r="AK6" s="17">
        <f t="shared" si="15"/>
        <v>2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s="10" customFormat="1" ht="19" thickBot="1">
      <c r="A7" s="10">
        <v>4</v>
      </c>
      <c r="B7" s="10" t="s">
        <v>39</v>
      </c>
      <c r="C7" s="10" t="s">
        <v>40</v>
      </c>
      <c r="D7" s="11">
        <v>29.36</v>
      </c>
      <c r="E7" s="12">
        <f t="shared" si="0"/>
        <v>14.918309859154931</v>
      </c>
      <c r="F7" s="12">
        <f t="shared" si="1"/>
        <v>14.91</v>
      </c>
      <c r="G7" s="11">
        <v>8.3000000000000007</v>
      </c>
      <c r="H7" s="11">
        <v>8.1999999999999993</v>
      </c>
      <c r="I7" s="11">
        <v>0.8</v>
      </c>
      <c r="J7" s="11">
        <f t="shared" si="2"/>
        <v>13.2</v>
      </c>
      <c r="K7" s="11">
        <v>8</v>
      </c>
      <c r="L7" s="11">
        <v>8</v>
      </c>
      <c r="M7" s="11">
        <v>0.83</v>
      </c>
      <c r="N7" s="11">
        <f t="shared" si="3"/>
        <v>13.28</v>
      </c>
      <c r="O7" s="11">
        <f t="shared" si="4"/>
        <v>13.239999999999998</v>
      </c>
      <c r="P7" s="11">
        <f t="shared" si="5"/>
        <v>13.24</v>
      </c>
      <c r="Q7" s="11">
        <v>17</v>
      </c>
      <c r="R7" s="11">
        <v>17.100000000000001</v>
      </c>
      <c r="S7" s="11">
        <v>17.5</v>
      </c>
      <c r="T7" s="11">
        <v>17.8</v>
      </c>
      <c r="U7" s="11">
        <v>16.8</v>
      </c>
      <c r="V7" s="11">
        <f>SUM(Q7:U7)</f>
        <v>86.2</v>
      </c>
      <c r="W7" s="11">
        <f t="shared" si="6"/>
        <v>17.8</v>
      </c>
      <c r="X7" s="11">
        <f t="shared" si="7"/>
        <v>16.8</v>
      </c>
      <c r="Y7" s="11">
        <f t="shared" si="8"/>
        <v>51.600000000000009</v>
      </c>
      <c r="Z7" s="11">
        <v>-0.3</v>
      </c>
      <c r="AA7" s="11">
        <v>-0.3</v>
      </c>
      <c r="AB7" s="11">
        <v>-0.7</v>
      </c>
      <c r="AC7" s="11">
        <v>-0.2</v>
      </c>
      <c r="AD7" s="11">
        <v>-0.5</v>
      </c>
      <c r="AE7" s="13">
        <f t="shared" si="9"/>
        <v>-1.9999999999999998</v>
      </c>
      <c r="AF7" s="13">
        <f t="shared" si="10"/>
        <v>-0.2</v>
      </c>
      <c r="AG7" s="13">
        <f t="shared" si="11"/>
        <v>-0.7</v>
      </c>
      <c r="AH7" s="13">
        <f t="shared" si="12"/>
        <v>-1.0999999999999999</v>
      </c>
      <c r="AI7" s="13">
        <f t="shared" si="13"/>
        <v>50.500000000000007</v>
      </c>
      <c r="AJ7" s="15">
        <f t="shared" si="14"/>
        <v>78.650000000000006</v>
      </c>
      <c r="AK7" s="17">
        <f t="shared" si="15"/>
        <v>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s="10" customFormat="1" ht="19" thickBot="1">
      <c r="A8" s="10">
        <v>5</v>
      </c>
      <c r="B8" s="10" t="s">
        <v>41</v>
      </c>
      <c r="C8" s="10" t="s">
        <v>36</v>
      </c>
      <c r="D8" s="11">
        <v>28.29</v>
      </c>
      <c r="E8" s="12">
        <f t="shared" si="0"/>
        <v>16.123943661971829</v>
      </c>
      <c r="F8" s="12">
        <f t="shared" si="1"/>
        <v>16.12</v>
      </c>
      <c r="G8" s="11">
        <v>7</v>
      </c>
      <c r="H8" s="11">
        <v>7</v>
      </c>
      <c r="I8" s="11">
        <v>0.8</v>
      </c>
      <c r="J8" s="11">
        <f t="shared" si="2"/>
        <v>11.200000000000001</v>
      </c>
      <c r="K8" s="11">
        <v>7.5</v>
      </c>
      <c r="L8" s="11">
        <v>7.3</v>
      </c>
      <c r="M8" s="11">
        <v>0.82</v>
      </c>
      <c r="N8" s="11">
        <f t="shared" si="3"/>
        <v>12.135999999999999</v>
      </c>
      <c r="O8" s="11">
        <f t="shared" si="4"/>
        <v>11.667999999999999</v>
      </c>
      <c r="P8" s="11">
        <f t="shared" si="5"/>
        <v>11.66</v>
      </c>
      <c r="Q8" s="11">
        <v>17.2</v>
      </c>
      <c r="R8" s="11">
        <v>16.5</v>
      </c>
      <c r="S8" s="11">
        <v>16.3</v>
      </c>
      <c r="T8" s="11">
        <v>16.600000000000001</v>
      </c>
      <c r="U8" s="11">
        <v>16.5</v>
      </c>
      <c r="V8" s="11">
        <f>SUM(Q8:U8)</f>
        <v>83.1</v>
      </c>
      <c r="W8" s="11">
        <f t="shared" si="6"/>
        <v>17.2</v>
      </c>
      <c r="X8" s="11">
        <f t="shared" si="7"/>
        <v>16.3</v>
      </c>
      <c r="Y8" s="11">
        <f t="shared" si="8"/>
        <v>49.599999999999994</v>
      </c>
      <c r="Z8" s="11">
        <v>-0.7</v>
      </c>
      <c r="AA8" s="11">
        <v>-0.7</v>
      </c>
      <c r="AB8" s="11">
        <v>-0.8</v>
      </c>
      <c r="AC8" s="11">
        <v>-0.9</v>
      </c>
      <c r="AD8" s="11">
        <v>-0.8</v>
      </c>
      <c r="AE8" s="13">
        <f t="shared" si="9"/>
        <v>-3.9000000000000004</v>
      </c>
      <c r="AF8" s="13">
        <f t="shared" si="10"/>
        <v>-0.7</v>
      </c>
      <c r="AG8" s="13">
        <f t="shared" si="11"/>
        <v>-0.9</v>
      </c>
      <c r="AH8" s="13">
        <f t="shared" si="12"/>
        <v>-2.3000000000000003</v>
      </c>
      <c r="AI8" s="13">
        <f t="shared" si="13"/>
        <v>47.3</v>
      </c>
      <c r="AJ8" s="15">
        <f t="shared" si="14"/>
        <v>75.08</v>
      </c>
      <c r="AK8" s="17">
        <f t="shared" si="15"/>
        <v>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5"/>
      <c r="W9" s="5"/>
      <c r="X9" s="5"/>
      <c r="Y9" s="5"/>
      <c r="Z9" s="1"/>
      <c r="AA9" s="1"/>
      <c r="AB9" s="1"/>
      <c r="AC9" s="1"/>
      <c r="AD9" s="1"/>
      <c r="AE9" s="5"/>
      <c r="AF9" s="5"/>
      <c r="AG9" s="5"/>
      <c r="AH9" s="5"/>
      <c r="AI9" s="5"/>
      <c r="AJ9" s="2"/>
    </row>
    <row r="10" spans="1:84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  <c r="V10" s="5"/>
      <c r="W10" s="5"/>
      <c r="X10" s="5"/>
      <c r="Y10" s="5"/>
      <c r="Z10" s="1"/>
      <c r="AA10" s="1"/>
      <c r="AB10" s="1"/>
      <c r="AC10" s="1"/>
      <c r="AD10" s="1"/>
      <c r="AE10" s="5"/>
      <c r="AF10" s="5"/>
      <c r="AG10" s="5"/>
      <c r="AH10" s="5"/>
      <c r="AI10" s="5"/>
      <c r="AJ10" s="2"/>
    </row>
    <row r="11" spans="1:84">
      <c r="N11" s="6"/>
      <c r="Q11" s="6"/>
      <c r="V11" s="7"/>
      <c r="W11" s="7"/>
      <c r="X11" s="7"/>
      <c r="Y11" s="7"/>
      <c r="AE11" s="7"/>
      <c r="AF11" s="7"/>
      <c r="AG11" s="7"/>
      <c r="AH11" s="7"/>
      <c r="AI11" s="7"/>
    </row>
    <row r="12" spans="1:84">
      <c r="N12" s="6"/>
      <c r="Q12" s="6"/>
      <c r="V12" s="7"/>
      <c r="W12" s="7"/>
      <c r="X12" s="7"/>
      <c r="Y12" s="7"/>
      <c r="AE12" s="7"/>
      <c r="AF12" s="7"/>
      <c r="AG12" s="7"/>
      <c r="AH12" s="7"/>
      <c r="AI12" s="7"/>
    </row>
    <row r="13" spans="1:84">
      <c r="N13" s="6"/>
      <c r="Q13" s="6"/>
      <c r="V13" s="7"/>
      <c r="W13" s="7"/>
      <c r="X13" s="7"/>
      <c r="Y13" s="7"/>
      <c r="AE13" s="7"/>
      <c r="AF13" s="7"/>
      <c r="AG13" s="7"/>
      <c r="AH13" s="7"/>
      <c r="AI13" s="7"/>
    </row>
    <row r="14" spans="1:84">
      <c r="N14" s="6"/>
      <c r="Q14" s="6"/>
      <c r="V14" s="7"/>
      <c r="W14" s="7"/>
      <c r="X14" s="7"/>
      <c r="Y14" s="7"/>
      <c r="AE14" s="7"/>
      <c r="AF14" s="7"/>
      <c r="AG14" s="7"/>
      <c r="AH14" s="7"/>
      <c r="AI14" s="7"/>
    </row>
    <row r="15" spans="1:84">
      <c r="N15" s="6"/>
      <c r="Q15" s="6"/>
      <c r="V15" s="7"/>
      <c r="W15" s="7"/>
      <c r="X15" s="7"/>
      <c r="Y15" s="7"/>
      <c r="AE15" s="7"/>
      <c r="AF15" s="7"/>
      <c r="AG15" s="7"/>
      <c r="AH15" s="7"/>
      <c r="AI15" s="7"/>
    </row>
    <row r="16" spans="1:84">
      <c r="N16" s="6"/>
      <c r="V16" s="7"/>
      <c r="W16" s="7"/>
      <c r="X16" s="7"/>
      <c r="Y16" s="7"/>
      <c r="AE16" s="7"/>
      <c r="AF16" s="7"/>
      <c r="AG16" s="7"/>
      <c r="AH16" s="7"/>
      <c r="AI16" s="7"/>
    </row>
    <row r="17" spans="11:35" s="6" customFormat="1">
      <c r="K17" s="3"/>
      <c r="L17" s="3"/>
      <c r="M17" s="3"/>
      <c r="O17" s="3"/>
      <c r="P17" s="3"/>
      <c r="Q17" s="3"/>
      <c r="R17" s="3"/>
      <c r="S17" s="3"/>
      <c r="T17" s="3"/>
      <c r="U17" s="3"/>
      <c r="V17" s="7"/>
      <c r="W17" s="7"/>
      <c r="X17" s="7"/>
      <c r="Y17" s="7"/>
      <c r="Z17" s="3"/>
      <c r="AA17" s="3"/>
      <c r="AB17" s="3"/>
      <c r="AC17" s="3"/>
      <c r="AD17" s="3"/>
      <c r="AE17" s="7"/>
      <c r="AF17" s="7"/>
      <c r="AG17" s="7"/>
      <c r="AH17" s="7"/>
      <c r="AI17" s="7"/>
    </row>
    <row r="18" spans="11:35" s="6" customFormat="1">
      <c r="K18" s="3"/>
      <c r="L18" s="3"/>
      <c r="M18" s="3"/>
      <c r="O18" s="3"/>
      <c r="P18" s="3"/>
      <c r="Q18" s="3"/>
      <c r="R18" s="3"/>
      <c r="S18" s="3"/>
      <c r="T18" s="3"/>
      <c r="U18" s="3"/>
      <c r="V18" s="7"/>
      <c r="W18" s="7"/>
      <c r="X18" s="7"/>
      <c r="Y18" s="7"/>
      <c r="Z18" s="3"/>
      <c r="AA18" s="3"/>
      <c r="AB18" s="3"/>
      <c r="AC18" s="3"/>
      <c r="AD18" s="3"/>
      <c r="AE18" s="7"/>
      <c r="AF18" s="7"/>
      <c r="AG18" s="7"/>
      <c r="AH18" s="7"/>
      <c r="AI18" s="7"/>
    </row>
    <row r="19" spans="11:35" s="6" customFormat="1">
      <c r="K19" s="3"/>
      <c r="L19" s="3"/>
      <c r="M19" s="3"/>
      <c r="O19" s="3"/>
      <c r="P19" s="3"/>
      <c r="Q19" s="3"/>
      <c r="R19" s="3"/>
      <c r="S19" s="3"/>
      <c r="T19" s="3"/>
      <c r="U19" s="3"/>
      <c r="V19" s="7"/>
      <c r="W19" s="7"/>
      <c r="X19" s="7"/>
      <c r="Y19" s="7"/>
      <c r="Z19" s="3"/>
      <c r="AA19" s="3"/>
      <c r="AB19" s="3"/>
      <c r="AC19" s="3"/>
      <c r="AD19" s="3"/>
      <c r="AE19" s="7"/>
      <c r="AF19" s="7"/>
      <c r="AG19" s="7"/>
      <c r="AH19" s="7"/>
      <c r="AI19" s="7"/>
    </row>
    <row r="20" spans="11:35" s="6" customFormat="1">
      <c r="K20" s="3"/>
      <c r="L20" s="3"/>
      <c r="M20" s="3"/>
      <c r="O20" s="3"/>
      <c r="P20" s="3"/>
      <c r="Q20" s="3"/>
      <c r="R20" s="3"/>
      <c r="S20" s="3"/>
      <c r="T20" s="3"/>
      <c r="U20" s="3"/>
      <c r="V20" s="7"/>
      <c r="W20" s="7"/>
      <c r="X20" s="7"/>
      <c r="Y20" s="7"/>
      <c r="Z20" s="3"/>
      <c r="AA20" s="3"/>
      <c r="AB20" s="3"/>
      <c r="AC20" s="3"/>
      <c r="AD20" s="3"/>
      <c r="AE20" s="7"/>
      <c r="AF20" s="7"/>
      <c r="AG20" s="7"/>
      <c r="AH20" s="7"/>
      <c r="AI20" s="7"/>
    </row>
    <row r="21" spans="11:35" s="6" customFormat="1">
      <c r="K21" s="3"/>
      <c r="L21" s="3"/>
      <c r="M21" s="3"/>
      <c r="O21" s="3"/>
      <c r="P21" s="3"/>
      <c r="Q21" s="3"/>
      <c r="R21" s="3"/>
      <c r="S21" s="3"/>
      <c r="T21" s="3"/>
      <c r="U21" s="3"/>
      <c r="V21" s="7"/>
      <c r="W21" s="7"/>
      <c r="X21" s="7"/>
      <c r="Y21" s="7"/>
      <c r="Z21" s="3"/>
      <c r="AA21" s="3"/>
      <c r="AB21" s="3"/>
      <c r="AC21" s="3"/>
      <c r="AD21" s="3"/>
      <c r="AE21" s="7"/>
      <c r="AF21" s="7"/>
      <c r="AG21" s="7"/>
      <c r="AH21" s="7"/>
      <c r="AI21" s="7"/>
    </row>
    <row r="22" spans="11:35" s="6" customFormat="1"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7"/>
      <c r="W22" s="7"/>
      <c r="X22" s="7"/>
      <c r="Y22" s="7"/>
      <c r="Z22" s="3"/>
      <c r="AA22" s="3"/>
      <c r="AB22" s="3"/>
      <c r="AC22" s="3"/>
      <c r="AD22" s="3"/>
      <c r="AE22" s="7"/>
      <c r="AF22" s="7"/>
      <c r="AG22" s="7"/>
      <c r="AH22" s="7"/>
      <c r="AI22" s="7"/>
    </row>
    <row r="23" spans="11:35" s="6" customFormat="1"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7"/>
      <c r="W23" s="7"/>
      <c r="X23" s="7"/>
      <c r="Y23" s="7"/>
      <c r="Z23" s="3"/>
      <c r="AA23" s="3"/>
      <c r="AB23" s="3"/>
      <c r="AC23" s="3"/>
      <c r="AD23" s="3"/>
      <c r="AE23" s="7"/>
      <c r="AF23" s="7"/>
      <c r="AG23" s="7"/>
      <c r="AH23" s="7"/>
      <c r="AI23" s="7"/>
    </row>
    <row r="24" spans="11:35" s="6" customFormat="1"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7"/>
      <c r="W24" s="7"/>
      <c r="X24" s="7"/>
      <c r="Y24" s="7"/>
      <c r="Z24" s="3"/>
      <c r="AA24" s="3"/>
      <c r="AB24" s="3"/>
      <c r="AC24" s="3"/>
      <c r="AD24" s="3"/>
      <c r="AE24" s="7"/>
      <c r="AF24" s="7"/>
      <c r="AG24" s="7"/>
      <c r="AH24" s="7"/>
      <c r="AI24" s="7"/>
    </row>
    <row r="25" spans="11:35" s="6" customFormat="1"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7"/>
      <c r="AF25" s="7"/>
      <c r="AG25" s="7"/>
      <c r="AH25" s="7"/>
      <c r="AI25" s="7"/>
    </row>
    <row r="26" spans="11:35" s="6" customFormat="1"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7"/>
      <c r="AF26" s="7"/>
      <c r="AG26" s="7"/>
      <c r="AH26" s="7"/>
      <c r="AI26" s="7"/>
    </row>
    <row r="27" spans="11:35" s="6" customFormat="1"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7"/>
      <c r="AF27" s="7"/>
      <c r="AG27" s="7"/>
      <c r="AH27" s="7"/>
      <c r="AI27" s="7"/>
    </row>
  </sheetData>
  <mergeCells count="10">
    <mergeCell ref="AK1:AK3"/>
    <mergeCell ref="D1:F1"/>
    <mergeCell ref="G1:P1"/>
    <mergeCell ref="Q1:AI1"/>
    <mergeCell ref="O2:P2"/>
    <mergeCell ref="Q2:Y2"/>
    <mergeCell ref="E2:F2"/>
    <mergeCell ref="K2:N2"/>
    <mergeCell ref="G2:J2"/>
    <mergeCell ref="Z2:AH2"/>
  </mergeCells>
  <phoneticPr fontId="1"/>
  <pageMargins left="0.7" right="0.7" top="0.75" bottom="0.75" header="0.3" footer="0.3"/>
  <pageSetup paperSize="9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高萩栄一郎</dc:creator>
  <cp:lastModifiedBy>笹川　高聖</cp:lastModifiedBy>
  <cp:lastPrinted>2021-10-19T02:07:26Z</cp:lastPrinted>
  <dcterms:created xsi:type="dcterms:W3CDTF">2018-03-15T09:58:53Z</dcterms:created>
  <dcterms:modified xsi:type="dcterms:W3CDTF">2021-10-19T02:07:35Z</dcterms:modified>
</cp:coreProperties>
</file>