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F:\Data Analytics Projects\Excel Projects\"/>
    </mc:Choice>
  </mc:AlternateContent>
  <xr:revisionPtr revIDLastSave="0" documentId="8_{8375B03B-3362-4F5C-B07E-BC8FD2F36645}" xr6:coauthVersionLast="47" xr6:coauthVersionMax="47" xr10:uidLastSave="{00000000-0000-0000-0000-000000000000}"/>
  <bookViews>
    <workbookView xWindow="-120" yWindow="-120" windowWidth="29040" windowHeight="15840" activeTab="7" xr2:uid="{00000000-000D-0000-FFFF-FFFF00000000}"/>
  </bookViews>
  <sheets>
    <sheet name="Combo Chart" sheetId="3" r:id="rId1"/>
    <sheet name="Waterfall Chart" sheetId="4" r:id="rId2"/>
    <sheet name="Pie Chart" sheetId="5" r:id="rId3"/>
    <sheet name="Clasterd Charts" sheetId="7" r:id="rId4"/>
    <sheet name="Top 5" sheetId="8" r:id="rId5"/>
    <sheet name="KPI" sheetId="9" r:id="rId6"/>
    <sheet name="KPI YOYProfit" sheetId="10" r:id="rId7"/>
    <sheet name="Dashboard" sheetId="11" r:id="rId8"/>
    <sheet name="Data" sheetId="1" r:id="rId9"/>
    <sheet name="layout" sheetId="2" r:id="rId10"/>
  </sheets>
  <definedNames>
    <definedName name="_xlchart.v1.0" hidden="1">'Waterfall Chart'!$E$4:$E$7</definedName>
    <definedName name="_xlchart.v1.1" hidden="1">'Waterfall Chart'!$F$3</definedName>
    <definedName name="_xlchart.v1.2" hidden="1">'Waterfall Chart'!$F$4:$F$7</definedName>
    <definedName name="_xlchart.v1.3" hidden="1">'Waterfall Chart'!$E$4:$E$7</definedName>
    <definedName name="_xlchart.v1.4" hidden="1">'Waterfall Chart'!$F$3</definedName>
    <definedName name="_xlchart.v1.5" hidden="1">'Waterfall Chart'!$F$4:$F$7</definedName>
    <definedName name="_xlchart.v1.6" hidden="1">'Waterfall Chart'!$E$4:$E$7</definedName>
    <definedName name="_xlchart.v1.7" hidden="1">'Waterfall Chart'!$F$3</definedName>
    <definedName name="_xlchart.v1.8" hidden="1">'Waterfall Chart'!$F$4:$F$7</definedName>
    <definedName name="_xlcn.WorksheetConnection_MapChartsE3F521" hidden="1">'Clasterd Charts'!$E$3:$F$52</definedName>
    <definedName name="Slicer_Region">#N/A</definedName>
    <definedName name="Slicer_Segment">#N/A</definedName>
    <definedName name="Slicer_Year">#N/A</definedName>
  </definedNames>
  <calcPr calcId="18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s!$E$3:$F$52"/>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37" i="7" l="1"/>
  <c r="E22" i="7"/>
  <c r="E52" i="7"/>
  <c r="E35" i="7"/>
  <c r="E23" i="7"/>
  <c r="E31" i="7"/>
  <c r="E9" i="7"/>
  <c r="E47" i="7"/>
  <c r="E40" i="7"/>
  <c r="E11" i="7"/>
  <c r="E46" i="7"/>
  <c r="E41" i="7"/>
  <c r="E12" i="7"/>
  <c r="E10" i="7"/>
  <c r="E39" i="7"/>
  <c r="E19" i="7"/>
  <c r="E6" i="7"/>
  <c r="E30" i="7"/>
  <c r="E32" i="7"/>
  <c r="E44" i="7"/>
  <c r="E33" i="7"/>
  <c r="E20" i="7"/>
  <c r="E28" i="7"/>
  <c r="E14" i="7"/>
  <c r="E16" i="7"/>
  <c r="E24" i="7"/>
  <c r="E15" i="7"/>
  <c r="E38" i="7"/>
  <c r="E13" i="7"/>
  <c r="E51" i="7"/>
  <c r="E42" i="7"/>
  <c r="E4" i="7"/>
  <c r="E45" i="7"/>
  <c r="E27" i="7"/>
  <c r="E25" i="7"/>
  <c r="E48" i="7"/>
  <c r="E29" i="7"/>
  <c r="E17" i="7"/>
  <c r="E7" i="7"/>
  <c r="E34" i="7"/>
  <c r="E50" i="7"/>
  <c r="E21" i="7"/>
  <c r="E18" i="7"/>
  <c r="E43" i="7"/>
  <c r="E49" i="7"/>
  <c r="E5" i="7"/>
  <c r="E36" i="7"/>
  <c r="E8" i="7"/>
  <c r="E26" i="7"/>
  <c r="E7" i="4"/>
  <c r="E5" i="4"/>
  <c r="E6" i="4"/>
  <c r="E4" i="4"/>
  <c r="C15"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4" i="1"/>
  <c r="C13" i="1"/>
  <c r="C12" i="1"/>
  <c r="C11" i="1"/>
  <c r="C10" i="1"/>
  <c r="C9" i="1"/>
  <c r="C8" i="1"/>
  <c r="C7" i="1"/>
  <c r="C6" i="1"/>
  <c r="C5" i="1"/>
  <c r="C4" i="1"/>
  <c r="C3" i="1"/>
  <c r="C2" i="1"/>
  <c r="L9" i="10"/>
  <c r="H9" i="10"/>
  <c r="K9" i="10"/>
  <c r="J9" i="10"/>
  <c r="I9" i="10"/>
  <c r="N17" i="9"/>
  <c r="B17" i="9"/>
  <c r="F19" i="7"/>
  <c r="F34" i="7"/>
  <c r="F38" i="7"/>
  <c r="F28" i="7"/>
  <c r="F29" i="7"/>
  <c r="F41" i="7"/>
  <c r="F36" i="7"/>
  <c r="F4" i="7"/>
  <c r="F40" i="7"/>
  <c r="F20" i="7"/>
  <c r="F32" i="7"/>
  <c r="F49" i="7"/>
  <c r="E17" i="9"/>
  <c r="F18" i="7"/>
  <c r="F42" i="7"/>
  <c r="F31" i="7"/>
  <c r="K17" i="9"/>
  <c r="F37" i="7"/>
  <c r="F10" i="7"/>
  <c r="F46" i="7"/>
  <c r="F13" i="7"/>
  <c r="F7" i="7"/>
  <c r="F22" i="7"/>
  <c r="F8" i="7"/>
  <c r="F48" i="7"/>
  <c r="F9" i="7"/>
  <c r="F16" i="7"/>
  <c r="F17" i="7"/>
  <c r="F25" i="7"/>
  <c r="F26" i="7"/>
  <c r="F5" i="7"/>
  <c r="F33" i="7"/>
  <c r="F35" i="7"/>
  <c r="F43" i="7"/>
  <c r="H17" i="9"/>
  <c r="F6" i="7"/>
  <c r="F51" i="7"/>
  <c r="F15" i="7"/>
  <c r="F11" i="7"/>
  <c r="F23" i="7"/>
  <c r="F30" i="7"/>
  <c r="F39" i="7"/>
  <c r="F12" i="7"/>
  <c r="F44" i="7"/>
  <c r="F50" i="7"/>
  <c r="F14" i="7"/>
  <c r="F47" i="7"/>
  <c r="F45" i="7"/>
  <c r="F21" i="7"/>
  <c r="F27" i="7"/>
  <c r="F24" i="7"/>
  <c r="F52" i="7"/>
  <c r="F5" i="4"/>
  <c r="F6" i="4"/>
  <c r="F4" i="4"/>
  <c r="F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88EFAE-924F-4E89-8911-13F5C86A92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9B017F-D80E-4849-BEA1-C6913E93496E}" name="WorksheetConnection_Map Charts!$E$3:$F$52" type="102" refreshedVersion="8" minRefreshableVersion="5">
    <extLst>
      <ext xmlns:x15="http://schemas.microsoft.com/office/spreadsheetml/2010/11/main" uri="{DE250136-89BD-433C-8126-D09CA5730AF9}">
        <x15:connection id="Range">
          <x15:rangePr sourceName="_xlcn.WorksheetConnection_MapChartsE3F521"/>
        </x15:connection>
      </ext>
    </extLst>
  </connection>
</connections>
</file>

<file path=xl/sharedStrings.xml><?xml version="1.0" encoding="utf-8"?>
<sst xmlns="http://schemas.openxmlformats.org/spreadsheetml/2006/main" count="130138" uniqueCount="10960">
  <si>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</si>
  <si>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</si>
  <si>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</si>
  <si>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</si>
  <si>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</si>
  <si>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</si>
  <si>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</si>
  <si>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</si>
  <si>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</si>
  <si>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</si>
  <si>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</si>
  <si>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</si>
  <si>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</si>
  <si>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</si>
  <si>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</si>
  <si>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</si>
  <si>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</si>
  <si>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</si>
  <si>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</si>
  <si>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</si>
  <si>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</si>
  <si>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</si>
  <si>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</si>
  <si>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</si>
  <si>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</si>
  <si>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</si>
  <si>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</si>
  <si>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</si>
  <si>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</si>
  <si>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</si>
  <si>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</si>
  <si>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</si>
  <si>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</si>
  <si>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</si>
  <si>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</si>
  <si>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</si>
  <si>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</si>
  <si>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</si>
  <si>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</si>
  <si>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</si>
  <si>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</si>
  <si>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</si>
  <si>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</si>
  <si>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</si>
  <si>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</si>
  <si>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</si>
  <si>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</si>
  <si>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</si>
  <si>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</si>
  <si>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</si>
  <si>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</si>
  <si>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</si>
  <si>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</si>
  <si>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</si>
  <si>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</si>
  <si>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</si>
  <si>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</si>
  <si>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</si>
  <si>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</si>
  <si>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</si>
  <si>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</si>
  <si>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</si>
  <si>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</si>
  <si>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</si>
  <si>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</si>
  <si>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</si>
  <si>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</si>
  <si>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</si>
  <si>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</si>
  <si>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</si>
  <si>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</si>
  <si>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</si>
  <si>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</si>
  <si>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</si>
  <si>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</si>
  <si>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</si>
  <si>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</si>
  <si>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</si>
  <si>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</si>
  <si>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</si>
  <si>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</si>
  <si>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</si>
  <si>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</si>
  <si>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</si>
  <si>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</si>
  <si>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</si>
  <si>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</si>
  <si>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</si>
  <si>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</si>
  <si>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</si>
  <si>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</si>
  <si>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</si>
  <si>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</si>
  <si>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</si>
  <si>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</si>
  <si>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</si>
  <si>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</si>
  <si>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</si>
  <si>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</si>
  <si>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</si>
  <si>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</si>
  <si>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</si>
  <si>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</si>
  <si>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</si>
  <si>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</si>
  <si>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</si>
  <si>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</si>
  <si>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</si>
  <si>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</si>
  <si>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</si>
  <si>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</si>
  <si>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</si>
  <si>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</si>
  <si>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</si>
  <si>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</si>
  <si>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</si>
  <si>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</si>
  <si>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</si>
  <si>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</si>
  <si>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</si>
  <si>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</si>
  <si>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</si>
  <si>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</si>
  <si>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</si>
  <si>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</si>
  <si>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</si>
  <si>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</si>
  <si>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</si>
  <si>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</si>
  <si>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</si>
  <si>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</si>
  <si>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</si>
  <si>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</si>
  <si>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</si>
  <si>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</si>
  <si>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</si>
  <si>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</si>
  <si>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</si>
  <si>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</si>
  <si>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</si>
  <si>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</si>
  <si>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</si>
  <si>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</si>
  <si>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</si>
  <si>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</si>
  <si>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</si>
  <si>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</si>
  <si>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</si>
  <si>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</si>
  <si>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</si>
  <si>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</si>
  <si>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</si>
  <si>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</si>
  <si>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</si>
  <si>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</si>
  <si>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</si>
  <si>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</si>
  <si>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</si>
  <si>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</si>
  <si>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</si>
  <si>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</si>
  <si>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</si>
  <si>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</si>
  <si>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</si>
  <si>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</si>
  <si>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</si>
  <si>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</si>
  <si>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</si>
  <si>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</si>
  <si>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</si>
  <si>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</si>
  <si>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</si>
  <si>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</si>
  <si>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</si>
  <si>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</si>
  <si>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</si>
  <si>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</si>
  <si>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</si>
  <si>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</si>
  <si>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</si>
  <si>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</si>
  <si>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</si>
  <si>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</si>
  <si>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</si>
  <si>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</si>
  <si>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</si>
  <si>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</si>
  <si>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</si>
  <si>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</si>
  <si>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</si>
  <si>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</si>
  <si>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</si>
  <si>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</si>
  <si>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</si>
  <si>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</si>
  <si>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</si>
  <si>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</si>
  <si>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</si>
  <si>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</si>
  <si>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</si>
  <si>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</si>
  <si>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</si>
  <si>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</si>
  <si>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</si>
  <si>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</si>
  <si>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</si>
  <si>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</si>
  <si>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</si>
  <si>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</si>
  <si>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</si>
  <si>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</si>
  <si>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</si>
  <si>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</si>
  <si>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</si>
  <si>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</si>
  <si>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</si>
  <si>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</si>
  <si>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</si>
  <si>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</si>
  <si>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</si>
  <si>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</si>
  <si>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</si>
  <si>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</si>
  <si>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</si>
  <si>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</si>
  <si>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</si>
  <si>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</si>
  <si>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</si>
  <si>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</si>
  <si>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</si>
  <si>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</si>
  <si>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</si>
  <si>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</si>
  <si>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</si>
  <si>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</si>
  <si>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</si>
  <si>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</si>
  <si>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</si>
  <si>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</si>
  <si>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</si>
  <si>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</si>
  <si>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</si>
  <si>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</si>
  <si>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</si>
  <si>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</si>
  <si>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</si>
  <si>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</si>
  <si>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</si>
  <si>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</si>
  <si>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</si>
  <si>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</si>
  <si>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</si>
  <si>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</si>
  <si>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</si>
  <si>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</si>
  <si>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</si>
  <si>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</si>
  <si>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</si>
  <si>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</si>
  <si>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</si>
  <si>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</si>
  <si>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</si>
  <si>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</si>
  <si>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</si>
  <si>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</si>
  <si>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</si>
  <si>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</si>
  <si>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</si>
  <si>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</si>
  <si>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</si>
  <si>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</si>
  <si>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</si>
  <si>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</si>
  <si>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</si>
  <si>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</si>
  <si>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</si>
  <si>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</si>
  <si>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</si>
  <si>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</si>
  <si>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</si>
  <si>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</si>
  <si>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</si>
  <si>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</si>
  <si>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</si>
  <si>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</si>
  <si>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</si>
  <si>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</si>
  <si>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</si>
  <si>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</si>
  <si>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</si>
  <si>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</si>
  <si>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</si>
  <si>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</si>
  <si>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</si>
  <si>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</si>
  <si>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</si>
  <si>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</si>
  <si>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</si>
  <si>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</si>
  <si>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</si>
  <si>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</si>
  <si>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</si>
  <si>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</si>
  <si>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</si>
  <si>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</si>
  <si>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</si>
  <si>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</si>
  <si>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</si>
  <si>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</si>
  <si>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</si>
  <si>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</si>
  <si>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</si>
  <si>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</si>
  <si>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</si>
  <si>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</si>
  <si>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</si>
  <si>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</si>
  <si>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</si>
  <si>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</si>
  <si>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</si>
  <si>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</si>
  <si>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</si>
  <si>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</si>
  <si>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</si>
  <si>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</si>
  <si>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</si>
  <si>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</si>
  <si>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</si>
  <si>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</si>
  <si>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</si>
  <si>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</si>
  <si>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</si>
  <si>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</si>
  <si>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</si>
  <si>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</si>
  <si>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</si>
  <si>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</si>
  <si>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</si>
  <si>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</si>
  <si>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</si>
  <si>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</si>
  <si>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</si>
  <si>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</si>
  <si>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</si>
  <si>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</si>
  <si>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</si>
  <si>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</si>
  <si>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</si>
  <si>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</si>
  <si>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</si>
  <si>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</si>
  <si>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</si>
  <si>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</si>
  <si>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</si>
  <si>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</si>
  <si>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</si>
  <si>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</si>
  <si>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</si>
  <si>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</si>
  <si>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</si>
  <si>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</si>
  <si>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</si>
  <si>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</si>
  <si>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</si>
  <si>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</si>
  <si>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</si>
  <si>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</si>
  <si>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</si>
  <si>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</si>
  <si>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</si>
  <si>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</si>
  <si>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</si>
  <si>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</si>
  <si>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</si>
  <si>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</si>
  <si>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</si>
  <si>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</si>
  <si>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</si>
  <si>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</si>
  <si>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</si>
  <si>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</si>
  <si>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</si>
  <si>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</si>
  <si>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</si>
  <si>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</si>
  <si>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</si>
  <si>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</si>
  <si>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</si>
  <si>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</si>
  <si>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</si>
  <si>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</si>
  <si>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</si>
  <si>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</si>
  <si>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</si>
  <si>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</si>
  <si>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</si>
  <si>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</si>
  <si>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</si>
  <si>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</si>
  <si>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</si>
  <si>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</si>
  <si>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</si>
  <si>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</si>
  <si>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</si>
  <si>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</si>
  <si>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</si>
  <si>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</si>
  <si>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</si>
  <si>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</si>
  <si>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</si>
  <si>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</si>
  <si>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</si>
  <si>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</si>
  <si>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</si>
  <si>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</si>
  <si>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</si>
  <si>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</si>
  <si>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</si>
  <si>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</si>
  <si>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</si>
  <si>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</si>
  <si>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</si>
  <si>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</si>
  <si>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</si>
  <si>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</si>
  <si>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</si>
  <si>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</si>
  <si>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</si>
  <si>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</si>
  <si>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</si>
  <si>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</si>
  <si>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</si>
  <si>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</si>
  <si>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</si>
  <si>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</si>
  <si>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</si>
  <si>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</si>
  <si>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</si>
  <si>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</si>
  <si>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</si>
  <si>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</si>
  <si>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</si>
  <si>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</si>
  <si>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</si>
  <si>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</si>
  <si>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</si>
  <si>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</si>
  <si>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</si>
  <si>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</si>
  <si>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</si>
  <si>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</si>
  <si>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</si>
  <si>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</si>
  <si>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</si>
  <si>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</si>
  <si>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</si>
  <si>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</si>
  <si>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</si>
  <si>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</si>
  <si>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</si>
  <si>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</si>
  <si>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</si>
  <si>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</si>
  <si>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</si>
  <si>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</si>
  <si>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</si>
  <si>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</si>
  <si>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</si>
  <si>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</si>
  <si>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</si>
  <si>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</si>
  <si>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</si>
  <si>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</si>
  <si>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</si>
  <si>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</si>
  <si>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</si>
  <si>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</si>
  <si>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</si>
  <si>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</si>
  <si>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</si>
  <si>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</si>
  <si>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</si>
  <si>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</si>
  <si>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</si>
  <si>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</si>
  <si>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</si>
  <si>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</si>
  <si>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</si>
  <si>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</si>
  <si>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</si>
  <si>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</si>
  <si>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</si>
  <si>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</si>
  <si>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</si>
  <si>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</si>
  <si>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</si>
  <si>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</si>
  <si>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</si>
  <si>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</si>
  <si>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</si>
  <si>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</si>
  <si>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</si>
  <si>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</si>
  <si>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</si>
  <si>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</si>
  <si>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</si>
  <si>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</si>
  <si>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</si>
  <si>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</si>
  <si>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</si>
  <si>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</si>
  <si>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</si>
  <si>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</si>
  <si>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</si>
  <si>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</si>
  <si>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</si>
  <si>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</si>
  <si>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</si>
  <si>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</si>
  <si>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</si>
  <si>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</si>
  <si>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</si>
  <si>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</si>
  <si>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</si>
  <si>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</si>
  <si>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</si>
  <si>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</si>
  <si>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</si>
  <si>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</si>
  <si>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</si>
  <si>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</si>
  <si>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</si>
  <si>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</si>
  <si>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</si>
  <si>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</si>
  <si>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</si>
  <si>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</si>
  <si>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</si>
  <si>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</si>
  <si>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</si>
  <si>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</si>
  <si>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</si>
  <si>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</si>
  <si>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</si>
  <si>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</si>
  <si>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</si>
  <si>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</si>
  <si>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</si>
  <si>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</si>
  <si>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</si>
  <si>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</si>
  <si>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</si>
  <si>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</si>
  <si>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</si>
  <si>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</si>
  <si>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</si>
  <si>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</si>
  <si>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</si>
  <si>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</si>
  <si>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</si>
  <si>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</si>
  <si>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</si>
  <si>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</si>
  <si>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</si>
  <si>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</si>
  <si>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</si>
  <si>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</si>
  <si>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</si>
  <si>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</si>
  <si>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</si>
  <si>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</si>
  <si>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</si>
  <si>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</si>
  <si>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</si>
  <si>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</si>
  <si>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</si>
  <si>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</si>
  <si>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</si>
  <si>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</si>
  <si>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</si>
  <si>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</si>
  <si>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</si>
  <si>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</si>
  <si>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</si>
  <si>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</si>
  <si>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</si>
  <si>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</si>
  <si>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</si>
  <si>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</si>
  <si>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</si>
  <si>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</si>
  <si>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</si>
  <si>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</si>
  <si>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</si>
  <si>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</si>
  <si>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</si>
  <si>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</si>
  <si>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</si>
  <si>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</si>
  <si>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</si>
  <si>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</si>
  <si>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</si>
  <si>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</si>
  <si>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</si>
  <si>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</si>
  <si>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</si>
  <si>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</si>
  <si>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</si>
  <si>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</si>
  <si>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</si>
  <si>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</si>
  <si>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</si>
  <si>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</si>
  <si>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</si>
  <si>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</si>
  <si>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</si>
  <si>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</si>
  <si>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</si>
  <si>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</si>
  <si>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</si>
  <si>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</si>
  <si>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</si>
  <si>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</si>
  <si>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</si>
  <si>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</si>
  <si>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</si>
  <si>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</si>
  <si>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</si>
  <si>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</si>
  <si>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</si>
  <si>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</si>
  <si>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</si>
  <si>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</si>
  <si>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</si>
  <si>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</si>
  <si>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</si>
  <si>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</si>
  <si>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</si>
  <si>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</si>
  <si>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</si>
  <si>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</si>
  <si>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</si>
  <si>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</si>
  <si>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</si>
  <si>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</si>
  <si>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</si>
  <si>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</si>
  <si>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</si>
  <si>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</si>
  <si>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</si>
  <si>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</si>
  <si>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</si>
  <si>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</si>
  <si>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</si>
  <si>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</si>
  <si>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</si>
  <si>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</si>
  <si>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</si>
  <si>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</si>
  <si>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</si>
  <si>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</si>
  <si>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</si>
  <si>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</si>
  <si>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</si>
  <si>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</si>
  <si>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</si>
  <si>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</si>
  <si>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</si>
  <si>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</si>
  <si>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</si>
  <si>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</si>
  <si>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</si>
  <si>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</si>
  <si>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</si>
  <si>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</si>
  <si>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</si>
  <si>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</si>
  <si>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</si>
  <si>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</si>
  <si>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</si>
  <si>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</si>
  <si>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</si>
  <si>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</si>
  <si>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</si>
  <si>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</si>
  <si>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</si>
  <si>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</si>
  <si>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</si>
  <si>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</si>
  <si>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</si>
  <si>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</si>
  <si>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</si>
  <si>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</si>
  <si>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</si>
  <si>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</si>
  <si>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</si>
  <si>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</si>
  <si>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</si>
  <si>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</si>
  <si>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</si>
  <si>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</si>
  <si>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</si>
  <si>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</si>
  <si>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</si>
  <si>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</si>
  <si>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</si>
  <si>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</si>
  <si>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</si>
  <si>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</si>
  <si>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</si>
  <si>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</si>
  <si>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</si>
  <si>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</si>
  <si>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</si>
  <si>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</si>
  <si>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</si>
  <si>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</si>
  <si>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</si>
  <si>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</si>
  <si>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</si>
  <si>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</si>
  <si>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</si>
  <si>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</si>
  <si>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</si>
  <si>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</si>
  <si>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</si>
  <si>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</si>
  <si>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</si>
  <si>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</si>
  <si>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</si>
  <si>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</si>
  <si>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</si>
  <si>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</si>
  <si>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</si>
  <si>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</si>
  <si>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</si>
  <si>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</si>
  <si>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</si>
  <si>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</si>
  <si>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</si>
  <si>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</si>
  <si>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</si>
  <si>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</si>
  <si>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</si>
  <si>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</si>
  <si>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</si>
  <si>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</si>
  <si>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</si>
  <si>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</si>
  <si>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</si>
  <si>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</si>
  <si>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</si>
  <si>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</si>
  <si>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</si>
  <si>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</si>
  <si>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</si>
  <si>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</si>
  <si>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</si>
  <si>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</si>
  <si>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</si>
  <si>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</si>
  <si>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</si>
  <si>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</si>
  <si>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</si>
  <si>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</si>
  <si>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</si>
  <si>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</si>
  <si>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</si>
  <si>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</si>
  <si>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</si>
  <si>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</si>
  <si>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</si>
  <si>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</si>
  <si>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</si>
  <si>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</si>
  <si>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</si>
  <si>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</si>
  <si>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</si>
  <si>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</si>
  <si>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</si>
  <si>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</si>
  <si>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</si>
  <si>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</si>
  <si>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</si>
  <si>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</si>
  <si>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</si>
  <si>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</si>
  <si>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</si>
  <si>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</si>
  <si>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</si>
  <si>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</si>
  <si>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</si>
  <si>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</si>
  <si>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</si>
  <si>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</si>
  <si>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</si>
  <si>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</si>
  <si>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</si>
  <si>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</si>
  <si>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</si>
  <si>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</si>
  <si>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</si>
  <si>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</si>
  <si>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</si>
  <si>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</si>
  <si>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</si>
  <si>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</si>
  <si>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</si>
  <si>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</si>
  <si>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</si>
  <si>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</si>
  <si>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</si>
  <si>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</si>
  <si>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</si>
  <si>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</si>
  <si>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</si>
  <si>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</si>
  <si>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</si>
  <si>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</si>
  <si>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</si>
  <si>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</si>
  <si>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</si>
  <si>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</si>
  <si>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</si>
  <si>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</si>
  <si>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</si>
  <si>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</si>
  <si>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</si>
  <si>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</si>
  <si>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</si>
  <si>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</si>
  <si>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</si>
  <si>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</si>
  <si>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</si>
  <si>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</si>
  <si>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</si>
  <si>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</si>
  <si>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</si>
  <si>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</si>
  <si>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</si>
  <si>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</si>
  <si>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</si>
  <si>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</si>
  <si>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</si>
  <si>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</si>
  <si>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</si>
  <si>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</si>
  <si>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</si>
  <si>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</si>
  <si>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</si>
  <si>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</si>
  <si>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</si>
  <si>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</si>
  <si>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</si>
  <si>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</si>
  <si>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</si>
  <si>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</si>
  <si>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</si>
  <si>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</si>
  <si>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</si>
  <si>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</si>
  <si>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</si>
  <si>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</si>
  <si>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</si>
  <si>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</si>
  <si>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</si>
  <si>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</si>
  <si>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</si>
  <si>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</si>
  <si>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</si>
  <si>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</si>
  <si>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</si>
  <si>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</si>
  <si>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</si>
  <si>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</si>
  <si>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</si>
  <si>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</si>
  <si>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</si>
  <si>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</si>
  <si>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</si>
  <si>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</si>
  <si>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</si>
  <si>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</si>
  <si>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</si>
  <si>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</si>
  <si>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</si>
  <si>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</si>
  <si>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</si>
  <si>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</si>
  <si>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</si>
  <si>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</si>
  <si>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</si>
  <si>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</si>
  <si>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</si>
  <si>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</si>
  <si>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</si>
  <si>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</si>
  <si>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</si>
  <si>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</si>
  <si>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</si>
  <si>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</si>
  <si>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</si>
  <si>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</si>
  <si>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</si>
  <si>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</si>
  <si>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</si>
  <si>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</si>
  <si>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</si>
  <si>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</si>
  <si>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</si>
  <si>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</si>
  <si>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</si>
  <si>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</si>
  <si>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</si>
  <si>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</si>
  <si>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</si>
  <si>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</si>
  <si>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</si>
  <si>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</si>
  <si>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</si>
  <si>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</si>
  <si>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</si>
  <si>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</si>
  <si>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</si>
  <si>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</si>
  <si>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</si>
  <si>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</si>
  <si>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</si>
  <si>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</si>
  <si>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</si>
  <si>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</si>
  <si>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</si>
  <si>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</si>
  <si>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</si>
  <si>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</si>
  <si>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</si>
  <si>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</si>
  <si>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</si>
  <si>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</si>
  <si>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</si>
  <si>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</si>
  <si>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</si>
  <si>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</si>
  <si>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</si>
  <si>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</si>
  <si>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</si>
  <si>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</si>
  <si>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</si>
  <si>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</si>
  <si>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</si>
  <si>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</si>
  <si>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</si>
  <si>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</si>
  <si>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</si>
  <si>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</si>
  <si>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</si>
  <si>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</si>
  <si>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</si>
  <si>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</si>
  <si>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</si>
  <si>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</si>
  <si>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</si>
  <si>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</si>
  <si>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</si>
  <si>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</si>
  <si>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</si>
  <si>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</si>
  <si>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</si>
  <si>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</si>
  <si>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</si>
  <si>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</si>
  <si>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</si>
  <si>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</si>
  <si>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</si>
  <si>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</si>
  <si>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</si>
  <si>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</si>
  <si>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</si>
  <si>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</si>
  <si>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</si>
  <si>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</si>
  <si>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</si>
  <si>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</si>
  <si>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</si>
  <si>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</si>
  <si>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</si>
  <si>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</si>
  <si>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</si>
  <si>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</si>
  <si>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</si>
  <si>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</si>
  <si>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</si>
  <si>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</si>
  <si>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</si>
  <si>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</si>
  <si>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</si>
  <si>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</si>
  <si>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</si>
  <si>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</si>
  <si>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</si>
  <si>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</si>
  <si>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</si>
  <si>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</si>
  <si>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</si>
  <si>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</si>
  <si>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</si>
  <si>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</si>
  <si>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</si>
  <si>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</si>
  <si>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</si>
  <si>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</si>
  <si>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</si>
  <si>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</si>
  <si>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</si>
  <si>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</si>
  <si>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</si>
  <si>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</si>
  <si>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</si>
  <si>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</si>
  <si>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</si>
  <si>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</si>
  <si>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</si>
  <si>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</si>
  <si>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</si>
  <si>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</si>
  <si>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</si>
  <si>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</si>
  <si>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</si>
  <si>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</si>
  <si>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</si>
  <si>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</si>
  <si>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</si>
  <si>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</si>
  <si>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</si>
  <si>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</si>
  <si>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</si>
  <si>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</si>
  <si>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</si>
  <si>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</si>
  <si>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</si>
  <si>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</si>
  <si>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</si>
  <si>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</si>
  <si>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</si>
  <si>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</si>
  <si>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</si>
  <si>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</si>
  <si>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</si>
  <si>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</si>
  <si>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</si>
  <si>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</si>
  <si>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</si>
  <si>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</si>
  <si>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</si>
  <si>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</si>
  <si>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</si>
  <si>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</si>
  <si>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</si>
  <si>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</si>
  <si>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</si>
  <si>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</si>
  <si>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</si>
  <si>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</si>
  <si>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</si>
  <si>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</si>
  <si>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</si>
  <si>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</si>
  <si>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</si>
  <si>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</si>
  <si>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</si>
  <si>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</si>
  <si>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</si>
  <si>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</si>
  <si>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</si>
  <si>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</si>
  <si>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</si>
  <si>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</si>
  <si>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</si>
  <si>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</si>
  <si>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</si>
  <si>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</si>
  <si>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</si>
  <si>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</si>
  <si>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</si>
  <si>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</si>
  <si>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</si>
  <si>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</si>
  <si>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</si>
  <si>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</si>
  <si>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</si>
  <si>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</si>
  <si>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</si>
  <si>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</si>
  <si>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</si>
  <si>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</si>
  <si>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</si>
  <si>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</si>
  <si>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</si>
  <si>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</si>
  <si>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</si>
  <si>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</si>
  <si>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</si>
  <si>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</si>
  <si>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</si>
  <si>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</si>
  <si>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</si>
  <si>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</si>
  <si>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</si>
  <si>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</si>
  <si>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</si>
  <si>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</si>
  <si>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</si>
  <si>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</si>
  <si>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</si>
  <si>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</si>
  <si>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</si>
  <si>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</si>
  <si>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</si>
  <si>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</si>
  <si>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</si>
  <si>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</si>
  <si>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</si>
  <si>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</si>
  <si>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</si>
  <si>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</si>
  <si>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</si>
  <si>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</si>
  <si>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</si>
  <si>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</si>
  <si>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</si>
  <si>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</si>
  <si>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</si>
  <si>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</si>
  <si>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</si>
  <si>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</si>
  <si>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</si>
  <si>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</si>
  <si>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</si>
  <si>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</si>
  <si>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</si>
  <si>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</si>
  <si>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</si>
  <si>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</si>
  <si>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</si>
  <si>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</si>
  <si>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</si>
  <si>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</si>
  <si>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</si>
  <si>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</si>
  <si>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</si>
  <si>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</si>
  <si>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</si>
  <si>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</si>
  <si>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</si>
  <si>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</si>
  <si>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</si>
  <si>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</si>
  <si>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</si>
  <si>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</si>
  <si>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</si>
  <si>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</si>
  <si>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</si>
  <si>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</si>
  <si>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</si>
  <si>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</si>
  <si>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</si>
  <si>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</si>
  <si>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</si>
  <si>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</si>
  <si>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</si>
  <si>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</si>
  <si>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</si>
  <si>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</si>
  <si>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</si>
  <si>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</si>
  <si>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</si>
  <si>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</si>
  <si>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</si>
  <si>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</si>
  <si>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</si>
  <si>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</si>
  <si>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</si>
  <si>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</si>
  <si>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</si>
  <si>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</si>
  <si>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</si>
  <si>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</si>
  <si>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</si>
  <si>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</si>
  <si>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</si>
  <si>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</si>
  <si>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</si>
  <si>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</si>
  <si>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</si>
  <si>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</si>
  <si>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</si>
  <si>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</si>
  <si>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</si>
  <si>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</si>
  <si>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</si>
  <si>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</si>
  <si>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</si>
  <si>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</si>
  <si>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</si>
  <si>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</si>
  <si>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</si>
  <si>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</si>
  <si>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</si>
  <si>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</si>
  <si>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</si>
  <si>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</si>
  <si>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</si>
  <si>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</si>
  <si>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</si>
  <si>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</si>
  <si>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</si>
  <si>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</si>
  <si>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</si>
  <si>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</si>
  <si>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</si>
  <si>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</si>
  <si>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</si>
  <si>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</si>
  <si>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</si>
  <si>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</si>
  <si>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</si>
  <si>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</si>
  <si>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</si>
  <si>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</si>
  <si>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</si>
  <si>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</si>
  <si>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</si>
  <si>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</si>
  <si>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</si>
  <si>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</si>
  <si>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</si>
  <si>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</si>
  <si>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</si>
  <si>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</si>
  <si>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</si>
  <si>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</si>
  <si>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</si>
  <si>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</si>
  <si>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</si>
  <si>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</si>
  <si>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</si>
  <si>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</si>
  <si>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</si>
  <si>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</si>
  <si>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</si>
  <si>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</si>
  <si>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</si>
  <si>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</si>
  <si>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</si>
  <si>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</si>
  <si>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</si>
  <si>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</si>
  <si>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</si>
  <si>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</si>
  <si>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</si>
  <si>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</si>
  <si>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</si>
  <si>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</si>
  <si>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</si>
  <si>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</si>
  <si>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</si>
  <si>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</si>
  <si>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</si>
  <si>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</si>
  <si>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</si>
  <si>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</si>
  <si>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</si>
  <si>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</si>
  <si>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</si>
  <si>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</si>
  <si>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</si>
  <si>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</si>
  <si>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</si>
  <si>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</si>
  <si>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</si>
  <si>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</si>
  <si>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</si>
  <si>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</si>
  <si>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</si>
  <si>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</si>
  <si>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</si>
  <si>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</si>
  <si>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</si>
  <si>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</si>
  <si>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</si>
  <si>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</si>
  <si>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</si>
  <si>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</si>
  <si>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</si>
  <si>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</si>
  <si>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</si>
  <si>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</si>
  <si>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</si>
  <si>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</si>
  <si>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</si>
  <si>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</si>
  <si>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</si>
  <si>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</si>
  <si>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</si>
  <si>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</si>
  <si>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</si>
  <si>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</si>
  <si>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</si>
  <si>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</si>
  <si>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</si>
  <si>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</si>
  <si>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</si>
  <si>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</si>
  <si>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</si>
  <si>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</si>
  <si>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</si>
  <si>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</si>
  <si>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</si>
  <si>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</si>
  <si>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</si>
  <si>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</si>
  <si>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</si>
  <si>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</si>
  <si>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</si>
  <si>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</si>
  <si>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</si>
  <si>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</si>
  <si>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</si>
  <si>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</si>
  <si>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</si>
  <si>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</si>
  <si>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</si>
  <si>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</si>
  <si>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</si>
  <si>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</si>
  <si>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</si>
  <si>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</si>
  <si>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</si>
  <si>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</si>
  <si>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</si>
  <si>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</si>
  <si>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</si>
  <si>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</si>
  <si>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</si>
  <si>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</si>
  <si>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</si>
  <si>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</si>
  <si>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</si>
  <si>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</si>
  <si>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</si>
  <si>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</si>
  <si>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</si>
  <si>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</si>
  <si>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</si>
  <si>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</si>
  <si>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</si>
  <si>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</si>
  <si>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</si>
  <si>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</si>
  <si>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</si>
  <si>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</si>
  <si>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</si>
  <si>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</si>
  <si>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</si>
  <si>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</si>
  <si>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</si>
  <si>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</si>
  <si>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</si>
  <si>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</si>
  <si>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</si>
  <si>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</si>
  <si>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</si>
  <si>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</si>
  <si>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</si>
  <si>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</si>
  <si>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</si>
  <si>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</si>
  <si>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</si>
  <si>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</si>
  <si>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</si>
  <si>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</si>
  <si>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</si>
  <si>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</si>
  <si>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</si>
  <si>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</si>
  <si>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</si>
  <si>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</si>
  <si>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</si>
  <si>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</si>
  <si>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</si>
  <si>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</si>
  <si>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</si>
  <si>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</si>
  <si>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</si>
  <si>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</si>
  <si>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</si>
  <si>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</si>
  <si>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</si>
  <si>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</si>
  <si>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</si>
  <si>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</si>
  <si>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</si>
  <si>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</si>
  <si>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</si>
  <si>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</si>
  <si>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</si>
  <si>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</si>
  <si>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</si>
  <si>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</si>
  <si>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</si>
  <si>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</si>
  <si>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</si>
  <si>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</si>
  <si>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</si>
  <si>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</si>
  <si>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</si>
  <si>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</si>
  <si>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</si>
  <si>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</si>
  <si>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</si>
  <si>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</si>
  <si>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</si>
  <si>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</si>
  <si>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</si>
  <si>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</si>
  <si>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</si>
  <si>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</si>
  <si>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</si>
  <si>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</si>
  <si>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</si>
  <si>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</si>
  <si>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</si>
  <si>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</si>
  <si>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</si>
  <si>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</si>
  <si>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</si>
  <si>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</si>
  <si>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</si>
  <si>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</si>
  <si>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</si>
  <si>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</si>
  <si>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</si>
  <si>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</si>
  <si>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</si>
  <si>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</si>
  <si>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</si>
  <si>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</si>
  <si>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</si>
  <si>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</si>
  <si>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</si>
  <si>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</si>
  <si>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</si>
  <si>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</si>
  <si>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</si>
  <si>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</si>
  <si>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</si>
  <si>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</si>
  <si>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</si>
  <si>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</si>
  <si>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</si>
  <si>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</si>
  <si>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</si>
  <si>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</si>
  <si>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</si>
  <si>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</si>
  <si>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</si>
  <si>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</si>
  <si>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</si>
  <si>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</si>
  <si>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</si>
  <si>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</si>
  <si>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</si>
  <si>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</si>
  <si>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</si>
  <si>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</si>
  <si>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</si>
  <si>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</si>
  <si>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</si>
  <si>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</si>
  <si>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</si>
  <si>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</si>
  <si>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</si>
  <si>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</si>
  <si>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</si>
  <si>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</si>
  <si>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</si>
  <si>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</si>
  <si>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</si>
  <si>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</si>
  <si>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</si>
  <si>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</si>
  <si>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</si>
  <si>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</si>
  <si>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</si>
  <si>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</si>
  <si>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</si>
  <si>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</si>
  <si>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</si>
  <si>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</si>
  <si>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</si>
  <si>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</si>
  <si>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</si>
  <si>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</si>
  <si>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</si>
  <si>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</si>
  <si>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</si>
  <si>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</si>
  <si>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</si>
  <si>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</si>
  <si>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</si>
  <si>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</si>
  <si>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</si>
  <si>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</si>
  <si>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</si>
  <si>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</si>
  <si>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</si>
  <si>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</si>
  <si>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</si>
  <si>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</si>
  <si>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</si>
  <si>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</si>
  <si>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</si>
  <si>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</si>
  <si>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</si>
  <si>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</si>
  <si>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</si>
  <si>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</si>
  <si>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</si>
  <si>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</si>
  <si>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</si>
  <si>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</si>
  <si>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</si>
  <si>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</si>
  <si>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</si>
  <si>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</si>
  <si>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</si>
  <si>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</si>
  <si>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</si>
  <si>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</si>
  <si>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</si>
  <si>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</si>
  <si>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</si>
  <si>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</si>
  <si>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</si>
  <si>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</si>
  <si>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</si>
  <si>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</si>
  <si>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</si>
  <si>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</si>
  <si>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</si>
  <si>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</si>
  <si>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</si>
  <si>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</si>
  <si>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</si>
  <si>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</si>
  <si>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</si>
  <si>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</si>
  <si>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</si>
  <si>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</si>
  <si>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</si>
  <si>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</si>
  <si>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</si>
  <si>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</si>
  <si>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</si>
  <si>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</si>
  <si>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</si>
  <si>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</si>
  <si>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</si>
  <si>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</si>
  <si>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</si>
  <si>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</si>
  <si>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</si>
  <si>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</si>
  <si>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</si>
  <si>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</si>
  <si>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</si>
  <si>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</si>
  <si>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</si>
  <si>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</si>
  <si>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</si>
  <si>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</si>
  <si>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</si>
  <si>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</si>
  <si>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</si>
  <si>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</si>
  <si>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</si>
  <si>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</si>
  <si>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</si>
  <si>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</si>
  <si>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</si>
  <si>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</si>
  <si>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</si>
  <si>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</si>
  <si>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</si>
  <si>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</si>
  <si>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</si>
  <si>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</si>
  <si>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</si>
  <si>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</si>
  <si>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</si>
  <si>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</si>
  <si>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</si>
  <si>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</si>
  <si>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</si>
  <si>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</si>
  <si>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</si>
  <si>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</si>
  <si>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</si>
  <si>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</si>
  <si>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</si>
  <si>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</si>
  <si>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</si>
  <si>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</si>
  <si>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</si>
  <si>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</si>
  <si>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</si>
  <si>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</si>
  <si>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</si>
  <si>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</si>
  <si>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</si>
  <si>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</si>
  <si>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</si>
  <si>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</si>
  <si>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</si>
  <si>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</si>
  <si>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</si>
  <si>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</si>
  <si>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</si>
  <si>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</si>
  <si>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</si>
  <si>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</si>
  <si>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</si>
  <si>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</si>
  <si>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</si>
  <si>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</si>
  <si>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</si>
  <si>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</si>
  <si>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</si>
  <si>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</si>
  <si>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</si>
  <si>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</si>
  <si>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</si>
  <si>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</si>
  <si>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</si>
  <si>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</si>
  <si>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</si>
  <si>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</si>
  <si>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</si>
  <si>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</si>
  <si>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</si>
  <si>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</si>
  <si>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</si>
  <si>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</si>
  <si>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</si>
  <si>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</si>
  <si>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</si>
  <si>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</si>
  <si>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</si>
  <si>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</si>
  <si>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</si>
  <si>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</si>
  <si>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</si>
  <si>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</si>
  <si>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</si>
  <si>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</si>
  <si>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</si>
  <si>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</si>
  <si>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</si>
  <si>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</si>
  <si>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</si>
  <si>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</si>
  <si>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</si>
  <si>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</si>
  <si>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</si>
  <si>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</si>
  <si>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</si>
  <si>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</si>
  <si>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</si>
  <si>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</si>
  <si>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</si>
  <si>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</si>
  <si>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</si>
  <si>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</si>
  <si>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</si>
  <si>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</si>
  <si>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</si>
  <si>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</si>
  <si>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</si>
  <si>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</si>
  <si>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</si>
  <si>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</si>
  <si>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</si>
  <si>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</si>
  <si>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</si>
  <si>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</si>
  <si>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</si>
  <si>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</si>
  <si>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</si>
  <si>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</si>
  <si>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</si>
  <si>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</si>
  <si>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</si>
  <si>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</si>
  <si>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</si>
  <si>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</si>
  <si>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</si>
  <si>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</si>
  <si>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</si>
  <si>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</si>
  <si>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</si>
  <si>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</si>
  <si>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</si>
  <si>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</si>
  <si>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</si>
  <si>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</si>
  <si>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</si>
  <si>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</si>
  <si>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</si>
  <si>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</si>
  <si>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</si>
  <si>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</si>
  <si>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</si>
  <si>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</si>
  <si>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</si>
  <si>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</si>
  <si>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</si>
  <si>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</si>
  <si>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</si>
  <si>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</si>
  <si>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</si>
  <si>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</si>
  <si>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</si>
  <si>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</si>
  <si>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</si>
  <si>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</si>
  <si>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</si>
  <si>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</si>
  <si>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</si>
  <si>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</si>
  <si>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</si>
  <si>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</si>
  <si>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</si>
  <si>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</si>
  <si>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</si>
  <si>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</si>
  <si>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</si>
  <si>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</si>
  <si>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</si>
  <si>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</si>
  <si>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</si>
  <si>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</si>
  <si>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</si>
  <si>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</si>
  <si>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</si>
  <si>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</si>
  <si>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</si>
  <si>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</si>
  <si>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</si>
  <si>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</si>
  <si>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</si>
  <si>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</si>
  <si>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</si>
  <si>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</si>
  <si>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</si>
  <si>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</si>
  <si>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</si>
  <si>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</si>
  <si>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</si>
  <si>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</si>
  <si>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</si>
  <si>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</si>
  <si>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</si>
  <si>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</si>
  <si>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</si>
  <si>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</si>
  <si>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</si>
  <si>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</si>
  <si>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</si>
  <si>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</si>
  <si>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</si>
  <si>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</si>
  <si>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</si>
  <si>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</si>
  <si>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</si>
  <si>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</si>
  <si>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</si>
  <si>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</si>
  <si>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</si>
  <si>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</si>
  <si>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</si>
  <si>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</si>
  <si>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</si>
  <si>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</si>
  <si>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</si>
  <si>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</si>
  <si>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</si>
  <si>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</si>
  <si>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</si>
  <si>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</si>
  <si>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</si>
  <si>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</si>
  <si>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</si>
  <si>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</si>
  <si>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</si>
  <si>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</si>
  <si>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</si>
  <si>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</si>
  <si>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</si>
  <si>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</si>
  <si>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</si>
  <si>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</si>
  <si>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</si>
  <si>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</si>
  <si>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</si>
  <si>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</si>
  <si>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</si>
  <si>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</si>
  <si>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</si>
  <si>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</si>
  <si>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</si>
  <si>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</si>
  <si>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</si>
  <si>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</si>
  <si>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</si>
  <si>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</si>
  <si>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</si>
  <si>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</si>
  <si>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</si>
  <si>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</si>
  <si>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</si>
  <si>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</si>
  <si>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</si>
  <si>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</si>
  <si>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</si>
  <si>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</si>
  <si>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</si>
  <si>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</si>
  <si>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</si>
  <si>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</si>
  <si>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</si>
  <si>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</si>
  <si>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</si>
  <si>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</si>
  <si>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</si>
  <si>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</si>
  <si>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</si>
  <si>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</si>
  <si>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</si>
  <si>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</si>
  <si>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</si>
  <si>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</si>
  <si>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</si>
  <si>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</si>
  <si>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</si>
  <si>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</si>
  <si>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</si>
  <si>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</si>
  <si>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</si>
  <si>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</si>
  <si>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</si>
  <si>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</si>
  <si>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</si>
  <si>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</si>
  <si>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</si>
  <si>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</si>
  <si>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</si>
  <si>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</si>
  <si>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</si>
  <si>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</si>
  <si>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</si>
  <si>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</si>
  <si>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</si>
  <si>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</si>
  <si>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</si>
  <si>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</si>
  <si>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</si>
  <si>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</si>
  <si>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</si>
  <si>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</si>
  <si>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</si>
  <si>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</si>
  <si>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</si>
  <si>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</si>
  <si>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</si>
  <si>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</si>
  <si>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</si>
  <si>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</si>
  <si>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</si>
  <si>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</si>
  <si>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</si>
  <si>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</si>
  <si>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</si>
  <si>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</si>
  <si>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</si>
  <si>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</si>
  <si>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</si>
  <si>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</si>
  <si>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</si>
  <si>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</si>
  <si>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</si>
  <si>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</si>
  <si>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</si>
  <si>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</si>
  <si>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</si>
  <si>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</si>
  <si>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</si>
  <si>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</si>
  <si>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</si>
  <si>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</si>
  <si>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</si>
  <si>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</si>
  <si>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</si>
  <si>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</si>
  <si>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</si>
  <si>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</si>
  <si>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</si>
  <si>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</si>
  <si>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</si>
  <si>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</si>
  <si>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</si>
  <si>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</si>
  <si>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</si>
  <si>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</si>
  <si>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</si>
  <si>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</si>
  <si>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</si>
  <si>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</si>
  <si>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</si>
  <si>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</si>
  <si>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</si>
  <si>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</si>
  <si>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</si>
  <si>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</si>
  <si>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</si>
  <si>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</si>
  <si>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</si>
  <si>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</si>
  <si>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</si>
  <si>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</si>
  <si>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</si>
  <si>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</si>
  <si>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</si>
  <si>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</si>
  <si>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</si>
  <si>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</si>
  <si>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</si>
  <si>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</si>
  <si>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</si>
  <si>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</si>
  <si>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</si>
  <si>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</si>
  <si>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</si>
  <si>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</si>
  <si>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</si>
  <si>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</si>
  <si>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</si>
  <si>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</si>
  <si>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</si>
  <si>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</si>
  <si>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</si>
  <si>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</si>
  <si>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</si>
  <si>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</si>
  <si>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</si>
  <si>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</si>
  <si>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</si>
  <si>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</si>
  <si>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</si>
  <si>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</si>
  <si>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</si>
  <si>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</si>
  <si>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</si>
  <si>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</si>
  <si>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</si>
  <si>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</si>
  <si>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</si>
  <si>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</si>
  <si>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</si>
  <si>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</si>
  <si>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</si>
  <si>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</si>
  <si>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</si>
  <si>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</si>
  <si>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</si>
  <si>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</si>
  <si>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</si>
  <si>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</si>
  <si>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</si>
  <si>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</si>
  <si>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</si>
  <si>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</si>
  <si>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</si>
  <si>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</si>
  <si>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</si>
  <si>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</si>
  <si>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</si>
  <si>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</si>
  <si>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</si>
  <si>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</si>
  <si>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</si>
  <si>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</si>
  <si>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</si>
  <si>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</si>
  <si>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</si>
  <si>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</si>
  <si>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</si>
  <si>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</si>
  <si>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</si>
  <si>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</si>
  <si>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</si>
  <si>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</si>
  <si>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</si>
  <si>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</si>
  <si>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</si>
  <si>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</si>
  <si>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</si>
  <si>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</si>
  <si>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</si>
  <si>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</si>
  <si>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</si>
  <si>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</si>
  <si>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</si>
  <si>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</si>
  <si>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</si>
  <si>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</si>
  <si>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</si>
  <si>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</si>
  <si>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</si>
  <si>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</si>
  <si>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</si>
  <si>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</si>
  <si>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</si>
  <si>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</si>
  <si>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</si>
  <si>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</si>
  <si>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</si>
  <si>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</si>
  <si>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</si>
  <si>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</si>
  <si>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</si>
  <si>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</si>
  <si>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</si>
  <si>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</si>
  <si>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</si>
  <si>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</si>
  <si>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</si>
  <si>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</si>
  <si>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</si>
  <si>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</si>
  <si>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</si>
  <si>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</si>
  <si>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</si>
  <si>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</si>
  <si>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</si>
  <si>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</si>
  <si>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</si>
  <si>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</si>
  <si>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</si>
  <si>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</si>
  <si>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</si>
  <si>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</si>
  <si>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</si>
  <si>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</si>
  <si>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</si>
  <si>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</si>
  <si>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</si>
  <si>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</si>
  <si>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</si>
  <si>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</si>
  <si>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</si>
  <si>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</si>
  <si>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</si>
  <si>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</si>
  <si>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</si>
  <si>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</si>
  <si>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</si>
  <si>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</si>
  <si>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</si>
  <si>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</si>
  <si>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</si>
  <si>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</si>
  <si>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</si>
  <si>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</si>
  <si>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</si>
  <si>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</si>
  <si>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</si>
  <si>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</si>
  <si>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</si>
  <si>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</si>
  <si>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</si>
  <si>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</si>
  <si>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</si>
  <si>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</si>
  <si>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</si>
  <si>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</si>
  <si>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</si>
  <si>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</si>
  <si>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</si>
  <si>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</si>
  <si>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</si>
  <si>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</si>
  <si>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</si>
  <si>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</si>
  <si>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</si>
  <si>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</si>
  <si>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</si>
  <si>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</si>
  <si>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</si>
  <si>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</si>
  <si>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</si>
  <si>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</si>
  <si>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</si>
  <si>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</si>
  <si>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</si>
  <si>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</si>
  <si>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</si>
  <si>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</si>
  <si>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</si>
  <si>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</si>
  <si>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</si>
  <si>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</si>
  <si>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</si>
  <si>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</si>
  <si>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</si>
  <si>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</si>
  <si>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</si>
  <si>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</si>
  <si>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</si>
  <si>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</si>
  <si>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</si>
  <si>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</si>
  <si>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</si>
  <si>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</si>
  <si>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</si>
  <si>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</si>
  <si>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</si>
  <si>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</si>
  <si>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</si>
  <si>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</si>
  <si>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</si>
  <si>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</si>
  <si>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</si>
  <si>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</si>
  <si>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</si>
  <si>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</si>
  <si>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</si>
  <si>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</si>
  <si>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</si>
  <si>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</si>
  <si>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</si>
  <si>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</si>
  <si>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</si>
  <si>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</si>
  <si>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</si>
  <si>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</si>
  <si>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</si>
  <si>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</si>
  <si>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</si>
  <si>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</si>
  <si>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</si>
  <si>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</si>
  <si>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</si>
  <si>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</si>
  <si>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</si>
  <si>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</si>
  <si>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</si>
  <si>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</si>
  <si>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</si>
  <si>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</si>
  <si>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</si>
  <si>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</si>
  <si>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</si>
  <si>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</si>
  <si>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</si>
  <si>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</si>
  <si>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</si>
  <si>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</si>
  <si>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</si>
  <si>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</si>
  <si>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</si>
  <si>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</si>
  <si>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</si>
  <si>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</si>
  <si>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</si>
  <si>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</si>
  <si>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</si>
  <si>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</si>
  <si>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</si>
  <si>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</si>
  <si>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</si>
  <si>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</si>
  <si>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</si>
  <si>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</si>
  <si>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</si>
  <si>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</si>
  <si>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</si>
  <si>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</si>
  <si>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</si>
  <si>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</si>
  <si>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</si>
  <si>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</si>
  <si>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</si>
  <si>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</si>
  <si>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</si>
  <si>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</si>
  <si>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</si>
  <si>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</si>
  <si>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</si>
  <si>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</si>
  <si>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</si>
  <si>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</si>
  <si>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</si>
  <si>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</si>
  <si>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</si>
  <si>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</si>
  <si>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</si>
  <si>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</si>
  <si>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</si>
  <si>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</si>
  <si>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</si>
  <si>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</si>
  <si>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</si>
  <si>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</si>
  <si>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</si>
  <si>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</si>
  <si>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</si>
  <si>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</si>
  <si>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</si>
  <si>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</si>
  <si>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</si>
  <si>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</si>
  <si>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</si>
  <si>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</si>
  <si>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</si>
  <si>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</si>
  <si>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</si>
  <si>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</si>
  <si>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</si>
  <si>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</si>
  <si>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</si>
  <si>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</si>
  <si>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</si>
  <si>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</si>
  <si>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</si>
  <si>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</si>
  <si>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</si>
  <si>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</si>
  <si>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</si>
  <si>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</si>
  <si>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</si>
  <si>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</si>
  <si>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</si>
  <si>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</si>
  <si>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</si>
  <si>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</si>
  <si>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</si>
  <si>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</si>
  <si>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</si>
  <si>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</si>
  <si>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</si>
  <si>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</si>
  <si>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</si>
  <si>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</si>
  <si>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</si>
  <si>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</si>
  <si>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</si>
  <si>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</si>
  <si>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</si>
  <si>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</si>
  <si>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</si>
  <si>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</si>
  <si>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</si>
  <si>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</si>
  <si>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</si>
  <si>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</si>
  <si>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</si>
  <si>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</si>
  <si>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</si>
  <si>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</si>
  <si>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</si>
  <si>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</si>
  <si>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</si>
  <si>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</si>
  <si>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</si>
  <si>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</si>
  <si>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</si>
  <si>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</si>
  <si>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</si>
  <si>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</si>
  <si>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</si>
  <si>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</si>
  <si>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</si>
  <si>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</si>
  <si>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</si>
  <si>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</si>
  <si>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</si>
  <si>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</si>
  <si>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</si>
  <si>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</si>
  <si>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</si>
  <si>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</si>
  <si>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</si>
  <si>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</si>
  <si>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</si>
  <si>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</si>
  <si>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</si>
  <si>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</si>
  <si>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</si>
  <si>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</si>
  <si>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</si>
  <si>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</si>
  <si>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</si>
  <si>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</si>
  <si>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</si>
  <si>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</si>
  <si>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</si>
  <si>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</si>
  <si>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</si>
  <si>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</si>
  <si>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</si>
  <si>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</si>
  <si>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</si>
  <si>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</si>
  <si>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</si>
  <si>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</si>
  <si>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</si>
  <si>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</si>
  <si>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</si>
  <si>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</si>
  <si>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</si>
  <si>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</si>
  <si>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</si>
  <si>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</si>
  <si>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</si>
  <si>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</si>
  <si>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</si>
  <si>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</si>
  <si>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</si>
  <si>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</si>
  <si>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</si>
  <si>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</si>
  <si>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</si>
  <si>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</si>
  <si>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</si>
  <si>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</si>
  <si>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</si>
  <si>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</si>
  <si>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</si>
  <si>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</si>
  <si>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</si>
  <si>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</si>
  <si>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</si>
  <si>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</si>
  <si>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</si>
  <si>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</si>
  <si>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</si>
  <si>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</si>
  <si>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</si>
  <si>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</si>
  <si>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</si>
  <si>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</si>
  <si>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</si>
  <si>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</si>
  <si>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</si>
  <si>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</si>
  <si>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</si>
  <si>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</si>
  <si>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</si>
  <si>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</si>
  <si>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</si>
  <si>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</si>
  <si>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</si>
  <si>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</si>
  <si>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</si>
  <si>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</si>
  <si>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</si>
  <si>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</si>
  <si>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</si>
  <si>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</si>
  <si>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</si>
  <si>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</si>
  <si>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</si>
  <si>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</si>
  <si>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</si>
  <si>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</si>
  <si>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</si>
  <si>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</si>
  <si>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</si>
  <si>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</si>
  <si>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</si>
  <si>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</si>
  <si>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</si>
  <si>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</si>
  <si>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</si>
  <si>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</si>
  <si>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</si>
  <si>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</si>
  <si>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</si>
  <si>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</si>
  <si>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</si>
  <si>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</si>
  <si>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</si>
  <si>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</si>
  <si>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</si>
  <si>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</si>
  <si>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</si>
  <si>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</si>
  <si>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</si>
  <si>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</si>
  <si>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</si>
  <si>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</si>
  <si>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</si>
  <si>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</si>
  <si>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</si>
  <si>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</si>
  <si>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</si>
  <si>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</si>
  <si>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</si>
  <si>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</si>
  <si>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</si>
  <si>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</si>
  <si>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</si>
  <si>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</si>
  <si>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</si>
  <si>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</si>
  <si>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</si>
  <si>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</si>
  <si>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</si>
  <si>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</si>
  <si>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</si>
  <si>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</si>
  <si>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</si>
  <si>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</si>
  <si>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</si>
  <si>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</si>
  <si>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</si>
  <si>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</si>
  <si>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</si>
  <si>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</si>
  <si>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</si>
  <si>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</si>
  <si>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</si>
  <si>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</si>
  <si>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</si>
  <si>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</si>
  <si>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</si>
  <si>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</si>
  <si>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</si>
  <si>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</si>
  <si>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</si>
  <si>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</si>
  <si>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</si>
  <si>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</si>
  <si>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</si>
  <si>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</si>
  <si>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</si>
  <si>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</si>
  <si>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</si>
  <si>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</si>
  <si>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</si>
  <si>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</si>
  <si>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</si>
  <si>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</si>
  <si>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</si>
  <si>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</si>
  <si>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</si>
  <si>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</si>
  <si>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</si>
  <si>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</si>
  <si>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</si>
  <si>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</si>
  <si>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</si>
  <si>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</si>
  <si>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</si>
  <si>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</si>
  <si>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</si>
  <si>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</si>
  <si>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</si>
  <si>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</si>
  <si>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</si>
  <si>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</si>
  <si>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</si>
  <si>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</si>
  <si>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</si>
  <si>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</si>
  <si>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</si>
  <si>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</si>
  <si>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</si>
  <si>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</si>
  <si>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</si>
  <si>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</si>
  <si>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</si>
  <si>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</si>
  <si>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</si>
  <si>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</si>
  <si>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</si>
  <si>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</si>
  <si>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</si>
  <si>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</si>
  <si>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</si>
  <si>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</si>
  <si>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</si>
  <si>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</si>
  <si>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</si>
  <si>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</si>
  <si>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</si>
  <si>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</si>
  <si>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</si>
  <si>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</si>
  <si>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</si>
  <si>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</si>
  <si>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</si>
  <si>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</si>
  <si>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</si>
  <si>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</si>
  <si>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</si>
  <si>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</si>
  <si>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</si>
  <si>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</si>
  <si>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</si>
  <si>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</si>
  <si>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</si>
  <si>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</si>
  <si>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</si>
  <si>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</si>
  <si>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</si>
  <si>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</si>
  <si>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</si>
  <si>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</si>
  <si>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</si>
  <si>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</si>
  <si>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</si>
  <si>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</si>
  <si>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</si>
  <si>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</si>
  <si>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</si>
  <si>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</si>
  <si>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</si>
  <si>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</si>
  <si>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</si>
  <si>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</si>
  <si>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</si>
  <si>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</si>
  <si>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</si>
  <si>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</si>
  <si>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</si>
  <si>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</si>
  <si>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</si>
  <si>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</si>
  <si>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</si>
  <si>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</si>
  <si>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</si>
  <si>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</si>
  <si>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</si>
  <si>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</si>
  <si>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</si>
  <si>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</si>
  <si>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</si>
  <si>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</si>
  <si>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</si>
  <si>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</si>
  <si>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</si>
  <si>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</si>
  <si>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</si>
  <si>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</si>
  <si>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</si>
  <si>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</si>
  <si>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</si>
  <si>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</si>
  <si>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</si>
  <si>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</si>
  <si>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</si>
  <si>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</si>
  <si>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</si>
  <si>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</si>
  <si>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</si>
  <si>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</si>
  <si>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</si>
  <si>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</si>
  <si>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</si>
  <si>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</si>
  <si>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</si>
  <si>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</si>
  <si>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</si>
  <si>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</si>
  <si>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</si>
  <si>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</si>
  <si>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</si>
  <si>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</si>
  <si>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</si>
  <si>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</si>
  <si>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</si>
  <si>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</si>
  <si>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</si>
  <si>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</si>
  <si>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</si>
  <si>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</si>
  <si>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</si>
  <si>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</si>
  <si>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</si>
  <si>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</si>
  <si>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</si>
  <si>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</si>
  <si>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</si>
  <si>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</si>
  <si>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</si>
  <si>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</si>
  <si>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</si>
  <si>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</si>
  <si>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</si>
  <si>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</si>
  <si>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</si>
  <si>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</si>
  <si>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</si>
  <si>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</si>
  <si>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</si>
  <si>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</si>
  <si>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</si>
  <si>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</si>
  <si>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</si>
  <si>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</si>
  <si>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</si>
  <si>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</si>
  <si>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</si>
  <si>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</si>
  <si>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</si>
  <si>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</si>
  <si>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</si>
  <si>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</si>
  <si>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</si>
  <si>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</si>
  <si>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</si>
  <si>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</si>
  <si>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</si>
  <si>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</si>
  <si>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</si>
  <si>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</si>
  <si>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</si>
  <si>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</si>
  <si>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</si>
  <si>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</si>
  <si>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</si>
  <si>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</si>
  <si>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</si>
  <si>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</si>
  <si>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</si>
  <si>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</si>
  <si>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</si>
  <si>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</si>
  <si>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</si>
  <si>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</si>
  <si>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</si>
  <si>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</si>
  <si>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</si>
  <si>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</si>
  <si>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</si>
  <si>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</si>
  <si>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</si>
  <si>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</si>
  <si>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</si>
  <si>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</si>
  <si>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</si>
  <si>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</si>
  <si>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</si>
  <si>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</si>
  <si>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</si>
  <si>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</si>
  <si>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</si>
  <si>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</si>
  <si>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</si>
  <si>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</si>
  <si>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</si>
  <si>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</si>
  <si>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</si>
  <si>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</si>
  <si>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</si>
  <si>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</si>
  <si>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</si>
  <si>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</si>
  <si>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</si>
  <si>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</si>
  <si>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</si>
  <si>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</si>
  <si>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</si>
  <si>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</si>
  <si>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</si>
  <si>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</si>
  <si>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</si>
  <si>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</si>
  <si>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</si>
  <si>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</si>
  <si>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</si>
  <si>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</si>
  <si>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</si>
  <si>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</si>
  <si>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</si>
  <si>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</si>
  <si>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</si>
  <si>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</si>
  <si>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</si>
  <si>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</si>
  <si>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</si>
  <si>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</si>
  <si>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</si>
  <si>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</si>
  <si>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</si>
  <si>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</si>
  <si>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</si>
  <si>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</si>
  <si>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</si>
  <si>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</si>
  <si>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</si>
  <si>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</si>
  <si>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</si>
  <si>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</si>
  <si>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</si>
  <si>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</si>
  <si>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</si>
  <si>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</si>
  <si>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</si>
  <si>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</si>
  <si>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</si>
  <si>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</si>
  <si>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</si>
  <si>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</si>
  <si>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</si>
  <si>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</si>
  <si>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</si>
  <si>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</si>
  <si>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</si>
  <si>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</si>
  <si>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</si>
  <si>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</si>
  <si>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</si>
  <si>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</si>
  <si>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</si>
  <si>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</si>
  <si>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</si>
  <si>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</si>
  <si>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</si>
  <si>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</si>
  <si>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</si>
  <si>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</si>
  <si>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</si>
  <si>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</si>
  <si>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</si>
  <si>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</si>
  <si>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</si>
  <si>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</si>
  <si>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</si>
  <si>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</si>
  <si>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</si>
  <si>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</si>
  <si>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</si>
  <si>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</si>
  <si>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</si>
  <si>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</si>
  <si>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</si>
  <si>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</si>
  <si>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</si>
  <si>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</si>
  <si>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</si>
  <si>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</si>
  <si>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</si>
  <si>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</si>
  <si>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</si>
  <si>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</si>
  <si>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</si>
  <si>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</si>
  <si>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</si>
  <si>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</si>
  <si>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</si>
  <si>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</si>
  <si>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</si>
  <si>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</si>
  <si>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</si>
  <si>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</si>
  <si>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</si>
  <si>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</si>
  <si>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</si>
  <si>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</si>
  <si>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</si>
  <si>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</si>
  <si>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</si>
  <si>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</si>
  <si>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</si>
  <si>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</si>
  <si>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</si>
  <si>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</si>
  <si>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</si>
  <si>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</si>
  <si>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</si>
  <si>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</si>
  <si>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</si>
  <si>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</si>
  <si>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</si>
  <si>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</si>
  <si>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</si>
  <si>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</si>
  <si>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</si>
  <si>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</si>
  <si>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</si>
  <si>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</si>
  <si>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</si>
  <si>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</si>
  <si>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</si>
  <si>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</si>
  <si>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</si>
  <si>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</si>
  <si>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</si>
  <si>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</si>
  <si>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</si>
  <si>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</si>
  <si>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</si>
  <si>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</si>
  <si>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</si>
  <si>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</si>
  <si>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</si>
  <si>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</si>
  <si>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</si>
  <si>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</si>
  <si>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</si>
  <si>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</si>
  <si>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</si>
  <si>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</si>
  <si>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</si>
  <si>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</si>
  <si>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</si>
  <si>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</si>
  <si>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</si>
  <si>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</si>
  <si>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</si>
  <si>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</si>
  <si>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</si>
  <si>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</si>
  <si>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</si>
  <si>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</si>
  <si>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</si>
  <si>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</si>
  <si>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</si>
  <si>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</si>
  <si>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</si>
  <si>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</si>
  <si>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</si>
  <si>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</si>
  <si>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</si>
  <si>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</si>
  <si>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</si>
  <si>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</si>
  <si>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</si>
  <si>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</si>
  <si>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</si>
  <si>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</si>
  <si>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</si>
  <si>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</si>
  <si>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</si>
  <si>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</si>
  <si>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</si>
  <si>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</si>
  <si>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</si>
  <si>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</si>
  <si>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</si>
  <si>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</si>
  <si>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</si>
  <si>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</si>
  <si>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</si>
  <si>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</si>
  <si>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</si>
  <si>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</si>
  <si>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</si>
  <si>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</si>
  <si>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</si>
  <si>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</si>
  <si>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</si>
  <si>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</si>
  <si>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</si>
  <si>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</si>
  <si>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</si>
  <si>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</si>
  <si>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</si>
  <si>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</si>
  <si>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</si>
  <si>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</si>
  <si>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</si>
  <si>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</si>
  <si>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</si>
  <si>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</si>
  <si>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</si>
  <si>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</si>
  <si>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</si>
  <si>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</si>
  <si>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</si>
  <si>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</si>
  <si>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</si>
  <si>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</si>
  <si>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</si>
  <si>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</si>
  <si>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</si>
  <si>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</si>
  <si>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</si>
  <si>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</si>
  <si>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</si>
  <si>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</si>
  <si>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</si>
  <si>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</si>
  <si>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</si>
  <si>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</si>
  <si>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</si>
  <si>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</si>
  <si>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</si>
  <si>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</si>
  <si>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</si>
  <si>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</si>
  <si>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</si>
  <si>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</si>
  <si>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</si>
  <si>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</si>
  <si>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</si>
  <si>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</si>
  <si>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</si>
  <si>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</si>
  <si>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</si>
  <si>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</si>
  <si>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</si>
  <si>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</si>
  <si>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</si>
  <si>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</si>
  <si>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</si>
  <si>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</si>
  <si>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</si>
  <si>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</si>
  <si>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</si>
  <si>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</si>
  <si>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</si>
  <si>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</si>
  <si>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</si>
  <si>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</si>
  <si>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</si>
  <si>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</si>
  <si>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</si>
  <si>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</si>
  <si>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</si>
  <si>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</si>
  <si>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</si>
  <si>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</si>
  <si>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</si>
  <si>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</si>
  <si>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</si>
  <si>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</si>
  <si>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</si>
  <si>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</si>
  <si>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</si>
  <si>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</si>
  <si>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</si>
  <si>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</si>
  <si>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</si>
  <si>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</si>
  <si>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</si>
  <si>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</si>
  <si>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</si>
  <si>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</si>
  <si>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</si>
  <si>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</si>
  <si>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</si>
  <si>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</si>
  <si>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</si>
  <si>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</si>
  <si>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</si>
  <si>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</si>
  <si>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</si>
  <si>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</si>
  <si>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</si>
  <si>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</si>
  <si>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</si>
  <si>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</si>
  <si>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</si>
  <si>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</si>
  <si>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</si>
  <si>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</si>
  <si>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</si>
  <si>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</si>
  <si>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</si>
  <si>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</si>
  <si>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</si>
  <si>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</si>
  <si>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</si>
  <si>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</si>
  <si>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</si>
  <si>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</si>
  <si>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</si>
  <si>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</si>
  <si>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</si>
  <si>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</si>
  <si>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</si>
  <si>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</si>
  <si>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</si>
  <si>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</si>
  <si>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</si>
  <si>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</si>
  <si>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</si>
  <si>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</si>
  <si>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</si>
  <si>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</si>
  <si>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</si>
  <si>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</si>
  <si>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</si>
  <si>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</si>
  <si>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</si>
  <si>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</si>
  <si>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</si>
  <si>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</si>
  <si>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</si>
  <si>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</si>
  <si>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</si>
  <si>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</si>
  <si>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</si>
  <si>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</si>
  <si>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</si>
  <si>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</si>
  <si>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</si>
  <si>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</si>
  <si>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</si>
  <si>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</si>
  <si>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</si>
  <si>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</si>
  <si>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</si>
  <si>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</si>
  <si>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</si>
  <si>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</si>
  <si>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</si>
  <si>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</si>
  <si>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</si>
  <si>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</si>
  <si>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</si>
  <si>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</si>
  <si>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</si>
  <si>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</si>
  <si>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</si>
  <si>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</si>
  <si>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</si>
  <si>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</si>
  <si>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</si>
  <si>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</si>
  <si>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</si>
  <si>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</si>
  <si>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</si>
  <si>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</si>
  <si>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</si>
  <si>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</si>
  <si>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</si>
  <si>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</si>
  <si>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</si>
  <si>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</si>
  <si>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</si>
  <si>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</si>
  <si>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</si>
  <si>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</si>
  <si>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</si>
  <si>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</si>
  <si>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</si>
  <si>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</si>
  <si>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</si>
  <si>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</si>
  <si>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</si>
  <si>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</si>
  <si>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</si>
  <si>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</si>
  <si>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</si>
  <si>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</si>
  <si>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</si>
  <si>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</si>
  <si>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</si>
  <si>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</si>
  <si>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</si>
  <si>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</si>
  <si>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</si>
  <si>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</si>
  <si>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</si>
  <si>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</si>
  <si>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</si>
  <si>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</si>
  <si>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</si>
  <si>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</si>
  <si>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</si>
  <si>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</si>
  <si>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</si>
  <si>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</si>
  <si>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</si>
  <si>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</si>
  <si>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</si>
  <si>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</si>
  <si>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</si>
  <si>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</si>
  <si>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</si>
  <si>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</si>
  <si>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</si>
  <si>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</si>
  <si>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</si>
  <si>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</si>
  <si>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</si>
  <si>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</si>
  <si>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</si>
  <si>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</si>
  <si>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</si>
  <si>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</si>
  <si>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</si>
  <si>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</si>
  <si>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</si>
  <si>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</si>
  <si>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</si>
  <si>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</si>
  <si>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</si>
  <si>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</si>
  <si>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</si>
  <si>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</si>
  <si>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</si>
  <si>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</si>
  <si>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</si>
  <si>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</si>
  <si>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</si>
  <si>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</si>
  <si>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</si>
  <si>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</si>
  <si>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</si>
  <si>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</si>
  <si>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</si>
  <si>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</si>
  <si>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</si>
  <si>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</si>
  <si>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</si>
  <si>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</si>
  <si>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</si>
  <si>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</si>
  <si>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</si>
  <si>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</si>
  <si>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</si>
  <si>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</si>
  <si>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</si>
  <si>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</si>
  <si>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</si>
  <si>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</si>
  <si>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</si>
  <si>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</si>
  <si>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</si>
  <si>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</si>
  <si>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</si>
  <si>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</si>
  <si>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</si>
  <si>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</si>
  <si>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</si>
  <si>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</si>
  <si>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</si>
  <si>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</si>
  <si>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</si>
  <si>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</si>
  <si>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</si>
  <si>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</si>
  <si>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</si>
  <si>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</si>
  <si>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</si>
  <si>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</si>
  <si>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</si>
  <si>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</si>
  <si>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</si>
  <si>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</si>
  <si>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</si>
  <si>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</si>
  <si>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</si>
  <si>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</si>
  <si>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</si>
  <si>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</si>
  <si>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</si>
  <si>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</si>
  <si>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</si>
  <si>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</si>
  <si>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</si>
  <si>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</si>
  <si>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</si>
  <si>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</si>
  <si>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</si>
  <si>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</si>
  <si>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</si>
  <si>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</si>
  <si>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</si>
  <si>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</si>
  <si>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</si>
  <si>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</si>
  <si>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</si>
  <si>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</si>
  <si>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</si>
  <si>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</si>
  <si>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</si>
  <si>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</si>
  <si>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</si>
  <si>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</si>
  <si>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</si>
  <si>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</si>
  <si>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</si>
  <si>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</si>
  <si>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</si>
  <si>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</si>
  <si>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</si>
  <si>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</si>
  <si>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</si>
  <si>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</si>
  <si>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</si>
  <si>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</si>
  <si>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</si>
  <si>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</si>
  <si>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</si>
  <si>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</si>
  <si>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</si>
  <si>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</si>
  <si>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</si>
  <si>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</si>
  <si>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</si>
  <si>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</si>
  <si>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</si>
  <si>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</si>
  <si>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</si>
  <si>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</si>
  <si>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</si>
  <si>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</si>
  <si>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</si>
  <si>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</si>
  <si>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</si>
  <si>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</si>
  <si>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</si>
  <si>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</si>
  <si>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</si>
  <si>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</si>
  <si>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</si>
  <si>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</si>
  <si>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</si>
  <si>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</si>
  <si>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</si>
  <si>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</si>
  <si>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</si>
  <si>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</si>
  <si>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</si>
  <si>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</si>
  <si>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</si>
  <si>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</si>
  <si>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</si>
  <si>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</si>
  <si>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</si>
  <si>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</si>
  <si>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</si>
  <si>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</si>
  <si>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</si>
  <si>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</si>
  <si>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</si>
  <si>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</si>
  <si>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</si>
  <si>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</si>
  <si>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</si>
  <si>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</si>
  <si>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</si>
  <si>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</si>
  <si>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</si>
  <si>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</si>
  <si>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</si>
  <si>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</si>
  <si>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</si>
  <si>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</si>
  <si>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</si>
  <si>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</si>
  <si>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</si>
  <si>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</si>
  <si>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</si>
  <si>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</si>
  <si>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</si>
  <si>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</si>
  <si>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</si>
  <si>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</si>
  <si>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</si>
  <si>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</si>
  <si>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</si>
  <si>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</si>
  <si>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</si>
  <si>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</si>
  <si>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</si>
  <si>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</si>
  <si>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</si>
  <si>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</si>
  <si>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</si>
  <si>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</si>
  <si>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</si>
  <si>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</si>
  <si>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</si>
  <si>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</si>
  <si>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</si>
  <si>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</si>
  <si>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</si>
  <si>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</si>
  <si>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</si>
  <si>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</si>
  <si>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</si>
  <si>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</si>
  <si>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</si>
  <si>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</si>
  <si>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</si>
  <si>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</si>
  <si>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</si>
  <si>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</si>
  <si>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</si>
  <si>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</si>
  <si>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</si>
  <si>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</si>
  <si>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</si>
  <si>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</si>
  <si>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</si>
  <si>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</si>
  <si>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</si>
  <si>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</si>
  <si>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</si>
  <si>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</si>
  <si>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</si>
  <si>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</si>
  <si>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</si>
  <si>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</si>
  <si>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</si>
  <si>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</si>
  <si>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</si>
  <si>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</si>
  <si>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</si>
  <si>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</si>
  <si>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</si>
  <si>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</si>
  <si>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</si>
  <si>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</si>
  <si>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</si>
  <si>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</si>
  <si>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</si>
  <si>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</si>
  <si>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</si>
  <si>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</si>
  <si>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</si>
  <si>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</si>
  <si>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</si>
  <si>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</si>
  <si>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</si>
  <si>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</si>
  <si>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</si>
  <si>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</si>
  <si>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</si>
  <si>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</si>
  <si>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</si>
  <si>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</si>
  <si>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</si>
  <si>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</si>
  <si>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</si>
  <si>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</si>
  <si>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</si>
  <si>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</si>
  <si>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</si>
  <si>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</si>
  <si>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</si>
  <si>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</si>
  <si>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</si>
  <si>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</si>
  <si>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</si>
  <si>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</si>
  <si>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</si>
  <si>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</si>
  <si>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</si>
  <si>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</si>
  <si>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</si>
  <si>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</si>
  <si>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</si>
  <si>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</si>
  <si>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</si>
  <si>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</si>
  <si>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</si>
  <si>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</si>
  <si>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</si>
  <si>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</si>
  <si>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</si>
  <si>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</si>
  <si>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</si>
  <si>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</si>
  <si>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</si>
  <si>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</si>
  <si>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</si>
  <si>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</si>
  <si>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</si>
  <si>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</si>
  <si>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</si>
  <si>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</si>
  <si>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</si>
  <si>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</si>
  <si>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</si>
  <si>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</si>
  <si>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</si>
  <si>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</si>
  <si>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</si>
  <si>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</si>
  <si>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</si>
  <si>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</si>
  <si>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</si>
  <si>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</si>
  <si>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</si>
  <si>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</si>
  <si>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</si>
  <si>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</si>
  <si>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</si>
  <si>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</si>
  <si>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</si>
  <si>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</si>
  <si>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</si>
  <si>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</si>
  <si>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</si>
  <si>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</si>
  <si>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</si>
  <si>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</si>
  <si>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</si>
  <si>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</si>
  <si>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</si>
  <si>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</si>
  <si>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</si>
  <si>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</si>
  <si>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</si>
  <si>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</si>
  <si>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</si>
  <si>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</si>
  <si>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</si>
  <si>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</si>
  <si>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</si>
  <si>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</si>
  <si>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</si>
  <si>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</si>
  <si>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</si>
  <si>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</si>
  <si>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</si>
  <si>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</si>
  <si>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</si>
  <si>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</si>
  <si>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</si>
  <si>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</si>
  <si>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</si>
  <si>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</si>
  <si>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</si>
  <si>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</si>
  <si>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</si>
  <si>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</si>
  <si>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</si>
  <si>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</si>
  <si>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</si>
  <si>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</si>
  <si>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</si>
  <si>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</si>
  <si>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</si>
  <si>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</si>
  <si>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</si>
  <si>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</si>
  <si>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</si>
  <si>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</si>
  <si>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</si>
  <si>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</si>
  <si>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</si>
  <si>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</si>
  <si>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</si>
  <si>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</si>
  <si>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</si>
  <si>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</si>
  <si>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</si>
  <si>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</si>
  <si>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</si>
  <si>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</si>
  <si>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</si>
  <si>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</si>
  <si>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</si>
  <si>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</si>
  <si>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</si>
  <si>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</si>
  <si>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</si>
  <si>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</si>
  <si>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</si>
  <si>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</si>
  <si>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</si>
  <si>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</si>
  <si>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</si>
  <si>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</si>
  <si>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</si>
  <si>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</si>
  <si>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</si>
  <si>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</si>
  <si>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</si>
  <si>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</si>
  <si>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</si>
  <si>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</si>
  <si>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</si>
  <si>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</si>
  <si>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</si>
  <si>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</si>
  <si>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</si>
  <si>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</si>
  <si>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</si>
  <si>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</si>
  <si>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</si>
  <si>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</si>
  <si>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</si>
  <si>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</si>
  <si>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</si>
  <si>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</si>
  <si>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</si>
  <si>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</si>
  <si>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</si>
  <si>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</si>
  <si>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</si>
  <si>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</si>
  <si>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</si>
  <si>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</si>
  <si>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</si>
  <si>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</si>
  <si>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</si>
  <si>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</si>
  <si>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</si>
  <si>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</si>
  <si>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</si>
  <si>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</si>
  <si>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</si>
  <si>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</si>
  <si>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</si>
  <si>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</si>
  <si>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</si>
  <si>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</si>
  <si>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</si>
  <si>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</si>
  <si>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</si>
  <si>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</si>
  <si>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</si>
  <si>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</si>
  <si>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</si>
  <si>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</si>
  <si>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</si>
  <si>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</si>
  <si>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</si>
  <si>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</si>
  <si>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</si>
  <si>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</si>
  <si>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</si>
  <si>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</si>
  <si>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</si>
  <si>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</si>
  <si>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</si>
  <si>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</si>
  <si>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</si>
  <si>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</si>
  <si>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</si>
  <si>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</si>
  <si>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</si>
  <si>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</si>
  <si>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</si>
  <si>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</si>
  <si>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</si>
  <si>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</si>
  <si>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</si>
  <si>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</si>
  <si>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</si>
  <si>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</si>
  <si>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</si>
  <si>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</si>
  <si>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</si>
  <si>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</si>
  <si>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</si>
  <si>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</si>
  <si>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</si>
  <si>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</si>
  <si>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</si>
  <si>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</si>
  <si>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</si>
  <si>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</si>
  <si>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</si>
  <si>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</si>
  <si>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</si>
  <si>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</si>
  <si>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</si>
  <si>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</si>
  <si>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</si>
  <si>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</si>
  <si>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</si>
  <si>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</si>
  <si>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</si>
  <si>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</si>
  <si>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</si>
  <si>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</si>
  <si>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</si>
  <si>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</si>
  <si>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</si>
  <si>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</si>
  <si>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</si>
  <si>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</si>
  <si>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</si>
  <si>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</si>
  <si>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</si>
  <si>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</si>
  <si>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</si>
  <si>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</si>
  <si>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</si>
  <si>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</si>
  <si>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</si>
  <si>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</si>
  <si>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</si>
  <si>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</si>
  <si>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</si>
  <si>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</si>
  <si>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</si>
  <si>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</si>
  <si>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</si>
  <si>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</si>
  <si>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</si>
  <si>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</si>
  <si>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</si>
  <si>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</si>
  <si>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</si>
  <si>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</si>
  <si>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</si>
  <si>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</si>
  <si>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</si>
  <si>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</si>
  <si>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</si>
  <si>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</si>
  <si>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</si>
  <si>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</si>
  <si>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</si>
  <si>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</si>
  <si>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</si>
  <si>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</si>
  <si>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</si>
  <si>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</si>
  <si>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</si>
  <si>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</si>
  <si>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</si>
  <si>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</si>
  <si>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</si>
  <si>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</si>
  <si>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</si>
  <si>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</si>
  <si>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</si>
  <si>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</si>
  <si>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</si>
  <si>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</si>
  <si>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</si>
  <si>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</si>
  <si>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</si>
  <si>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</si>
  <si>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</si>
  <si>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</si>
  <si>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</si>
  <si>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</si>
  <si>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</si>
  <si>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</si>
  <si>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</si>
  <si>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</si>
  <si>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</si>
  <si>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</si>
  <si>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</si>
  <si>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</si>
  <si>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</si>
  <si>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</si>
  <si>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</si>
  <si>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</si>
  <si>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</si>
  <si>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</si>
  <si>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</si>
  <si>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</si>
  <si>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</si>
  <si>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</si>
  <si>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</si>
  <si>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</si>
  <si>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</si>
  <si>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</si>
  <si>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</si>
  <si>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</si>
  <si>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</si>
  <si>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</si>
  <si>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</si>
  <si>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</si>
  <si>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</si>
  <si>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</si>
  <si>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</si>
  <si>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</si>
  <si>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</si>
  <si>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</si>
  <si>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</si>
  <si>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</si>
  <si>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</si>
  <si>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</si>
  <si>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</si>
  <si>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</si>
  <si>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</si>
  <si>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</si>
  <si>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</si>
  <si>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</si>
  <si>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</si>
  <si>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</si>
  <si>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</si>
  <si>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</si>
  <si>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</si>
  <si>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</si>
  <si>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</si>
  <si>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</si>
  <si>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</si>
  <si>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</si>
  <si>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</si>
  <si>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</si>
  <si>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</si>
  <si>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</si>
  <si>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</si>
  <si>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</si>
  <si>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</si>
  <si>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</si>
  <si>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</si>
  <si>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</si>
  <si>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</si>
  <si>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</si>
  <si>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</si>
  <si>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</si>
  <si>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</si>
  <si>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</si>
  <si>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</si>
  <si>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</si>
  <si>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</si>
  <si>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</si>
  <si>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</si>
  <si>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</si>
  <si>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</si>
  <si>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</si>
  <si>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</si>
  <si>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</si>
  <si>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</si>
  <si>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</si>
  <si>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</si>
  <si>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</si>
  <si>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</si>
  <si>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</si>
  <si>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</si>
  <si>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</si>
  <si>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</si>
  <si>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</si>
  <si>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</si>
  <si>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</si>
  <si>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</si>
  <si>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</si>
  <si>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</si>
  <si>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</si>
  <si>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</si>
  <si>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</si>
  <si>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</si>
  <si>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</si>
  <si>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</si>
  <si>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</si>
  <si>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</si>
  <si>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</si>
  <si>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</si>
  <si>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</si>
  <si>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</si>
  <si>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</si>
  <si>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</si>
  <si>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</si>
  <si>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</si>
  <si>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</si>
  <si>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</si>
  <si>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</si>
  <si>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</si>
  <si>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</si>
  <si>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</si>
  <si>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</si>
  <si>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</si>
  <si>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</si>
  <si>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</si>
  <si>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</si>
  <si>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</si>
  <si>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</si>
  <si>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</si>
  <si>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</si>
  <si>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</si>
  <si>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</si>
  <si>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</si>
  <si>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</si>
  <si>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</si>
  <si>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</si>
  <si>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</si>
  <si>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</si>
  <si>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</si>
  <si>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</si>
  <si>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</si>
  <si>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</si>
  <si>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</si>
  <si>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</si>
  <si>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</si>
  <si>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</si>
  <si>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</si>
  <si>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</si>
  <si>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</si>
  <si>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</si>
  <si>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</si>
  <si>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</si>
  <si>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</si>
  <si>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</si>
  <si>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</si>
  <si>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</si>
  <si>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</si>
  <si>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</si>
  <si>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</si>
  <si>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</si>
  <si>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</si>
  <si>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</si>
  <si>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</si>
  <si>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</si>
  <si>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</si>
  <si>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</si>
  <si>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</si>
  <si>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</si>
  <si>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</si>
  <si>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</si>
  <si>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</si>
  <si>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</si>
  <si>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</si>
  <si>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</si>
  <si>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</si>
  <si>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</si>
  <si>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</si>
  <si>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</si>
  <si>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</si>
  <si>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</si>
  <si>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</si>
  <si>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</si>
  <si>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</si>
  <si>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</si>
  <si>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</si>
  <si>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</si>
  <si>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</si>
  <si>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</si>
  <si>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</si>
  <si>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</si>
  <si>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</si>
  <si>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</si>
  <si>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</si>
  <si>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</si>
  <si>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</si>
  <si>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</si>
  <si>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</si>
  <si>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</si>
  <si>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</si>
  <si>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</si>
  <si>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</si>
  <si>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</si>
  <si>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</si>
  <si>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</si>
  <si>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</si>
  <si>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</si>
  <si>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</si>
  <si>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</si>
  <si>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</si>
  <si>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</si>
  <si>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</si>
  <si>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</si>
  <si>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</si>
  <si>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</si>
  <si>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</si>
  <si>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</si>
  <si>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</si>
  <si>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</si>
  <si>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</si>
  <si>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</si>
  <si>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</si>
  <si>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</si>
  <si>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</si>
  <si>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</si>
  <si>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</si>
  <si>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</si>
  <si>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</si>
  <si>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</si>
  <si>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</si>
  <si>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</si>
  <si>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</si>
  <si>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</si>
  <si>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</si>
  <si>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</si>
  <si>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</si>
  <si>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</si>
  <si>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</si>
  <si>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</si>
  <si>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</si>
  <si>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</si>
  <si>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</si>
  <si>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</si>
  <si>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</si>
  <si>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</si>
  <si>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</si>
  <si>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</si>
  <si>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</si>
  <si>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</si>
  <si>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</si>
  <si>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</si>
  <si>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</si>
  <si>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</si>
  <si>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</si>
  <si>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</si>
  <si>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</si>
  <si>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</si>
  <si>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</si>
  <si>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</si>
  <si>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</si>
  <si>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</si>
  <si>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</si>
  <si>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</si>
  <si>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</si>
  <si>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</si>
  <si>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</si>
  <si>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</si>
  <si>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</si>
  <si>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</si>
  <si>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</si>
  <si>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</si>
  <si>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</si>
  <si>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</si>
  <si>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</si>
  <si>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</si>
  <si>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</si>
  <si>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</si>
  <si>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</si>
  <si>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</si>
  <si>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</si>
  <si>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</si>
  <si>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</si>
  <si>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</si>
  <si>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</si>
  <si>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</si>
  <si>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</si>
  <si>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</si>
  <si>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</si>
  <si>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</si>
  <si>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</si>
  <si>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</si>
  <si>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</si>
  <si>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</si>
  <si>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</si>
  <si>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</si>
  <si>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</si>
  <si>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</si>
  <si>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</si>
  <si>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</si>
  <si>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</si>
  <si>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</si>
  <si>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</si>
  <si>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</si>
  <si>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</si>
  <si>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</si>
  <si>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</si>
  <si>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</si>
  <si>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</si>
  <si>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</si>
  <si>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</si>
  <si>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</si>
  <si>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</si>
  <si>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</si>
  <si>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</si>
  <si>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</si>
  <si>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</si>
  <si>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</si>
  <si>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</si>
  <si>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</si>
  <si>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</si>
  <si>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</si>
  <si>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</si>
  <si>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</si>
  <si>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</si>
  <si>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</si>
  <si>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</si>
  <si>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</si>
  <si>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</si>
  <si>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</si>
  <si>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</si>
  <si>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</si>
  <si>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</si>
  <si>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</si>
  <si>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</si>
  <si>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</si>
  <si>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</si>
  <si>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</si>
  <si>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</si>
  <si>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</si>
  <si>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</si>
  <si>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</si>
  <si>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</si>
  <si>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</si>
  <si>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</si>
  <si>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</si>
  <si>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</si>
  <si>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</si>
  <si>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</si>
  <si>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</si>
  <si>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</si>
  <si>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</si>
  <si>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</si>
  <si>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</si>
  <si>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</si>
  <si>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</si>
  <si>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</si>
  <si>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</si>
  <si>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</si>
  <si>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</si>
  <si>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</si>
  <si>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</si>
  <si>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</si>
  <si>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</si>
  <si>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</si>
  <si>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</si>
  <si>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</si>
  <si>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</si>
  <si>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</si>
  <si>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</si>
  <si>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</si>
  <si>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</si>
  <si>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</si>
  <si>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</si>
  <si>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</si>
  <si>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</si>
  <si>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</si>
  <si>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</si>
  <si>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</si>
  <si>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</si>
  <si>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</si>
  <si>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</si>
  <si>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</si>
  <si>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</si>
  <si>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</si>
  <si>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</si>
  <si>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</si>
  <si>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</si>
  <si>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</si>
  <si>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</si>
  <si>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</si>
  <si>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</si>
  <si>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</si>
  <si>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</si>
  <si>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</si>
  <si>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</si>
  <si>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</si>
  <si>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</si>
  <si>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</si>
  <si>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</si>
  <si>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</si>
  <si>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</si>
  <si>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</si>
  <si>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</si>
  <si>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</si>
  <si>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</si>
  <si>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</si>
  <si>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</si>
  <si>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</si>
  <si>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</si>
  <si>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</si>
  <si>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</si>
  <si>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</si>
  <si>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</si>
  <si>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</si>
  <si>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</si>
  <si>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</si>
  <si>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</si>
  <si>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</si>
  <si>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</si>
  <si>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</si>
  <si>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</si>
  <si>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</si>
  <si>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</si>
  <si>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</si>
  <si>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</si>
  <si>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</si>
  <si>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</si>
  <si>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</si>
  <si>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</si>
  <si>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</si>
  <si>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</si>
  <si>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</si>
  <si>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</si>
  <si>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</si>
  <si>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</si>
  <si>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</si>
  <si>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</si>
  <si>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</si>
  <si>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</si>
  <si>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</si>
  <si>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</si>
  <si>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</si>
  <si>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</si>
  <si>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</si>
  <si>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</si>
  <si>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</si>
  <si>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</si>
  <si>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</si>
  <si>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</si>
  <si>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</si>
  <si>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</si>
  <si>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</si>
  <si>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</si>
  <si>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</si>
  <si>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</si>
  <si>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</si>
  <si>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</si>
  <si>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</si>
  <si>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</si>
  <si>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</si>
  <si>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</si>
  <si>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</si>
  <si>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</si>
  <si>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</si>
  <si>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</si>
  <si>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</si>
  <si>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</si>
  <si>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</si>
  <si>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</si>
  <si>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</si>
  <si>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</si>
  <si>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</si>
  <si>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</si>
  <si>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</si>
  <si>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</si>
  <si>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</si>
  <si>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</si>
  <si>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</si>
  <si>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</si>
  <si>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</si>
  <si>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</si>
  <si>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</si>
  <si>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</si>
  <si>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</si>
  <si>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</si>
  <si>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</si>
  <si>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</si>
  <si>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</si>
  <si>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</si>
  <si>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</si>
  <si>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</si>
  <si>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</si>
  <si>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</si>
  <si>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</si>
  <si>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</si>
  <si>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</si>
  <si>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</si>
  <si>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</si>
  <si>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</si>
  <si>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</si>
  <si>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</si>
  <si>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</si>
  <si>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</si>
  <si>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</si>
  <si>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</si>
  <si>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</si>
  <si>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</si>
  <si>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</si>
  <si>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</si>
  <si>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</si>
  <si>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</si>
  <si>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</si>
  <si>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</si>
  <si>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</si>
  <si>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</si>
  <si>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</si>
  <si>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</si>
  <si>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</si>
  <si>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</si>
  <si>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</si>
  <si>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</si>
  <si>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</si>
  <si>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</si>
  <si>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</si>
  <si>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</si>
  <si>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</si>
  <si>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</si>
  <si>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</si>
  <si>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</si>
  <si>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</si>
  <si>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</si>
  <si>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</si>
  <si>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</si>
  <si>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</si>
  <si>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</si>
  <si>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</si>
  <si>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</si>
  <si>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</si>
  <si>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</si>
  <si>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</si>
  <si>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</si>
  <si>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</si>
  <si>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</si>
  <si>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</si>
  <si>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</si>
  <si>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</si>
  <si>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</si>
  <si>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</si>
  <si>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</si>
  <si>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</si>
  <si>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</si>
  <si>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</si>
  <si>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</si>
  <si>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</si>
  <si>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</si>
  <si>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</si>
  <si>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</si>
  <si>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</si>
  <si>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</si>
  <si>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</si>
  <si>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</si>
  <si>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</si>
  <si>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</si>
  <si>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</si>
  <si>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</si>
  <si>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</si>
  <si>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</si>
  <si>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</si>
  <si>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</si>
  <si>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</si>
  <si>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</si>
  <si>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</si>
  <si>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</si>
  <si>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</si>
  <si>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</si>
  <si>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</si>
  <si>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</si>
  <si>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</si>
  <si>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</si>
  <si>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</si>
  <si>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</si>
  <si>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</si>
  <si>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</si>
  <si>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</si>
  <si>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</si>
  <si>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</si>
  <si>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</si>
  <si>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</si>
  <si>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</si>
  <si>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</si>
  <si>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</si>
  <si>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</si>
  <si>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</si>
  <si>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</si>
  <si>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</si>
  <si>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</si>
  <si>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</si>
  <si>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</si>
  <si>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</si>
  <si>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</si>
  <si>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</si>
  <si>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</si>
  <si>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</si>
  <si>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</si>
  <si>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</si>
  <si>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</si>
  <si>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</si>
  <si>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</si>
  <si>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</si>
  <si>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</si>
  <si>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</si>
  <si>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</si>
  <si>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</si>
  <si>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</si>
  <si>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</si>
  <si>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</si>
  <si>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</si>
  <si>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</si>
  <si>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</si>
  <si>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</si>
  <si>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</si>
  <si>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</si>
  <si>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</si>
  <si>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</si>
  <si>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</si>
  <si>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</si>
  <si>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</si>
  <si>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</si>
  <si>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</si>
  <si>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</si>
  <si>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</si>
  <si>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</si>
  <si>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</si>
  <si>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</si>
  <si>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</si>
  <si>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</si>
  <si>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</si>
  <si>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</si>
  <si>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</si>
  <si>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</si>
  <si>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</si>
  <si>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</si>
  <si>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</si>
  <si>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</si>
  <si>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</si>
  <si>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</si>
  <si>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</si>
  <si>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</si>
  <si>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</si>
  <si>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</si>
  <si>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</si>
  <si>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</si>
  <si>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</si>
  <si>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</si>
  <si>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</si>
  <si>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</si>
  <si>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</si>
  <si>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</si>
  <si>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</si>
  <si>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</si>
  <si>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</si>
  <si>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</si>
  <si>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</si>
  <si>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</si>
  <si>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</si>
  <si>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</si>
  <si>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</si>
  <si>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</si>
  <si>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</si>
  <si>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</si>
  <si>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</si>
  <si>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</si>
  <si>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</si>
  <si>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</si>
  <si>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</si>
  <si>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</si>
  <si>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</si>
  <si>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</si>
  <si>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</si>
  <si>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</si>
  <si>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</si>
  <si>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</si>
  <si>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</si>
  <si>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</si>
  <si>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</si>
  <si>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</si>
  <si>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</si>
  <si>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</si>
  <si>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</si>
  <si>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</si>
  <si>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</si>
  <si>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</si>
  <si>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</si>
  <si>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</si>
  <si>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</si>
  <si>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</si>
  <si>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</si>
  <si>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</si>
  <si>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</si>
  <si>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</si>
  <si>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</si>
  <si>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</si>
  <si>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</si>
  <si>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</si>
  <si>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</si>
  <si>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</si>
  <si>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</si>
  <si>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</si>
  <si>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</si>
  <si>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</si>
  <si>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</si>
  <si>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</si>
  <si>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</si>
  <si>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</si>
  <si>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</si>
  <si>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</si>
  <si>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</si>
  <si>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</si>
  <si>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</si>
  <si>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</si>
  <si>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</si>
  <si>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</si>
  <si>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</si>
  <si>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</si>
  <si>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</si>
  <si>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</si>
  <si>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</si>
  <si>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</si>
  <si>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</si>
  <si>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</si>
  <si>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</si>
  <si>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</si>
  <si>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</si>
  <si>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</si>
  <si>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</si>
  <si>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</si>
  <si>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</si>
  <si>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</si>
  <si>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</si>
  <si>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</si>
  <si>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</si>
  <si>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</si>
  <si>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</si>
  <si>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</si>
  <si>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</si>
  <si>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</si>
  <si>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</si>
  <si>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</si>
  <si>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</si>
  <si>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</si>
  <si>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</si>
  <si>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</si>
  <si>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</si>
  <si>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</si>
  <si>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</si>
  <si>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</si>
  <si>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</si>
  <si>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</si>
  <si>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</si>
  <si>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</si>
  <si>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</si>
  <si>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</si>
  <si>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</si>
  <si>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</si>
  <si>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</si>
  <si>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</si>
  <si>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</si>
  <si>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</si>
  <si>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</si>
  <si>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</si>
  <si>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</si>
  <si>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</si>
  <si>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</si>
  <si>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</si>
  <si>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</si>
  <si>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</si>
  <si>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</si>
  <si>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</si>
  <si>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</si>
  <si>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</si>
  <si>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</si>
  <si>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</si>
  <si>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</si>
  <si>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</si>
  <si>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</si>
  <si>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</si>
  <si>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</si>
  <si>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</si>
  <si>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</si>
  <si>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</si>
  <si>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</si>
  <si>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</si>
  <si>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</si>
  <si>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</si>
  <si>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</si>
  <si>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</si>
  <si>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</si>
  <si>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</si>
  <si>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</si>
  <si>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</si>
  <si>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</si>
  <si>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</si>
  <si>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</si>
  <si>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</si>
  <si>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</si>
  <si>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</si>
  <si>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</si>
  <si>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</si>
  <si>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</si>
  <si>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</si>
  <si>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</si>
  <si>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</si>
  <si>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</si>
  <si>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</si>
  <si>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</si>
  <si>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</si>
  <si>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</si>
  <si>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</si>
  <si>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</si>
  <si>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</si>
  <si>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</si>
  <si>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</si>
  <si>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</si>
  <si>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</si>
  <si>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</si>
  <si>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</si>
  <si>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</si>
  <si>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</si>
  <si>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</si>
  <si>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</si>
  <si>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</si>
  <si>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</si>
  <si>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</si>
  <si>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</si>
  <si>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</si>
  <si>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</si>
  <si>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</si>
  <si>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</si>
  <si>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</si>
  <si>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</si>
  <si>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</si>
  <si>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</si>
  <si>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</si>
  <si>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</si>
  <si>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</si>
  <si>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</si>
  <si>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</si>
  <si>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</si>
  <si>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</si>
  <si>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</si>
  <si>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</si>
  <si>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</si>
  <si>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</si>
  <si>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</si>
  <si>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</si>
  <si>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</si>
  <si>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</si>
  <si>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</si>
  <si>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</si>
  <si>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</si>
  <si>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</si>
  <si>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</si>
  <si>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</si>
  <si>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</si>
  <si>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</si>
  <si>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</si>
  <si>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</si>
  <si>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</si>
  <si>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</si>
  <si>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</si>
  <si>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</si>
  <si>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</si>
  <si>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</si>
  <si>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</si>
  <si>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</si>
  <si>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</si>
  <si>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</si>
  <si>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</si>
  <si>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</si>
  <si>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</si>
  <si>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</si>
  <si>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</si>
  <si>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</si>
  <si>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</si>
  <si>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</si>
  <si>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</si>
  <si>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</si>
  <si>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</si>
  <si>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</si>
  <si>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</si>
  <si>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</si>
  <si>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</si>
  <si>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</si>
  <si>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</si>
  <si>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</si>
  <si>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</si>
  <si>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</si>
  <si>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</si>
  <si>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</si>
  <si>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</si>
  <si>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</si>
  <si>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</si>
  <si>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</si>
  <si>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</si>
  <si>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</si>
  <si>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</si>
  <si>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</si>
  <si>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</si>
  <si>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</si>
  <si>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</si>
  <si>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</si>
  <si>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</si>
  <si>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</si>
  <si>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</si>
  <si>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</si>
  <si>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</si>
  <si>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</si>
  <si>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</si>
  <si>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</si>
  <si>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</si>
  <si>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</si>
  <si>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</si>
  <si>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</si>
  <si>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</si>
  <si>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</si>
  <si>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</si>
  <si>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</si>
  <si>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</si>
  <si>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</si>
  <si>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</si>
  <si>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</si>
  <si>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</si>
  <si>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</si>
  <si>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</si>
  <si>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</si>
  <si>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</si>
  <si>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</si>
  <si>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</si>
  <si>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</si>
  <si>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</si>
  <si>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</si>
  <si>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</si>
  <si>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</si>
  <si>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</si>
  <si>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</si>
  <si>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</si>
  <si>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</si>
  <si>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</si>
  <si>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</si>
  <si>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</si>
  <si>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</si>
  <si>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</si>
  <si>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</si>
  <si>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</si>
  <si>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</si>
  <si>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</si>
  <si>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</si>
  <si>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</si>
  <si>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</si>
  <si>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</si>
  <si>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</si>
  <si>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</si>
  <si>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</si>
  <si>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</si>
  <si>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</si>
  <si>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</si>
  <si>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</si>
  <si>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</si>
  <si>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</si>
  <si>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</si>
  <si>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</si>
  <si>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</si>
  <si>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</si>
  <si>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</si>
  <si>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</si>
  <si>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</si>
  <si>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</si>
  <si>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</si>
  <si>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</si>
  <si>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</si>
  <si>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</si>
  <si>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</si>
  <si>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</si>
  <si>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</si>
  <si>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</si>
  <si>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</si>
  <si>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</si>
  <si>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</si>
  <si>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</si>
  <si>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</si>
  <si>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</si>
  <si>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</si>
  <si>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</si>
  <si>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</si>
  <si>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</si>
  <si>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</si>
  <si>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</si>
  <si>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</si>
  <si>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</si>
  <si>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</si>
  <si>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</si>
  <si>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</si>
  <si>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</si>
  <si>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</si>
  <si>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</si>
  <si>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</si>
  <si>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</si>
  <si>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</si>
  <si>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</si>
  <si>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</si>
  <si>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</si>
  <si>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</si>
  <si>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</si>
  <si>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</si>
  <si>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</si>
  <si>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</si>
  <si>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</si>
  <si>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</si>
  <si>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</si>
  <si>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</si>
  <si>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</si>
  <si>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</si>
  <si>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</si>
  <si>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</si>
  <si>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</si>
  <si>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</si>
  <si>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</si>
  <si>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</si>
  <si>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</si>
  <si>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</si>
  <si>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</si>
  <si>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</si>
  <si>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</si>
  <si>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</si>
  <si>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</si>
  <si>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</si>
  <si>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</si>
  <si>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</si>
  <si>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</si>
  <si>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</si>
  <si>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</si>
  <si>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</si>
  <si>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</si>
  <si>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</si>
  <si>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</si>
  <si>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</si>
  <si>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</si>
  <si>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</si>
  <si>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</si>
  <si>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</si>
  <si>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</si>
  <si>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</si>
  <si>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</si>
  <si>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</si>
  <si>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</si>
  <si>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</si>
  <si>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</si>
  <si>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</si>
  <si>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</si>
  <si>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</si>
  <si>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</si>
  <si>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</si>
  <si>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</si>
  <si>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</si>
  <si>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</si>
  <si>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</si>
  <si>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</si>
  <si>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</si>
  <si>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</si>
  <si>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</si>
  <si>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</si>
  <si>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</si>
  <si>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</si>
  <si>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</si>
  <si>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</si>
  <si>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</si>
  <si>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</si>
  <si>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</si>
  <si>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</si>
  <si>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</si>
  <si>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</si>
  <si>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</si>
  <si>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</si>
  <si>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</si>
  <si>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</si>
  <si>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</si>
  <si>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</si>
  <si>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</si>
  <si>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</si>
  <si>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</si>
  <si>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</si>
  <si>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</si>
  <si>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</si>
  <si>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</si>
  <si>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</si>
  <si>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</si>
  <si>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</si>
  <si>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</si>
  <si>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</si>
  <si>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</si>
  <si>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</si>
  <si>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</si>
  <si>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</si>
  <si>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</si>
  <si>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</si>
  <si>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</si>
  <si>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</si>
  <si>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</si>
  <si>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</si>
  <si>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</si>
  <si>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</si>
  <si>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</si>
  <si>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</si>
  <si>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</si>
  <si>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</si>
  <si>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</si>
  <si>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</si>
  <si>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</si>
  <si>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</si>
  <si>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</si>
  <si>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</si>
  <si>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</si>
  <si>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</si>
  <si>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</si>
  <si>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</si>
  <si>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</si>
  <si>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</si>
  <si>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</si>
  <si>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</si>
  <si>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</si>
  <si>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</si>
  <si>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</si>
  <si>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</si>
  <si>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</si>
  <si>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</si>
  <si>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</si>
  <si>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</si>
  <si>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</si>
  <si>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</si>
  <si>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</si>
  <si>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</si>
  <si>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</si>
  <si>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</si>
  <si>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</si>
  <si>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</si>
  <si>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</si>
  <si>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</si>
  <si>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</si>
  <si>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</si>
  <si>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</si>
  <si>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</si>
  <si>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</si>
  <si>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</si>
  <si>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</si>
  <si>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</si>
  <si>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</si>
  <si>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</si>
  <si>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</si>
  <si>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</si>
  <si>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</si>
  <si>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</si>
  <si>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</si>
  <si>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</si>
  <si>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</si>
  <si>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</si>
  <si>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</si>
  <si>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</si>
  <si>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</si>
  <si>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</si>
  <si>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</si>
  <si>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</si>
  <si>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</si>
  <si>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</si>
  <si>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</si>
  <si>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</si>
  <si>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</si>
  <si>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</si>
  <si>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</si>
  <si>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</si>
  <si>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</si>
  <si>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</si>
  <si>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</si>
  <si>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</si>
  <si>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</si>
  <si>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</si>
  <si>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</si>
  <si>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</si>
  <si>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</si>
  <si>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</si>
  <si>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</si>
  <si>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</si>
  <si>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</si>
  <si>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</si>
  <si>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</si>
  <si>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</si>
  <si>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</si>
  <si>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</si>
  <si>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</si>
  <si>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</si>
  <si>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</si>
  <si>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</si>
  <si>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</si>
  <si>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</si>
  <si>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</si>
  <si>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</si>
  <si>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</si>
  <si>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</si>
  <si>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</si>
  <si>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</si>
  <si>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</si>
  <si>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</si>
  <si>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</si>
  <si>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</si>
  <si>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</si>
  <si>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</si>
  <si>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</si>
  <si>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</si>
  <si>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</si>
  <si>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</si>
  <si>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</si>
  <si>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</si>
  <si>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</si>
  <si>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</si>
  <si>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</si>
  <si>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</si>
  <si>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</si>
  <si>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</si>
  <si>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</si>
  <si>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</si>
  <si>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</si>
  <si>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</si>
  <si>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</si>
  <si>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</si>
  <si>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</si>
  <si>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</si>
  <si>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</si>
  <si>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</si>
  <si>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</si>
  <si>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</si>
  <si>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</si>
  <si>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</si>
  <si>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</si>
  <si>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</si>
  <si>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</si>
  <si>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</si>
  <si>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</si>
  <si>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</si>
  <si>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</si>
  <si>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</si>
  <si>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</si>
  <si>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</si>
  <si>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</si>
  <si>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</si>
  <si>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</si>
  <si>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</si>
  <si>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</si>
  <si>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</si>
  <si>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</si>
  <si>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</si>
  <si>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</si>
  <si>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</si>
  <si>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</si>
  <si>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</si>
  <si>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</si>
  <si>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</si>
  <si>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</si>
  <si>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</si>
  <si>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</si>
  <si>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</si>
  <si>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</si>
  <si>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</si>
  <si>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</si>
  <si>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</si>
  <si>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</si>
  <si>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</si>
  <si>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</si>
  <si>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</si>
  <si>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</si>
  <si>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</si>
  <si>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</si>
  <si>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</si>
  <si>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</si>
  <si>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</si>
  <si>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</si>
  <si>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</si>
  <si>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</si>
  <si>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</si>
  <si>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</si>
  <si>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</si>
  <si>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</si>
  <si>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</si>
  <si>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</si>
  <si>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</si>
  <si>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</si>
  <si>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</si>
  <si>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</si>
  <si>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</si>
  <si>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</si>
  <si>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</si>
  <si>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</si>
  <si>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</si>
  <si>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</si>
  <si>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</si>
  <si>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</si>
  <si>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</si>
  <si>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</si>
  <si>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</si>
  <si>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</si>
  <si>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</si>
  <si>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</si>
  <si>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</si>
  <si>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</si>
  <si>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</si>
  <si>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</si>
  <si>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</si>
  <si>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</si>
  <si>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</si>
  <si>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</si>
  <si>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</si>
  <si>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</si>
  <si>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</si>
  <si>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</si>
  <si>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</si>
  <si>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</si>
  <si>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</si>
  <si>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</si>
  <si>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</si>
  <si>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</si>
  <si>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</si>
  <si>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</si>
  <si>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</si>
  <si>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</si>
  <si>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</si>
  <si>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</si>
  <si>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</si>
  <si>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</si>
  <si>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</si>
  <si>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</si>
  <si>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</si>
  <si>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</si>
  <si>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</si>
  <si>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</si>
  <si>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</si>
  <si>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</si>
  <si>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</si>
  <si>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</si>
  <si>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</si>
  <si>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</si>
  <si>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</si>
  <si>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</si>
  <si>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</si>
  <si>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</si>
  <si>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</si>
  <si>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</si>
  <si>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</si>
  <si>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</si>
  <si>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</si>
  <si>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</si>
  <si>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</si>
  <si>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</si>
  <si>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</si>
  <si>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</si>
  <si>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</si>
  <si>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</si>
  <si>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</si>
  <si>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</si>
  <si>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</si>
  <si>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</si>
  <si>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</si>
  <si>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</si>
  <si>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</si>
  <si>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</si>
  <si>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</si>
  <si>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</si>
  <si>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</si>
  <si>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</si>
  <si>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</si>
  <si>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</si>
  <si>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</si>
  <si>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</si>
  <si>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</si>
  <si>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</si>
  <si>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</si>
  <si>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</si>
  <si>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</si>
  <si>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</si>
  <si>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</si>
  <si>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</si>
  <si>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</si>
  <si>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</si>
  <si>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</si>
  <si>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</si>
  <si>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</si>
  <si>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</si>
  <si>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</si>
  <si>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</si>
  <si>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</si>
  <si>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</si>
  <si>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</si>
  <si>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</si>
  <si>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</si>
  <si>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</si>
  <si>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</si>
  <si>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</si>
  <si>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</si>
  <si>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</si>
  <si>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</si>
  <si>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</si>
  <si>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</si>
  <si>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</si>
  <si>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</si>
  <si>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</si>
  <si>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</si>
  <si>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</si>
  <si>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</si>
  <si>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</si>
  <si>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</si>
  <si>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</si>
  <si>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</si>
  <si>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</si>
  <si>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</si>
  <si>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</si>
  <si>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</si>
  <si>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</si>
  <si>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</si>
  <si>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</si>
  <si>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</si>
  <si>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</si>
  <si>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</si>
  <si>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</si>
  <si>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</si>
  <si>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</si>
  <si>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</si>
  <si>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</si>
  <si>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</si>
  <si>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</si>
  <si>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</si>
  <si>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</si>
  <si>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</si>
  <si>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</si>
  <si>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</si>
  <si>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</si>
  <si>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</si>
  <si>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</si>
  <si>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</si>
  <si>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</si>
  <si>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</si>
  <si>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</si>
  <si>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</si>
  <si>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</si>
  <si>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</si>
  <si>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</si>
  <si>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</si>
  <si>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</si>
  <si>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</si>
  <si>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</si>
  <si>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</si>
  <si>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</si>
  <si>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</si>
  <si>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</si>
  <si>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</si>
  <si>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</si>
  <si>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</si>
  <si>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</si>
  <si>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</si>
  <si>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</si>
  <si>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</si>
  <si>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</si>
  <si>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</si>
  <si>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</si>
  <si>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</si>
  <si>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</si>
  <si>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</si>
  <si>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</si>
  <si>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</si>
  <si>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</si>
  <si>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</si>
  <si>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</si>
  <si>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</si>
  <si>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</si>
  <si>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</si>
  <si>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</si>
  <si>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</si>
  <si>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</si>
  <si>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</si>
  <si>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</si>
  <si>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</si>
  <si>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</si>
  <si>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</si>
  <si>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</si>
  <si>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</si>
  <si>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</si>
  <si>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</si>
  <si>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</si>
  <si>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</si>
  <si>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</si>
  <si>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</si>
  <si>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</si>
  <si>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</si>
  <si>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</si>
  <si>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</si>
  <si>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</si>
  <si>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</si>
  <si>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</si>
  <si>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</si>
  <si>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</si>
  <si>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</si>
  <si>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</si>
  <si>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</si>
  <si>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</si>
  <si>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</si>
  <si>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</si>
  <si>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</si>
  <si>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</si>
  <si>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</si>
  <si>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</si>
  <si>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</si>
  <si>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</si>
  <si>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</si>
  <si>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</si>
  <si>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</si>
  <si>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</si>
  <si>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</si>
  <si>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</si>
  <si>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</si>
  <si>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</si>
  <si>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</si>
  <si>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</si>
  <si>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</si>
  <si>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</si>
  <si>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</si>
  <si>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</si>
  <si>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</si>
  <si>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</si>
  <si>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</si>
  <si>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</si>
  <si>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</si>
  <si>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</si>
  <si>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</si>
  <si>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</si>
  <si>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</si>
  <si>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</si>
  <si>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</si>
  <si>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</si>
  <si>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</si>
  <si>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</si>
  <si>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</si>
  <si>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</si>
  <si>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</si>
  <si>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</si>
  <si>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</si>
  <si>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</si>
  <si>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</si>
  <si>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</si>
  <si>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</si>
  <si>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</si>
  <si>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</si>
  <si>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</si>
  <si>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</si>
  <si>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</si>
  <si>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</si>
  <si>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</si>
  <si>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</si>
  <si>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</si>
  <si>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</si>
  <si>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</si>
  <si>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</si>
  <si>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</si>
  <si>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</si>
  <si>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</si>
  <si>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</si>
  <si>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</si>
  <si>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</si>
  <si>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</si>
  <si>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</si>
  <si>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</si>
  <si>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</si>
  <si>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</si>
  <si>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</si>
  <si>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</si>
  <si>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</si>
  <si>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</si>
  <si>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</si>
  <si>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</si>
  <si>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</si>
  <si>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</si>
  <si>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</si>
  <si>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</si>
  <si>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</si>
  <si>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</si>
  <si>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</si>
  <si>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</si>
  <si>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</si>
  <si>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</si>
  <si>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</si>
  <si>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</si>
  <si>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</si>
  <si>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</si>
  <si>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</si>
  <si>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</si>
  <si>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</si>
  <si>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</si>
  <si>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</si>
  <si>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</si>
  <si>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</si>
  <si>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</si>
  <si>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</si>
  <si>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</si>
  <si>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</si>
  <si>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</si>
  <si>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</si>
  <si>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</si>
  <si>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</si>
  <si>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</si>
  <si>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</si>
  <si>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</si>
  <si>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</si>
  <si>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</si>
  <si>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</si>
  <si>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</si>
  <si>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</si>
  <si>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</si>
  <si>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</si>
  <si>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</si>
  <si>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</si>
  <si>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</si>
  <si>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</si>
  <si>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</si>
  <si>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</si>
  <si>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</si>
  <si>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</si>
  <si>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</si>
  <si>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</si>
  <si>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</si>
  <si>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</si>
  <si>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</si>
  <si>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</si>
  <si>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</si>
  <si>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</si>
  <si>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</si>
  <si>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</si>
  <si>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</si>
  <si>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</si>
  <si>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</si>
  <si>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</si>
  <si>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</si>
  <si>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</si>
  <si>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</si>
  <si>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</si>
  <si>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</si>
  <si>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</si>
  <si>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</si>
  <si>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</si>
  <si>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</si>
  <si>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</si>
  <si>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</si>
  <si>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</si>
  <si>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</si>
  <si>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</si>
  <si>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</si>
  <si>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</si>
  <si>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</si>
  <si>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</si>
  <si>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</si>
  <si>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</si>
  <si>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</si>
  <si>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</si>
  <si>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</si>
  <si>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</si>
  <si>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</si>
  <si>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</si>
  <si>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</si>
  <si>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</si>
  <si>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</si>
  <si>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</si>
  <si>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</si>
  <si>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</si>
  <si>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</si>
  <si>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</si>
  <si>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</si>
  <si>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</si>
  <si>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</si>
  <si>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</si>
  <si>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</si>
  <si>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</si>
  <si>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</si>
  <si>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</si>
  <si>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</si>
  <si>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</si>
  <si>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</si>
  <si>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</si>
  <si>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</si>
  <si>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</si>
  <si>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</si>
  <si>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</si>
  <si>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</si>
  <si>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</si>
  <si>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</si>
  <si>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</si>
  <si>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</si>
  <si>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</si>
  <si>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</si>
  <si>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</si>
  <si>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</si>
  <si>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</si>
  <si>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</si>
  <si>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</si>
  <si>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</si>
  <si>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</si>
  <si>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</si>
  <si>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</si>
  <si>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</si>
  <si>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</si>
  <si>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</si>
  <si>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</si>
  <si>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</si>
  <si>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</si>
  <si>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</si>
  <si>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</si>
  <si>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</si>
  <si>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</si>
  <si>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</si>
  <si>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</si>
  <si>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</si>
  <si>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</si>
  <si>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</si>
  <si>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</si>
  <si>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</si>
  <si>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</si>
  <si>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</si>
  <si>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</si>
  <si>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</si>
  <si>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</si>
  <si>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</si>
  <si>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</si>
  <si>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</si>
  <si>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</si>
  <si>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</si>
  <si>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</si>
  <si>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</si>
  <si>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</si>
  <si>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</si>
  <si>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</si>
  <si>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</si>
  <si>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</si>
  <si>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</si>
  <si>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</si>
  <si>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</si>
  <si>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</si>
  <si>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</si>
  <si>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</si>
  <si>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</si>
  <si>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</si>
  <si>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</si>
  <si>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</si>
  <si>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</si>
  <si>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</si>
  <si>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</si>
  <si>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</si>
  <si>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</si>
  <si>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</si>
  <si>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</si>
  <si>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</si>
  <si>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</si>
  <si>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</si>
  <si>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</si>
  <si>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</si>
  <si>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</si>
  <si>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</si>
  <si>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</si>
  <si>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</si>
  <si>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</si>
  <si>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</si>
  <si>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</si>
  <si>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</si>
  <si>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</si>
  <si>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</si>
  <si>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</si>
  <si>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</si>
  <si>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</si>
  <si>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</si>
  <si>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</si>
  <si>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</si>
  <si>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</si>
  <si>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</si>
  <si>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</si>
  <si>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</si>
  <si>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</si>
  <si>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</si>
  <si>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</si>
  <si>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</si>
  <si>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</si>
  <si>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</si>
  <si>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</si>
  <si>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</si>
  <si>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</si>
  <si>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</si>
  <si>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</si>
  <si>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</si>
  <si>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</si>
  <si>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</si>
  <si>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</si>
  <si>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</si>
  <si>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</si>
  <si>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</si>
  <si>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</si>
  <si>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</si>
  <si>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</si>
  <si>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</si>
  <si>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</si>
  <si>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</si>
  <si>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</si>
  <si>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</si>
  <si>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</si>
  <si>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</si>
  <si>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</si>
  <si>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</si>
  <si>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</si>
  <si>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</si>
  <si>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</si>
  <si>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</si>
  <si>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</si>
  <si>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</si>
  <si>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</si>
  <si>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</si>
  <si>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</si>
  <si>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</si>
  <si>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</si>
  <si>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</si>
  <si>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</si>
  <si>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</si>
  <si>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</si>
  <si>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</si>
  <si>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</si>
  <si>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</si>
  <si>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</si>
  <si>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</si>
  <si>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</si>
  <si>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</si>
  <si>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</si>
  <si>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</si>
  <si>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</si>
  <si>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</si>
  <si>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</si>
  <si>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</si>
  <si>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</si>
  <si>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</si>
  <si>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</si>
  <si>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</si>
  <si>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</si>
  <si>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</si>
  <si>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</si>
  <si>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</si>
  <si>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</si>
  <si>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</si>
  <si>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</si>
  <si>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</si>
  <si>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</si>
  <si>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</si>
  <si>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</si>
  <si>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</si>
  <si>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</si>
  <si>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</si>
  <si>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</si>
  <si>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</si>
  <si>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</si>
  <si>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</si>
  <si>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</si>
  <si>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</si>
  <si>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</si>
  <si>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</si>
  <si>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</si>
  <si>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</si>
  <si>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</si>
  <si>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</si>
  <si>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</si>
  <si>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</si>
  <si>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</si>
  <si>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</si>
  <si>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</si>
  <si>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</si>
  <si>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</si>
  <si>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</si>
  <si>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</si>
  <si>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</si>
  <si>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</si>
  <si>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</si>
  <si>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</si>
  <si>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</si>
  <si>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</si>
  <si>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</si>
  <si>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</si>
  <si>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</si>
  <si>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</si>
  <si>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</si>
  <si>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</si>
  <si>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</si>
  <si>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</si>
  <si>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</si>
  <si>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</si>
  <si>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</si>
  <si>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</si>
  <si>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</si>
  <si>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</si>
  <si>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</si>
  <si>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</si>
  <si>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</si>
  <si>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</si>
  <si>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</si>
  <si>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</si>
  <si>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</si>
  <si>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</si>
  <si>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</si>
  <si>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</si>
  <si>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</si>
  <si>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</si>
  <si>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</si>
  <si>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</si>
  <si>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</si>
  <si>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</si>
  <si>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</si>
  <si>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</si>
  <si>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</si>
  <si>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</si>
  <si>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</si>
  <si>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</si>
  <si>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</si>
  <si>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</si>
  <si>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</si>
  <si>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</si>
  <si>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</si>
  <si>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</si>
  <si>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</si>
  <si>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</si>
  <si>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</si>
  <si>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</si>
  <si>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</si>
  <si>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</si>
  <si>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</si>
  <si>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</si>
  <si>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</si>
  <si>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</si>
  <si>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</si>
  <si>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</si>
  <si>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</si>
  <si>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</si>
  <si>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</si>
  <si>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</si>
  <si>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</si>
  <si>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</si>
  <si>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</si>
  <si>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</si>
  <si>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</si>
  <si>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</si>
  <si>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</si>
  <si>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</si>
  <si>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</si>
  <si>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</si>
  <si>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</si>
  <si>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</si>
  <si>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</si>
  <si>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</si>
  <si>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</si>
  <si>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</si>
  <si>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</si>
  <si>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</si>
  <si>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</si>
  <si>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</si>
  <si>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</si>
  <si>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</si>
  <si>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</si>
  <si>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</si>
  <si>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</si>
  <si>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</si>
  <si>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</si>
  <si>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</si>
  <si>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</si>
  <si>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</si>
  <si>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</si>
  <si>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</si>
  <si>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</si>
  <si>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</si>
  <si>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</si>
  <si>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</si>
  <si>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</si>
  <si>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</si>
  <si>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</si>
  <si>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</si>
  <si>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</si>
  <si>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</si>
  <si>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</si>
  <si>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</si>
  <si>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</si>
  <si>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</si>
  <si>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</si>
  <si>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</si>
  <si>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</si>
  <si>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</si>
  <si>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</si>
  <si>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</si>
  <si>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</si>
  <si>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</si>
  <si>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</si>
  <si>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</si>
  <si>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</si>
  <si>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</si>
  <si>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</si>
  <si>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</si>
  <si>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</si>
  <si>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</si>
  <si>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</si>
  <si>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</si>
  <si>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</si>
  <si>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</si>
  <si>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</si>
  <si>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</si>
  <si>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</si>
  <si>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</si>
  <si>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</si>
  <si>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</si>
  <si>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</si>
  <si>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</si>
  <si>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</si>
  <si>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</si>
  <si>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</si>
  <si>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</si>
  <si>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</si>
  <si>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</si>
  <si>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</si>
  <si>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</si>
  <si>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</si>
  <si>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</si>
  <si>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</si>
  <si>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</si>
  <si>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</si>
  <si>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</si>
  <si>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</si>
  <si>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</si>
  <si>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</si>
  <si>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</si>
  <si>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</si>
  <si>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</si>
  <si>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</si>
  <si>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</si>
  <si>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</si>
  <si>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</si>
  <si>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</si>
  <si>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</si>
  <si>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</si>
  <si>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</si>
  <si>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</si>
  <si>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</si>
  <si>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</si>
  <si>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</si>
  <si>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</si>
  <si>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</si>
  <si>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</si>
  <si>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</si>
  <si>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</si>
  <si>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</si>
  <si>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</si>
  <si>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</si>
  <si>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</si>
  <si>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</si>
  <si>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</si>
  <si>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</si>
  <si>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</si>
  <si>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</si>
  <si>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</si>
  <si>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</si>
  <si>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</si>
  <si>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</si>
  <si>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</si>
  <si>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</si>
  <si>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</si>
  <si>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</si>
  <si>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</si>
  <si>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</si>
  <si>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</si>
  <si>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</si>
  <si>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</si>
  <si>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</si>
  <si>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</si>
  <si>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</si>
  <si>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</si>
  <si>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</si>
  <si>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</si>
  <si>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</si>
  <si>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</si>
  <si>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</si>
  <si>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</si>
  <si>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</si>
  <si>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</si>
  <si>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</si>
  <si>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</si>
  <si>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</si>
  <si>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</si>
  <si>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</si>
  <si>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</si>
  <si>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</si>
  <si>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</si>
  <si>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</si>
  <si>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</si>
  <si>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</si>
  <si>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</si>
  <si>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</si>
  <si>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</si>
  <si>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</si>
  <si>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</si>
  <si>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</si>
  <si>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</si>
  <si>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</si>
  <si>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</si>
  <si>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</si>
  <si>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</si>
  <si>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</si>
  <si>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</si>
  <si>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</si>
  <si>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</si>
  <si>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</si>
  <si>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</si>
  <si>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</si>
  <si>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</si>
  <si>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</si>
  <si>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</si>
  <si>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</si>
  <si>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</si>
  <si>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</si>
  <si>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</si>
  <si>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</si>
  <si>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</si>
  <si>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</si>
  <si>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</si>
  <si>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</si>
  <si>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</si>
  <si>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</si>
  <si>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</si>
  <si>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</si>
  <si>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</si>
  <si>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</si>
  <si>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</si>
  <si>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</si>
  <si>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</si>
  <si>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</si>
  <si>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</si>
  <si>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</si>
  <si>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</si>
  <si>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</si>
  <si>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</si>
  <si>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</si>
  <si>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</si>
  <si>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</si>
  <si>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</si>
  <si>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</si>
  <si>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</si>
  <si>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</si>
  <si>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</si>
  <si>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</si>
  <si>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</si>
  <si>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</si>
  <si>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</si>
  <si>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</si>
  <si>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</si>
  <si>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</si>
  <si>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</si>
  <si>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</si>
  <si>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</si>
  <si>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</si>
  <si>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</si>
  <si>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</si>
  <si>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</si>
  <si>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</si>
  <si>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</si>
  <si>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</si>
  <si>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</si>
  <si>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</si>
  <si>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</si>
  <si>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</si>
  <si>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</si>
  <si>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</si>
  <si>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</si>
  <si>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</si>
  <si>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</si>
  <si>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</si>
  <si>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</si>
  <si>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</si>
  <si>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</si>
  <si>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</si>
  <si>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</si>
  <si>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</si>
  <si>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</si>
  <si>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</si>
  <si>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</si>
  <si>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</si>
  <si>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</si>
  <si>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</si>
  <si>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</si>
  <si>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</si>
  <si>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</si>
  <si>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</si>
  <si>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</si>
  <si>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</si>
  <si>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</si>
  <si>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</si>
  <si>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</si>
  <si>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</si>
  <si>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</si>
  <si>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</si>
  <si>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</si>
  <si>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</si>
  <si>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</si>
  <si>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</si>
  <si>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</si>
  <si>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</si>
  <si>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</si>
  <si>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</si>
  <si>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</si>
  <si>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</si>
  <si>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</si>
  <si>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</si>
  <si>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</si>
  <si>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</si>
  <si>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</si>
  <si>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</si>
  <si>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</si>
  <si>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</si>
  <si>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</si>
  <si>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</si>
  <si>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</si>
  <si>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</si>
  <si>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</si>
  <si>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</si>
  <si>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</si>
  <si>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</si>
  <si>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</si>
  <si>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</si>
  <si>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</si>
  <si>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</si>
  <si>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</si>
  <si>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</si>
  <si>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</si>
  <si>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</si>
  <si>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</si>
  <si>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</si>
  <si>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</si>
  <si>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</si>
  <si>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</si>
  <si>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</si>
  <si>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</si>
  <si>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</si>
  <si>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</si>
  <si>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</si>
  <si>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</si>
  <si>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</si>
  <si>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</si>
  <si>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</si>
  <si>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</si>
  <si>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</si>
  <si>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</si>
  <si>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</si>
  <si>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</si>
  <si>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</si>
  <si>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</si>
  <si>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</si>
  <si>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</si>
  <si>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</si>
  <si>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</si>
  <si>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</si>
  <si>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</si>
  <si>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</si>
  <si>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</si>
  <si>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</si>
  <si>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</si>
  <si>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</si>
  <si>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</si>
  <si>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</si>
  <si>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</si>
  <si>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</si>
  <si>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</si>
  <si>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</si>
  <si>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</si>
  <si>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</si>
  <si>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</si>
  <si>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</si>
  <si>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</si>
  <si>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</si>
  <si>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</si>
  <si>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</si>
  <si>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</si>
  <si>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</si>
  <si>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</si>
  <si>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</si>
  <si>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</si>
  <si>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</si>
  <si>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</si>
  <si>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</si>
  <si>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</si>
  <si>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</si>
  <si>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</si>
  <si>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</si>
  <si>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</si>
  <si>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</si>
  <si>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</si>
  <si>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</si>
  <si>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</si>
  <si>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</si>
  <si>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</si>
  <si>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</si>
  <si>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</si>
  <si>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</si>
  <si>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</si>
  <si>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</si>
  <si>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</si>
  <si>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</si>
  <si>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</si>
  <si>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</si>
  <si>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</si>
  <si>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</si>
  <si>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</si>
  <si>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</si>
  <si>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</si>
  <si>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</si>
  <si>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</si>
  <si>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</si>
  <si>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</si>
  <si>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</si>
  <si>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</si>
  <si>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</si>
  <si>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</si>
  <si>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</si>
  <si>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</si>
  <si>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</si>
  <si>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</si>
  <si>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</si>
  <si>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</si>
  <si>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</si>
  <si>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</si>
  <si>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</si>
  <si>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</si>
  <si>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</si>
  <si>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</si>
  <si>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</si>
  <si>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</si>
  <si>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</si>
  <si>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</si>
  <si>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</si>
  <si>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</si>
  <si>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</si>
  <si>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</si>
  <si>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</si>
  <si>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</si>
  <si>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</si>
  <si>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</si>
  <si>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</si>
  <si>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</si>
  <si>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</si>
  <si>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</si>
  <si>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</si>
  <si>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</si>
  <si>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</si>
  <si>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</si>
  <si>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</si>
  <si>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</si>
  <si>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</si>
  <si>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</si>
  <si>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</si>
  <si>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</si>
  <si>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</si>
  <si>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</si>
  <si>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</si>
  <si>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</si>
  <si>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</si>
  <si>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</si>
  <si>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</si>
  <si>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</si>
  <si>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</si>
  <si>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</si>
  <si>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</si>
  <si>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</si>
  <si>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</si>
  <si>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</si>
  <si>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</si>
  <si>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</si>
  <si>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</si>
  <si>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</si>
  <si>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</si>
  <si>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</si>
  <si>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</si>
  <si>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</si>
  <si>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</si>
  <si>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</si>
  <si>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</si>
  <si>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</si>
  <si>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</si>
  <si>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</si>
  <si>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</si>
  <si>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</si>
  <si>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</si>
  <si>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</si>
  <si>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</si>
  <si>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</si>
  <si>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</si>
  <si>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</si>
  <si>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</si>
  <si>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</si>
  <si>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</si>
  <si>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</si>
  <si>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</si>
  <si>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</si>
  <si>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</si>
  <si>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</si>
  <si>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</si>
  <si>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</si>
  <si>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</si>
  <si>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</si>
  <si>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</si>
  <si>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</si>
  <si>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</si>
  <si>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</si>
  <si>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</si>
  <si>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</si>
  <si>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</si>
  <si>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</si>
  <si>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</si>
  <si>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</si>
  <si>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</si>
  <si>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</si>
  <si>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</si>
  <si>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</si>
  <si>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</si>
  <si>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</si>
  <si>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</si>
  <si>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</si>
  <si>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</si>
  <si>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</si>
  <si>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</si>
  <si>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</si>
  <si>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</si>
  <si>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</si>
  <si>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</si>
  <si>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</si>
  <si>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</si>
  <si>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</si>
  <si>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</si>
  <si>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</si>
  <si>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</si>
  <si>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</si>
  <si>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</si>
  <si>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</si>
  <si>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</si>
  <si>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</si>
  <si>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</si>
  <si>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</si>
  <si>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</si>
  <si>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</si>
  <si>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</si>
  <si>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</si>
  <si>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</si>
  <si>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</si>
  <si>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</si>
  <si>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</si>
  <si>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</si>
  <si>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</si>
  <si>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</si>
  <si>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</si>
  <si>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</si>
  <si>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</si>
  <si>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</si>
  <si>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</si>
  <si>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</si>
  <si>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</si>
  <si>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</si>
  <si>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</si>
  <si>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</si>
  <si>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</si>
  <si>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</si>
  <si>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</si>
  <si>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</si>
  <si>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</si>
  <si>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</si>
  <si>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</si>
  <si>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</si>
  <si>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</si>
  <si>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</si>
  <si>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</si>
  <si>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</si>
  <si>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</si>
  <si>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</si>
  <si>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</si>
  <si>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</si>
  <si>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</si>
  <si>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</si>
  <si>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</si>
  <si>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</si>
  <si>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</si>
  <si>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</si>
  <si>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</si>
  <si>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</si>
  <si>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</si>
  <si>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</si>
  <si>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</si>
  <si>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</si>
  <si>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</si>
  <si>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</si>
  <si>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</si>
  <si>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</si>
  <si>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</si>
  <si>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</si>
  <si>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</si>
  <si>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</si>
  <si>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</si>
  <si>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</si>
  <si>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</si>
  <si>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</si>
  <si>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</si>
  <si>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</si>
  <si>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</si>
  <si>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</si>
  <si>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</si>
  <si>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</si>
  <si>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</si>
  <si>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</si>
  <si>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</si>
  <si>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</si>
  <si>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</si>
  <si>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</si>
  <si>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</si>
  <si>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</si>
  <si>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</si>
  <si>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</si>
  <si>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</si>
  <si>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</si>
  <si>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</si>
  <si>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</si>
  <si>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</si>
  <si>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</si>
  <si>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</si>
  <si>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</si>
  <si>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</si>
  <si>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</si>
  <si>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</si>
  <si>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</si>
  <si>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</si>
  <si>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</si>
  <si>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</si>
  <si>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</si>
  <si>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</si>
  <si>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</si>
  <si>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</si>
  <si>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</si>
  <si>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</si>
  <si>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</si>
  <si>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</si>
  <si>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</si>
  <si>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</si>
  <si>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</si>
  <si>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</si>
  <si>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</si>
  <si>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</si>
  <si>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</si>
  <si>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</si>
  <si>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</si>
  <si>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</si>
  <si>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</si>
  <si>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</si>
  <si>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</si>
  <si>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</si>
  <si>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</si>
  <si>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</si>
  <si>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</si>
  <si>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</si>
  <si>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</si>
  <si>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</si>
  <si>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</si>
  <si>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</si>
  <si>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</si>
  <si>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</si>
  <si>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</si>
  <si>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</si>
  <si>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</si>
  <si>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</si>
  <si>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</si>
  <si>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</si>
  <si>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</si>
  <si>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</si>
  <si>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</si>
  <si>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</si>
  <si>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</si>
  <si>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</si>
  <si>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</si>
  <si>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</si>
  <si>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</si>
  <si>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</si>
  <si>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</si>
  <si>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</si>
  <si>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</si>
  <si>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</si>
  <si>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</si>
  <si>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</si>
  <si>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</si>
  <si>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</si>
  <si>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</si>
  <si>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</si>
  <si>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</si>
  <si>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</si>
  <si>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</si>
  <si>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</si>
  <si>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</si>
  <si>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</si>
  <si>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</si>
  <si>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</si>
  <si>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</si>
  <si>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</si>
  <si>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</si>
  <si>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</si>
  <si>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</si>
  <si>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</si>
  <si>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</si>
  <si>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</si>
  <si>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</si>
  <si>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</si>
  <si>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</si>
  <si>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</si>
  <si>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</si>
  <si>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</si>
  <si>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</si>
  <si>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</si>
  <si>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</si>
  <si>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</si>
  <si>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</si>
  <si>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</si>
  <si>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</si>
  <si>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</si>
  <si>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</si>
  <si>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</si>
  <si>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</si>
  <si>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</si>
  <si>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</si>
  <si>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</si>
  <si>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</si>
  <si>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</si>
  <si>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</si>
  <si>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</si>
  <si>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</si>
  <si>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</si>
  <si>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</si>
  <si>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</si>
  <si>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</si>
  <si>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</si>
  <si>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</si>
  <si>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</si>
  <si>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</si>
  <si>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</si>
  <si>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</si>
  <si>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</si>
  <si>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</si>
  <si>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</si>
  <si>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</si>
  <si>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</si>
  <si>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</si>
  <si>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</si>
  <si>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</si>
  <si>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</si>
  <si>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</si>
  <si>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</si>
  <si>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</si>
  <si>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</si>
  <si>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</si>
  <si>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</si>
  <si>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</si>
  <si>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</si>
  <si>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</si>
  <si>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</si>
  <si>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</si>
  <si>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</si>
  <si>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</si>
  <si>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</si>
  <si>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</si>
  <si>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</si>
  <si>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</si>
  <si>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</si>
  <si>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</si>
  <si>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</si>
  <si>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</si>
  <si>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</si>
  <si>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</si>
  <si>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</si>
  <si>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</si>
  <si>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</si>
  <si>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</si>
  <si>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</si>
  <si>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</si>
  <si>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</si>
  <si>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</si>
  <si>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</si>
  <si>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</si>
  <si>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</si>
  <si>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</si>
  <si>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</si>
  <si>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</si>
  <si>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</si>
  <si>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</si>
  <si>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</si>
  <si>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</si>
  <si>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</si>
  <si>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</si>
  <si>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</si>
  <si>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</si>
  <si>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</si>
  <si>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</si>
  <si>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</si>
  <si>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</si>
  <si>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</si>
  <si>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</si>
  <si>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</si>
  <si>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</si>
  <si>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</si>
  <si>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</si>
  <si>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</si>
  <si>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</si>
  <si>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</si>
  <si>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</si>
  <si>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</si>
  <si>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</si>
  <si>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</si>
  <si>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</si>
  <si>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</si>
  <si>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</si>
  <si>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</si>
  <si>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</si>
  <si>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</si>
  <si>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</si>
  <si>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</si>
  <si>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</si>
  <si>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</si>
  <si>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</si>
  <si>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</si>
  <si>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</si>
  <si>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</si>
  <si>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</si>
  <si>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</si>
  <si>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</si>
  <si>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</si>
  <si>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</si>
  <si>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</si>
  <si>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</si>
  <si>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</si>
  <si>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</si>
  <si>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</si>
  <si>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</si>
  <si>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</si>
  <si>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</si>
  <si>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</si>
  <si>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</si>
  <si>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</si>
  <si>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</si>
  <si>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</si>
  <si>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</si>
  <si>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</si>
  <si>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</si>
  <si>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</si>
  <si>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</si>
  <si>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</si>
  <si>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</si>
  <si>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</si>
  <si>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</si>
  <si>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</si>
  <si>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</si>
  <si>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</si>
  <si>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</si>
  <si>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</si>
  <si>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</si>
  <si>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</si>
  <si>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</si>
  <si>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</si>
  <si>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</si>
  <si>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</si>
  <si>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</si>
  <si>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</si>
  <si>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</si>
  <si>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</si>
  <si>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</si>
  <si>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</si>
  <si>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</si>
  <si>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</si>
  <si>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</si>
  <si>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</si>
  <si>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</si>
  <si>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</si>
  <si>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</si>
  <si>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</si>
  <si>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</si>
  <si>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</si>
  <si>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</si>
  <si>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</si>
  <si>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</si>
  <si>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</si>
  <si>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</si>
  <si>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</si>
  <si>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</si>
  <si>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</si>
  <si>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</si>
  <si>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</si>
  <si>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</si>
  <si>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</si>
  <si>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</si>
  <si>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</si>
  <si>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</si>
  <si>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</si>
  <si>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</si>
  <si>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</si>
  <si>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</si>
  <si>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</si>
  <si>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</si>
  <si>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</si>
  <si>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</si>
  <si>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</si>
  <si>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</si>
  <si>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</si>
  <si>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</si>
  <si>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</si>
  <si>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</si>
  <si>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</si>
  <si>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</si>
  <si>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</si>
  <si>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</si>
  <si>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</si>
  <si>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</si>
  <si>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</si>
  <si>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</si>
  <si>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</si>
  <si>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</si>
  <si>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</si>
  <si>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</si>
  <si>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</si>
  <si>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</si>
  <si>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</si>
  <si>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</si>
  <si>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</si>
  <si>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</si>
  <si>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</si>
  <si>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</si>
  <si>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</si>
  <si>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</si>
  <si>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</si>
  <si>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</si>
  <si>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</si>
  <si>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</si>
  <si>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</si>
  <si>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</si>
  <si>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</si>
  <si>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</si>
  <si>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</si>
  <si>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</si>
  <si>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</si>
  <si>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</si>
  <si>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</si>
  <si>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</si>
  <si>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</si>
  <si>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</si>
  <si>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</si>
  <si>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</si>
  <si>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</si>
  <si>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</si>
  <si>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</si>
  <si>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</si>
  <si>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</si>
  <si>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</si>
  <si>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</si>
  <si>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</si>
  <si>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</si>
  <si>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</si>
  <si>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</si>
  <si>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</si>
  <si>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</si>
  <si>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</si>
  <si>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</si>
  <si>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</si>
  <si>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</si>
  <si>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</si>
  <si>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</si>
  <si>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</si>
  <si>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</si>
  <si>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</si>
  <si>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</si>
  <si>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</si>
  <si>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</si>
  <si>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</si>
  <si>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</si>
  <si>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</si>
  <si>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</si>
  <si>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</si>
  <si>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</si>
  <si>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</si>
  <si>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</si>
  <si>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</si>
  <si>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</si>
  <si>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</si>
  <si>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</si>
  <si>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</si>
  <si>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</si>
  <si>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</si>
  <si>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</si>
  <si>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</si>
  <si>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</si>
  <si>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</si>
  <si>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</si>
  <si>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</si>
  <si>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</si>
  <si>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</si>
  <si>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</si>
  <si>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</si>
  <si>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</si>
  <si>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</si>
  <si>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</si>
  <si>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</si>
  <si>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</si>
  <si>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</si>
  <si>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</si>
  <si>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</si>
  <si>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</si>
  <si>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</si>
  <si>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</si>
  <si>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</si>
  <si>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</si>
  <si>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</si>
  <si>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</si>
  <si>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</si>
  <si>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</si>
  <si>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</si>
  <si>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</si>
  <si>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</si>
  <si>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</si>
  <si>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</si>
  <si>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</si>
  <si>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</si>
  <si>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</si>
  <si>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</si>
  <si>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</si>
  <si>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</si>
  <si>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</si>
  <si>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</si>
  <si>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</si>
  <si>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</si>
  <si>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</si>
  <si>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</si>
  <si>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</si>
  <si>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</si>
  <si>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</si>
  <si>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</si>
  <si>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</si>
  <si>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</si>
  <si>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</si>
  <si>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</si>
  <si>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</si>
  <si>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</si>
  <si>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</si>
  <si>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</si>
  <si>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</si>
  <si>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</si>
  <si>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</si>
  <si>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</si>
  <si>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</si>
  <si>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</si>
  <si>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</si>
  <si>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</si>
  <si>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</si>
  <si>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</si>
  <si>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</si>
  <si>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</si>
  <si>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</si>
  <si>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</si>
  <si>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</si>
  <si>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</si>
  <si>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</si>
  <si>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</si>
  <si>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</si>
  <si>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</si>
  <si>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</si>
  <si>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</si>
  <si>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</si>
  <si>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</si>
  <si>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</si>
  <si>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</si>
  <si>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</si>
  <si>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</si>
  <si>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</si>
  <si>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</si>
  <si>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</si>
  <si>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</si>
  <si>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</si>
  <si>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</si>
  <si>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</si>
  <si>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</si>
  <si>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</si>
  <si>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</si>
  <si>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</si>
  <si>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</si>
  <si>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</si>
  <si>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</si>
  <si>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</si>
  <si>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</si>
  <si>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</si>
  <si>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</si>
  <si>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</si>
  <si>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</si>
  <si>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</si>
  <si>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</si>
  <si>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</si>
  <si>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</si>
  <si>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</si>
  <si>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</si>
  <si>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</si>
  <si>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</si>
  <si>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</si>
  <si>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</si>
  <si>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</si>
  <si>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</si>
  <si>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</si>
  <si>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</si>
  <si>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</si>
  <si>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</si>
  <si>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</si>
  <si>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</si>
  <si>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</si>
  <si>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</si>
  <si>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</si>
  <si>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</si>
  <si>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</si>
  <si>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</si>
  <si>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</si>
  <si>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</si>
  <si>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</si>
  <si>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</si>
  <si>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</si>
  <si>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</si>
  <si>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</si>
  <si>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</si>
  <si>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</si>
  <si>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</si>
  <si>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</si>
  <si>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</si>
  <si>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</si>
  <si>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</si>
  <si>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</si>
  <si>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</si>
  <si>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</si>
  <si>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</si>
  <si>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</si>
  <si>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</si>
  <si>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</si>
  <si>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</si>
  <si>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</si>
  <si>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</si>
  <si>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</si>
  <si>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</si>
  <si>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</si>
  <si>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</si>
  <si>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</si>
  <si>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</si>
  <si>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</si>
  <si>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</si>
  <si>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</si>
  <si>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</si>
  <si>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</si>
  <si>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</si>
  <si>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</si>
  <si>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</si>
  <si>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</si>
  <si>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</si>
  <si>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</si>
  <si>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</si>
  <si>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</si>
  <si>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</si>
  <si>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</si>
  <si>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</si>
  <si>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</si>
  <si>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</si>
  <si>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</si>
  <si>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</si>
  <si>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</si>
  <si>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</si>
  <si>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</si>
  <si>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</si>
  <si>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</si>
  <si>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</si>
  <si>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</si>
  <si>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</si>
  <si>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</si>
  <si>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</si>
  <si>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</si>
  <si>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</si>
  <si>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</si>
  <si>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</si>
  <si>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</si>
  <si>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</si>
  <si>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</si>
  <si>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</si>
  <si>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</si>
  <si>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</si>
  <si>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</si>
  <si>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</si>
  <si>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</si>
  <si>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</si>
  <si>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</si>
  <si>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</si>
  <si>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</si>
  <si>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</si>
  <si>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</si>
  <si>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</si>
  <si>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</si>
  <si>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</si>
  <si>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</si>
  <si>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</si>
  <si>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</si>
  <si>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</si>
  <si>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</si>
  <si>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</si>
  <si>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</si>
  <si>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</si>
  <si>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</si>
  <si>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</si>
  <si>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</si>
  <si>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</si>
  <si>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</si>
  <si>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</si>
  <si>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</si>
  <si>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</si>
  <si>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</si>
  <si>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</si>
  <si>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</si>
  <si>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</si>
  <si>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</si>
  <si>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</si>
  <si>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</si>
  <si>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</si>
  <si>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</si>
  <si>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</si>
  <si>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</si>
  <si>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</si>
  <si>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</si>
  <si>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</si>
  <si>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</si>
  <si>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</si>
  <si>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</si>
  <si>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</si>
  <si>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</si>
  <si>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</si>
  <si>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</si>
  <si>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</si>
  <si>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</si>
  <si>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</si>
  <si>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</si>
  <si>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</si>
  <si>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</si>
  <si>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</si>
  <si>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</si>
  <si>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</si>
  <si>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</si>
  <si>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</si>
  <si>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</si>
  <si>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</si>
  <si>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</si>
  <si>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</si>
  <si>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</si>
  <si>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</si>
  <si>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</si>
  <si>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</si>
  <si>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</si>
  <si>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</si>
  <si>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</si>
  <si>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</si>
  <si>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</si>
  <si>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</si>
  <si>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</si>
  <si>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</si>
  <si>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</si>
  <si>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</si>
  <si>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</si>
  <si>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</si>
  <si>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</si>
  <si>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</si>
  <si>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</si>
  <si>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</si>
  <si>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</si>
  <si>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</si>
  <si>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</si>
  <si>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</si>
  <si>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</si>
  <si>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</si>
  <si>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</si>
  <si>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</si>
  <si>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</si>
  <si>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</si>
  <si>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</si>
  <si>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</si>
  <si>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</si>
  <si>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</si>
  <si>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</si>
  <si>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</si>
  <si>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</si>
  <si>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</si>
  <si>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</si>
  <si>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</si>
  <si>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</si>
  <si>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</si>
  <si>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</si>
  <si>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</si>
  <si>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</si>
  <si>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</si>
  <si>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</si>
  <si>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</si>
  <si>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</si>
  <si>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</si>
  <si>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</si>
  <si>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</si>
  <si>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</si>
  <si>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</si>
  <si>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</si>
  <si>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</si>
  <si>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</si>
  <si>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</si>
  <si>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</si>
  <si>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</si>
  <si>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</si>
  <si>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</si>
  <si>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</si>
  <si>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</si>
  <si>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</si>
  <si>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</si>
  <si>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</si>
  <si>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</si>
  <si>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</si>
  <si>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</si>
  <si>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</si>
  <si>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</si>
  <si>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</si>
  <si>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</si>
  <si>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</si>
  <si>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</si>
  <si>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</si>
  <si>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</si>
  <si>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</si>
  <si>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</si>
  <si>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</si>
  <si>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</si>
  <si>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</si>
  <si>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</si>
  <si>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</si>
  <si>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</si>
  <si>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</si>
  <si>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</si>
  <si>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</si>
  <si>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</si>
  <si>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</si>
  <si>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</si>
  <si>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</si>
  <si>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</si>
  <si>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</si>
  <si>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</si>
  <si>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</si>
  <si>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</si>
  <si>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</si>
  <si>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</si>
  <si>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</si>
  <si>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</si>
  <si>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</si>
  <si>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</si>
  <si>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</si>
  <si>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</si>
  <si>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</si>
  <si>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</si>
  <si>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</si>
  <si>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</si>
  <si>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</si>
  <si>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</si>
  <si>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</si>
  <si>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</si>
  <si>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</si>
  <si>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</si>
  <si>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</si>
  <si>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</si>
  <si>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</si>
  <si>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</si>
  <si>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</si>
  <si>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</si>
  <si>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</si>
  <si>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</si>
  <si>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</si>
  <si>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</si>
  <si>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</si>
  <si>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</si>
  <si>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</si>
  <si>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</si>
  <si>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</si>
  <si>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</si>
  <si>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</si>
  <si>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</si>
  <si>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</si>
  <si>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</si>
  <si>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</si>
  <si>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</si>
  <si>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</si>
  <si>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</si>
  <si>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</si>
  <si>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</si>
  <si>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</si>
  <si>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</si>
  <si>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</si>
  <si>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</si>
  <si>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</si>
  <si>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</si>
  <si>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</si>
  <si>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</si>
  <si>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</si>
  <si>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</si>
  <si>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</si>
  <si>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</si>
  <si>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</si>
  <si>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</si>
  <si>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</si>
  <si>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</si>
  <si>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</si>
  <si>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</si>
  <si>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</si>
  <si>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</si>
  <si>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</si>
  <si>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</si>
  <si>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</si>
  <si>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</si>
  <si>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</si>
  <si>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</si>
  <si>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</si>
  <si>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</si>
  <si>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</si>
  <si>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</si>
  <si>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</si>
  <si>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</si>
  <si>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</si>
  <si>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</si>
  <si>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</si>
  <si>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</si>
  <si>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</si>
  <si>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</si>
  <si>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</si>
  <si>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</si>
  <si>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</si>
  <si>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</si>
  <si>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</si>
  <si>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</si>
  <si>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</si>
  <si>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</si>
  <si>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</si>
  <si>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</si>
  <si>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</si>
  <si>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</si>
  <si>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</si>
  <si>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</si>
  <si>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</si>
  <si>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</si>
  <si>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</si>
  <si>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</si>
  <si>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</si>
  <si>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</si>
  <si>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</si>
  <si>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</si>
  <si>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</si>
  <si>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</si>
  <si>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</si>
  <si>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</si>
  <si>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</si>
  <si>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</si>
  <si>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</si>
  <si>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</si>
  <si>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</si>
  <si>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</si>
  <si>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</si>
  <si>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</si>
  <si>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</si>
  <si>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</si>
  <si>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</si>
  <si>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</si>
  <si>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</si>
  <si>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</si>
  <si>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</si>
  <si>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</si>
  <si>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</si>
  <si>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</si>
  <si>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</si>
  <si>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</si>
  <si>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</si>
  <si>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</si>
  <si>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</si>
  <si>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</si>
  <si>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</si>
  <si>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</si>
  <si>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</si>
  <si>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</si>
  <si>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</si>
  <si>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</si>
  <si>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</si>
  <si>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</si>
  <si>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</si>
  <si>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</si>
  <si>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</si>
  <si>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</si>
  <si>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</si>
  <si>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</si>
  <si>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</si>
  <si>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</si>
  <si>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</si>
  <si>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</si>
  <si>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</si>
  <si>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</si>
  <si>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</si>
  <si>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</si>
  <si>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</si>
  <si>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</si>
  <si>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</si>
  <si>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</si>
  <si>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</si>
  <si>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</si>
  <si>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</si>
  <si>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</si>
  <si>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</si>
  <si>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</si>
  <si>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</si>
  <si>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</si>
  <si>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</si>
  <si>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</si>
  <si>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</si>
  <si>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</si>
  <si>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</si>
  <si>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</si>
  <si>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</si>
  <si>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</si>
  <si>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</si>
  <si>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</si>
  <si>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</si>
  <si>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</si>
  <si>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</si>
  <si>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</si>
  <si>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</si>
  <si>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</si>
  <si>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</si>
  <si>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</si>
  <si>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</si>
  <si>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</si>
  <si>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</si>
  <si>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</si>
  <si>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</si>
  <si>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</si>
  <si>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</si>
  <si>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</si>
  <si>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</si>
  <si>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</si>
  <si>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</si>
  <si>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</si>
  <si>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</si>
  <si>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</si>
  <si>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</si>
  <si>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</si>
  <si>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</si>
  <si>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</si>
  <si>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</si>
  <si>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</si>
  <si>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</si>
  <si>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</si>
  <si>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</si>
  <si>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</si>
  <si>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</si>
  <si>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</si>
  <si>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</si>
  <si>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</si>
  <si>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</si>
  <si>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</si>
  <si>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</si>
  <si>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</si>
  <si>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</si>
  <si>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</si>
  <si>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</si>
  <si>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</si>
  <si>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</si>
  <si>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</si>
  <si>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</si>
  <si>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</si>
  <si>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</si>
  <si>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</si>
  <si>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</si>
  <si>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</si>
  <si>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</si>
  <si>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</si>
  <si>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</si>
  <si>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</si>
  <si>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</si>
  <si>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</si>
  <si>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</si>
  <si>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</si>
  <si>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</si>
  <si>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</si>
  <si>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</si>
  <si>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</si>
  <si>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</si>
  <si>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</si>
  <si>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</si>
  <si>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</si>
  <si>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</si>
  <si>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</si>
  <si>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</si>
  <si>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</si>
  <si>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</si>
  <si>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</si>
  <si>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</si>
  <si>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</si>
  <si>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</si>
  <si>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</si>
  <si>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</si>
  <si>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</si>
  <si>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</si>
  <si>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</si>
  <si>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</si>
  <si>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</si>
  <si>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</si>
  <si>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</si>
  <si>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</si>
  <si>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</si>
  <si>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</si>
  <si>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</si>
  <si>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</si>
  <si>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</si>
  <si>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</si>
  <si>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</si>
  <si>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</si>
  <si>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</si>
  <si>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</si>
  <si>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</si>
  <si>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</si>
  <si>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</si>
  <si>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</si>
  <si>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</si>
  <si>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</si>
  <si>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</si>
  <si>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</si>
  <si>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</si>
  <si>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</si>
  <si>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</si>
  <si>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</si>
  <si>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</si>
  <si>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</si>
  <si>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</si>
  <si>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</si>
  <si>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</si>
  <si>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</si>
  <si>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</si>
  <si>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</si>
  <si>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</si>
  <si>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</si>
  <si>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</si>
  <si>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</si>
  <si>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</si>
  <si>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</si>
  <si>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</si>
  <si>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</si>
  <si>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</si>
  <si>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</si>
  <si>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</si>
  <si>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</si>
  <si>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</si>
  <si>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</si>
  <si>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</si>
  <si>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</si>
  <si>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</si>
  <si>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</si>
  <si>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</si>
  <si>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</si>
  <si>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</si>
  <si>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</si>
  <si>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</si>
  <si>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</si>
  <si>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</si>
  <si>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</si>
  <si>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</si>
  <si>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</si>
  <si>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</si>
  <si>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</si>
  <si>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</si>
  <si>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</si>
  <si>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</si>
  <si>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</si>
  <si>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</si>
  <si>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</si>
  <si>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</si>
  <si>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</si>
  <si>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</si>
  <si>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</si>
  <si>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</si>
  <si>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</si>
  <si>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</si>
  <si>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</si>
  <si>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</si>
  <si>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</si>
  <si>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</si>
  <si>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</si>
  <si>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</si>
  <si>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</si>
  <si>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</si>
  <si>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</si>
  <si>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</si>
  <si>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</si>
  <si>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</si>
  <si>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</si>
  <si>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</si>
  <si>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</si>
  <si>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</si>
  <si>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</si>
  <si>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</si>
  <si>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</si>
  <si>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</si>
  <si>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</si>
  <si>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</si>
  <si>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</si>
  <si>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</si>
  <si>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</si>
  <si>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</si>
  <si>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</si>
  <si>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</si>
  <si>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</si>
  <si>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</si>
  <si>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</si>
  <si>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</si>
  <si>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</si>
  <si>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</si>
  <si>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</si>
  <si>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</si>
  <si>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</si>
  <si>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</si>
  <si>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</si>
  <si>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</si>
  <si>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</si>
  <si>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</si>
  <si>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</si>
  <si>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</si>
  <si>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</si>
  <si>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</si>
  <si>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</si>
  <si>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</si>
  <si>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</si>
  <si>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</si>
  <si>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</si>
  <si>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</si>
  <si>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</si>
  <si>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</si>
  <si>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</si>
  <si>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</si>
  <si>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</si>
  <si>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</si>
  <si>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</si>
  <si>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</si>
  <si>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</si>
  <si>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</si>
  <si>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</si>
  <si>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</si>
  <si>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</si>
  <si>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</si>
  <si>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</si>
  <si>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</si>
  <si>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</si>
  <si>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</si>
  <si>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</si>
  <si>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</si>
  <si>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</si>
  <si>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</si>
  <si>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</si>
  <si>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</si>
  <si>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</si>
  <si>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</si>
  <si>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</si>
  <si>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</si>
  <si>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</si>
  <si>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</si>
  <si>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</si>
  <si>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</si>
  <si>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</si>
  <si>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</si>
  <si>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</si>
  <si>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</si>
  <si>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</si>
  <si>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</si>
  <si>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</si>
  <si>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</si>
  <si>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</si>
  <si>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</si>
  <si>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</si>
  <si>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</si>
  <si>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</si>
  <si>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</si>
  <si>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</si>
  <si>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</si>
  <si>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</si>
  <si>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</si>
  <si>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</si>
  <si>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</si>
  <si>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</si>
  <si>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</si>
  <si>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</si>
  <si>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</si>
  <si>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</si>
  <si>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</si>
  <si>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</si>
  <si>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</si>
  <si>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</si>
  <si>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</si>
  <si>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</si>
  <si>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</si>
  <si>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</si>
  <si>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</si>
  <si>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</si>
  <si>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</si>
  <si>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</si>
  <si>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</si>
  <si>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</si>
  <si>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</si>
  <si>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</si>
  <si>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</si>
  <si>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</si>
  <si>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</si>
  <si>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</si>
  <si>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</si>
  <si>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</si>
  <si>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</si>
  <si>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</si>
  <si>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</si>
  <si>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</si>
  <si>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</si>
  <si>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</si>
  <si>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</si>
  <si>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</si>
  <si>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</si>
  <si>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</si>
  <si>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</si>
  <si>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</si>
  <si>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</si>
  <si>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</si>
  <si>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</si>
  <si>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</si>
  <si>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</si>
  <si>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</si>
  <si>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</si>
  <si>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</si>
  <si>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</si>
  <si>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</si>
  <si>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</si>
  <si>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</si>
  <si>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</si>
  <si>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</si>
  <si>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</si>
  <si>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</si>
  <si>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</si>
  <si>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</si>
  <si>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</si>
  <si>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</si>
  <si>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</si>
  <si>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</si>
  <si>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</si>
  <si>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</si>
  <si>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</si>
  <si>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</si>
  <si>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</si>
  <si>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</si>
  <si>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</si>
  <si>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</si>
  <si>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</si>
  <si>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</si>
  <si>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</si>
  <si>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</si>
  <si>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</si>
  <si>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</si>
  <si>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</si>
  <si>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</si>
  <si>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</si>
  <si>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</si>
  <si>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</si>
  <si>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</si>
  <si>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</si>
  <si>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</si>
  <si>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</si>
  <si>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</si>
  <si>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</si>
  <si>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</si>
  <si>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</si>
  <si>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</si>
  <si>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</si>
  <si>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</si>
  <si>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</si>
  <si>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</si>
  <si>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</si>
  <si>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</si>
  <si>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</si>
  <si>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</si>
  <si>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</si>
  <si>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</si>
  <si>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</si>
  <si>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</si>
  <si>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</si>
  <si>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</si>
  <si>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</si>
  <si>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</si>
  <si>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</si>
  <si>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</si>
  <si>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</si>
  <si>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</si>
  <si>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</si>
  <si>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</si>
  <si>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</si>
  <si>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</si>
  <si>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</si>
  <si>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</si>
  <si>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</si>
  <si>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</si>
  <si>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</si>
  <si>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</si>
  <si>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</si>
  <si>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</si>
  <si>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</si>
  <si>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</si>
  <si>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</si>
  <si>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</si>
  <si>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</si>
  <si>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</si>
  <si>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</si>
  <si>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</si>
  <si>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</si>
  <si>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</si>
  <si>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</si>
  <si>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</si>
  <si>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</si>
  <si>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</si>
  <si>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</si>
  <si>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</si>
  <si>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</si>
  <si>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</si>
  <si>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</si>
  <si>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</si>
  <si>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</si>
  <si>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</si>
  <si>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</si>
  <si>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</si>
  <si>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</si>
  <si>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</si>
  <si>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</si>
  <si>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</si>
  <si>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</si>
  <si>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</si>
  <si>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</si>
  <si>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</si>
  <si>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</si>
  <si>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</si>
  <si>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</si>
  <si>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</si>
  <si>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</si>
  <si>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</si>
  <si>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</si>
  <si>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</si>
  <si>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</si>
  <si>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</si>
  <si>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</si>
  <si>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</si>
  <si>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</si>
  <si>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</si>
  <si>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</si>
  <si>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</si>
  <si>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</si>
  <si>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</si>
  <si>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</si>
  <si>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</si>
  <si>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</si>
  <si>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</si>
  <si>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</si>
  <si>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</si>
  <si>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</si>
  <si>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</si>
  <si>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</si>
  <si>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</si>
  <si>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</si>
  <si>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</si>
  <si>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</si>
  <si>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</si>
  <si>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</si>
  <si>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</si>
  <si>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</si>
  <si>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</si>
  <si>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</si>
  <si>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</si>
  <si>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</si>
  <si>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</si>
  <si>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</si>
  <si>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</si>
  <si>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</si>
  <si>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</si>
  <si>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</si>
  <si>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</si>
  <si>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</si>
  <si>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</si>
  <si>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</si>
  <si>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</si>
  <si>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</si>
  <si>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</si>
  <si>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</si>
  <si>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</si>
  <si>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</si>
  <si>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</si>
  <si>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</si>
  <si>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</si>
  <si>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</si>
  <si>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</si>
  <si>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</si>
  <si>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</si>
  <si>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</si>
  <si>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</si>
  <si>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</si>
  <si>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</si>
  <si>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</si>
  <si>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</si>
  <si>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</si>
  <si>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</si>
  <si>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</si>
  <si>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</si>
  <si>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</si>
  <si>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</si>
  <si>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</si>
  <si>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</si>
  <si>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</si>
  <si>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</si>
  <si>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</si>
  <si>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</si>
  <si>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</si>
  <si>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</si>
  <si>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</si>
  <si>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</si>
  <si>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</si>
  <si>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</si>
  <si>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</si>
  <si>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</si>
  <si>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</si>
  <si>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</si>
  <si>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</si>
  <si>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</si>
  <si>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</si>
  <si>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</si>
  <si>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</si>
  <si>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</si>
  <si>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</si>
  <si>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</si>
  <si>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</si>
  <si>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</si>
  <si>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</si>
  <si>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</si>
  <si>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</si>
  <si>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</si>
  <si>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</si>
  <si>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</si>
  <si>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</si>
  <si>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</si>
  <si>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</si>
  <si>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</si>
  <si>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</si>
  <si>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</si>
  <si>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</si>
  <si>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</si>
  <si>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</si>
  <si>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</si>
  <si>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</si>
  <si>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</si>
  <si>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</si>
  <si>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</si>
  <si>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</si>
  <si>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</si>
  <si>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</si>
  <si>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</si>
  <si>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</si>
  <si>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</si>
  <si>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</si>
  <si>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</si>
  <si>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</si>
  <si>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</si>
  <si>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</si>
  <si>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</si>
  <si>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</si>
  <si>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</si>
  <si>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</si>
  <si>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</si>
  <si>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</si>
  <si>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</si>
  <si>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</si>
  <si>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</si>
  <si>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</si>
  <si>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</si>
  <si>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</si>
  <si>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</si>
  <si>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</si>
  <si>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</si>
  <si>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</si>
  <si>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</si>
  <si>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</si>
  <si>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</si>
  <si>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</si>
  <si>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</si>
  <si>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</si>
  <si>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</si>
  <si>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</si>
  <si>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</si>
  <si>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</si>
  <si>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</si>
  <si>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</si>
  <si>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</si>
  <si>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</si>
  <si>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</si>
  <si>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</si>
  <si>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</si>
  <si>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</si>
  <si>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</si>
  <si>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</si>
  <si>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</si>
  <si>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</si>
  <si>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</si>
  <si>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</si>
  <si>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</si>
  <si>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</si>
  <si>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</si>
  <si>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</si>
  <si>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</si>
  <si>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</si>
  <si>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</si>
  <si>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</si>
  <si>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</si>
  <si>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</si>
  <si>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</si>
  <si>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</si>
  <si>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</si>
  <si>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</si>
  <si>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</si>
  <si>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</si>
  <si>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</si>
  <si>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</si>
  <si>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</si>
  <si>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</si>
  <si>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</si>
  <si>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</si>
  <si>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</si>
  <si>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</si>
  <si>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</si>
  <si>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</si>
  <si>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</si>
  <si>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</si>
  <si>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</si>
  <si>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</si>
  <si>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</si>
  <si>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</si>
  <si>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</si>
  <si>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</si>
  <si>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</si>
  <si>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</si>
  <si>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</si>
  <si>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</si>
  <si>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</si>
  <si>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</si>
  <si>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</si>
  <si>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</si>
  <si>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</si>
  <si>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</si>
  <si>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</si>
  <si>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</si>
  <si>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</si>
  <si>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</si>
  <si>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</si>
  <si>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</si>
  <si>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</si>
  <si>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</si>
  <si>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</si>
  <si>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</si>
  <si>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</si>
  <si>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</si>
  <si>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</si>
  <si>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</si>
  <si>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</si>
  <si>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</si>
  <si>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</si>
  <si>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</si>
  <si>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</si>
  <si>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</si>
  <si>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</si>
  <si>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</si>
  <si>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</si>
  <si>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</si>
  <si>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</si>
  <si>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</si>
  <si>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</si>
  <si>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</si>
  <si>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</si>
  <si>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</si>
  <si>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</si>
  <si>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</si>
  <si>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</si>
  <si>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</si>
  <si>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</si>
  <si>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</si>
  <si>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</si>
  <si>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</si>
  <si>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</si>
  <si>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</si>
  <si>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</si>
  <si>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</si>
  <si>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</si>
  <si>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</si>
  <si>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</si>
  <si>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</si>
  <si>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</si>
  <si>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</si>
  <si>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</si>
  <si>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</si>
  <si>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</si>
  <si>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</si>
  <si>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</si>
  <si>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</si>
  <si>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</si>
  <si>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</si>
  <si>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</si>
  <si>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</si>
  <si>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</si>
  <si>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</si>
  <si>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</si>
  <si>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</si>
  <si>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</si>
  <si>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</si>
  <si>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</si>
  <si>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</si>
  <si>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</si>
  <si>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</si>
  <si>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</si>
  <si>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</si>
  <si>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</si>
  <si>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</si>
  <si>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</si>
  <si>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</si>
  <si>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</si>
  <si>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</si>
  <si>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</si>
  <si>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</si>
  <si>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</si>
  <si>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</si>
  <si>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</si>
  <si>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</si>
  <si>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</si>
  <si>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</si>
  <si>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</si>
  <si>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</si>
  <si>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</si>
  <si>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</si>
  <si>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</si>
  <si>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</si>
  <si>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</si>
  <si>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</si>
  <si>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</si>
  <si>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</si>
  <si>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</si>
  <si>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</si>
  <si>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</si>
  <si>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</si>
  <si>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</si>
  <si>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</si>
  <si>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</si>
  <si>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</si>
  <si>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</si>
  <si>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</si>
  <si>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</si>
  <si>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</si>
  <si>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</si>
  <si>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</si>
  <si>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</si>
  <si>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</si>
  <si>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</si>
  <si>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</si>
  <si>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</si>
  <si>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</si>
  <si>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</si>
  <si>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</si>
  <si>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</si>
  <si>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</si>
  <si>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</si>
  <si>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</si>
  <si>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</si>
  <si>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</si>
  <si>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</si>
  <si>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</si>
  <si>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</si>
  <si>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</si>
  <si>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</si>
  <si>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</si>
  <si>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</si>
  <si>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</si>
  <si>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</si>
  <si>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</si>
  <si>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</si>
  <si>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</si>
  <si>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</si>
  <si>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</si>
  <si>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</si>
  <si>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</si>
  <si>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</si>
  <si>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</si>
  <si>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</si>
  <si>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</si>
  <si>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</si>
  <si>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</si>
  <si>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</si>
  <si>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</si>
  <si>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</si>
  <si>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</si>
  <si>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</si>
  <si>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</si>
  <si>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</si>
  <si>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</si>
  <si>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</si>
  <si>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</si>
  <si>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</si>
  <si>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</si>
  <si>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</si>
  <si>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</si>
  <si>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</si>
  <si>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</si>
  <si>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</si>
  <si>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</si>
  <si>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</si>
  <si>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</si>
  <si>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</si>
  <si>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</si>
  <si>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</si>
  <si>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</si>
  <si>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</si>
  <si>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</si>
  <si>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</si>
  <si>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</si>
  <si>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</si>
  <si>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</si>
  <si>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</si>
  <si>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</si>
  <si>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</si>
  <si>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</si>
  <si>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</si>
  <si>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</si>
  <si>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</si>
  <si>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</si>
  <si>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</si>
  <si>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</si>
  <si>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</si>
  <si>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</si>
  <si>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</si>
  <si>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</si>
  <si>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</si>
  <si>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</si>
  <si>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</si>
  <si>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</si>
  <si>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</si>
  <si>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</si>
  <si>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</si>
  <si>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</si>
  <si>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</si>
  <si>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</si>
  <si>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</si>
  <si>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</si>
  <si>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</si>
  <si>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</si>
  <si>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</si>
  <si>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</si>
  <si>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</si>
  <si>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</si>
  <si>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</si>
  <si>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</si>
  <si>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</si>
  <si>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</si>
  <si>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</si>
  <si>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</si>
  <si>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</si>
  <si>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</si>
  <si>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</si>
  <si>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</si>
  <si>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</si>
  <si>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</si>
  <si>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</si>
  <si>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</si>
  <si>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</si>
  <si>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</si>
  <si>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</si>
  <si>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</si>
  <si>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</si>
  <si>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</si>
  <si>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</si>
  <si>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</si>
  <si>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</si>
  <si>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</si>
  <si>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</si>
  <si>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</si>
  <si>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</si>
  <si>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</si>
  <si>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</si>
  <si>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</si>
  <si>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</si>
  <si>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</si>
  <si>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</si>
  <si>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</si>
  <si>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</si>
  <si>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</si>
  <si>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</si>
  <si>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</si>
  <si>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</si>
  <si>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</si>
  <si>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</si>
  <si>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</si>
  <si>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</si>
  <si>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</si>
  <si>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</si>
  <si>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</si>
  <si>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</si>
  <si>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</si>
  <si>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</si>
  <si>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</si>
  <si>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</si>
  <si>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</si>
  <si>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</si>
  <si>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</si>
  <si>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</si>
  <si>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</si>
  <si>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</si>
  <si>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</si>
  <si>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</si>
  <si>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</si>
  <si>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</si>
  <si>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</si>
  <si>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</si>
  <si>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</si>
  <si>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</si>
  <si>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</si>
  <si>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</si>
  <si>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</si>
  <si>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</si>
  <si>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</si>
  <si>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</si>
  <si>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</si>
  <si>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</si>
  <si>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</si>
  <si>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</si>
  <si>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</si>
  <si>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</si>
  <si>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</si>
  <si>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</si>
  <si>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</si>
  <si>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</si>
  <si>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</si>
  <si>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</si>
  <si>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</si>
  <si>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</si>
  <si>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</si>
  <si>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</si>
  <si>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</si>
  <si>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</si>
  <si>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</si>
  <si>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</si>
  <si>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</si>
  <si>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</si>
  <si>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</si>
  <si>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</si>
  <si>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</si>
  <si>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</si>
  <si>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</si>
  <si>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</si>
  <si>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</si>
  <si>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</si>
  <si>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</si>
  <si>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</si>
  <si>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</si>
  <si>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</si>
  <si>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</si>
  <si>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</si>
  <si>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</si>
  <si>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</si>
  <si>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</si>
  <si>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</si>
  <si>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</si>
  <si>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</si>
  <si>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</si>
  <si>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</si>
  <si>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</si>
  <si>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</si>
  <si>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</si>
  <si>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</si>
  <si>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</si>
  <si>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</si>
  <si>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</si>
  <si>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</si>
  <si>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</si>
  <si>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</si>
  <si>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</si>
  <si>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</si>
  <si>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</si>
  <si>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</si>
  <si>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</si>
  <si>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</si>
  <si>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</si>
  <si>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</si>
  <si>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</si>
  <si>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</si>
  <si>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</si>
  <si>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</si>
  <si>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</si>
  <si>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</si>
  <si>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</si>
  <si>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</si>
  <si>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</si>
  <si>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</si>
  <si>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</si>
  <si>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</si>
  <si>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</si>
  <si>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</si>
  <si>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</si>
  <si>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</si>
  <si>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</si>
  <si>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</si>
  <si>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</si>
  <si>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</si>
  <si>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</si>
  <si>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</si>
  <si>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</si>
  <si>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</si>
  <si>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</si>
  <si>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</si>
  <si>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</si>
  <si>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</si>
  <si>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</si>
  <si>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</si>
  <si>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</si>
  <si>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</si>
  <si>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</si>
  <si>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</si>
  <si>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</si>
  <si>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</si>
  <si>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</si>
  <si>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</si>
  <si>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</si>
  <si>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</si>
  <si>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</si>
  <si>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</si>
  <si>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</si>
  <si>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</si>
  <si>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</si>
  <si>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</si>
  <si>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</si>
  <si>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</si>
  <si>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</si>
  <si>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</si>
  <si>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</si>
  <si>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</si>
  <si>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</si>
  <si>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</si>
  <si>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</si>
  <si>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</si>
  <si>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</si>
  <si>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</si>
  <si>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</si>
  <si>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</si>
  <si>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</si>
  <si>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</si>
  <si>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</si>
  <si>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</si>
  <si>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</si>
  <si>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</si>
  <si>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</si>
  <si>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</si>
  <si>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</si>
  <si>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</si>
  <si>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</si>
  <si>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</si>
  <si>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</si>
  <si>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</si>
  <si>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</si>
  <si>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</si>
  <si>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</si>
  <si>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</si>
  <si>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</si>
  <si>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</si>
  <si>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</si>
  <si>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</si>
  <si>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</si>
  <si>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</si>
  <si>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</si>
  <si>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</si>
  <si>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</si>
  <si>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</si>
  <si>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</si>
  <si>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</si>
  <si>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</si>
  <si>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</si>
  <si>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</si>
  <si>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</si>
  <si>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</si>
  <si>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</si>
  <si>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</si>
  <si>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</si>
  <si>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</si>
  <si>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</si>
  <si>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</si>
  <si>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</si>
  <si>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</si>
  <si>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</si>
  <si>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</si>
  <si>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</si>
  <si>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</si>
  <si>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</si>
  <si>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</si>
  <si>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</si>
  <si>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</si>
  <si>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</si>
  <si>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</si>
  <si>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</si>
  <si>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</si>
  <si>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</si>
  <si>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</si>
  <si>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</si>
  <si>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</si>
  <si>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</si>
  <si>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</si>
  <si>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</si>
  <si>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</si>
  <si>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</si>
  <si>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</si>
  <si>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</si>
  <si>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</si>
  <si>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</si>
  <si>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</si>
  <si>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</si>
  <si>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</si>
  <si>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</si>
  <si>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</si>
  <si>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</si>
  <si>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</si>
  <si>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</si>
  <si>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</si>
  <si>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</si>
  <si>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</si>
  <si>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</si>
  <si>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</si>
  <si>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</si>
  <si>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</si>
  <si>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</si>
  <si>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</si>
  <si>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</si>
  <si>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</si>
  <si>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</si>
  <si>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</si>
  <si>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</si>
  <si>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</si>
  <si>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</si>
  <si>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</si>
  <si>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</si>
  <si>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</si>
  <si>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</si>
  <si>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</si>
  <si>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</si>
  <si>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</si>
  <si>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</si>
  <si>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</si>
  <si>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</si>
  <si>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</si>
  <si>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</si>
  <si>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</si>
  <si>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</si>
  <si>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</si>
  <si>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</si>
  <si>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</si>
  <si>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</si>
  <si>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</si>
  <si>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</si>
  <si>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</si>
  <si>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</si>
  <si>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</si>
  <si>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</si>
  <si>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</si>
  <si>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</si>
  <si>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</si>
  <si>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</si>
  <si>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</si>
  <si>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</si>
  <si>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</si>
  <si>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</si>
  <si>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</si>
  <si>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</si>
  <si>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</si>
  <si>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</si>
  <si>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</si>
  <si>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</si>
  <si>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</si>
  <si>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</si>
  <si>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</si>
  <si>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</si>
  <si>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</si>
  <si>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</si>
  <si>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</si>
  <si>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</si>
  <si>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</si>
  <si>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</si>
  <si>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</si>
  <si>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</si>
  <si>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</si>
  <si>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</si>
  <si>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</si>
  <si>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</si>
  <si>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</si>
  <si>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</si>
  <si>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</si>
  <si>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</si>
  <si>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</si>
  <si>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</si>
  <si>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</si>
  <si>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</si>
  <si>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</si>
  <si>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</si>
  <si>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</si>
  <si>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</si>
  <si>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</si>
  <si>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</si>
  <si>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</si>
  <si>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</si>
  <si>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</si>
  <si>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</si>
  <si>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</si>
  <si>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</si>
  <si>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</si>
  <si>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</si>
  <si>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</si>
  <si>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</si>
  <si>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</si>
  <si>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</si>
  <si>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</si>
  <si>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</si>
  <si>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</si>
  <si>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</si>
  <si>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</si>
  <si>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</si>
  <si>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</si>
  <si>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</si>
  <si>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</si>
  <si>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</si>
  <si>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</si>
  <si>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</si>
  <si>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</si>
  <si>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</si>
  <si>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</si>
  <si>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</si>
  <si>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</si>
  <si>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</si>
  <si>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</si>
  <si>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</si>
  <si>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</si>
  <si>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</si>
  <si>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</si>
  <si>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</si>
  <si>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</si>
  <si>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</si>
  <si>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</si>
  <si>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</si>
  <si>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</si>
  <si>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</si>
  <si>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</si>
  <si>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</si>
  <si>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</si>
  <si>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</si>
  <si>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</si>
  <si>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</si>
  <si>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</si>
  <si>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</si>
  <si>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</si>
  <si>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</si>
  <si>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</si>
  <si>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</si>
  <si>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</si>
  <si>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</si>
  <si>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</si>
  <si>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</si>
  <si>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</si>
  <si>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</si>
  <si>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</si>
  <si>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</si>
  <si>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</si>
  <si>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</si>
  <si>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</si>
  <si>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</si>
  <si>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</si>
  <si>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</si>
  <si>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</si>
  <si>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</si>
  <si>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</si>
  <si>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</si>
  <si>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</si>
  <si>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</si>
  <si>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</si>
  <si>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</si>
  <si>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</si>
  <si>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</si>
  <si>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</si>
  <si>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</si>
  <si>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</si>
  <si>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</si>
  <si>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</si>
  <si>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</si>
  <si>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</si>
  <si>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</si>
  <si>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</si>
  <si>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</si>
  <si>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</si>
  <si>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</si>
  <si>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</si>
  <si>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</si>
  <si>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</si>
  <si>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</si>
  <si>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</si>
  <si>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</si>
  <si>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</si>
  <si>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</si>
  <si>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</si>
  <si>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</si>
  <si>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</si>
  <si>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</si>
  <si>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</si>
  <si>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</si>
  <si>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</si>
  <si>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</si>
  <si>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</si>
  <si>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</si>
  <si>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</si>
  <si>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</si>
  <si>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</si>
  <si>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</si>
  <si>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</si>
  <si>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</si>
  <si>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</si>
  <si>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</si>
  <si>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</si>
  <si>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</si>
  <si>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</si>
  <si>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</si>
  <si>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</si>
  <si>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</si>
  <si>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</si>
  <si>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</si>
  <si>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</si>
  <si>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</si>
  <si>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</si>
  <si>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</si>
  <si>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</si>
  <si>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</si>
  <si>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</si>
  <si>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</si>
  <si>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</si>
  <si>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</si>
  <si>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</si>
  <si>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</si>
  <si>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</si>
  <si>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</si>
  <si>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</si>
  <si>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</si>
  <si>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</si>
  <si>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</si>
  <si>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</si>
  <si>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</si>
  <si>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</si>
  <si>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</si>
  <si>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</si>
  <si>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</si>
  <si>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</si>
  <si>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</si>
  <si>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</si>
  <si>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</si>
  <si>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</si>
  <si>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</si>
  <si>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</si>
  <si>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</si>
  <si>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</si>
  <si>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</si>
  <si>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</si>
  <si>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</si>
  <si>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</si>
  <si>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</si>
  <si>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</si>
  <si>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</si>
  <si>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</si>
  <si>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</si>
  <si>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</si>
  <si>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</si>
  <si>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</si>
  <si>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</si>
  <si>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</si>
  <si>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</si>
  <si>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</si>
  <si>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</si>
  <si>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</si>
  <si>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</si>
  <si>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</si>
  <si>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</si>
  <si>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</si>
  <si>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</si>
  <si>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</si>
  <si>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</si>
  <si>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</si>
  <si>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</si>
  <si>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</si>
  <si>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</si>
  <si>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</si>
  <si>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</si>
  <si>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</si>
  <si>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</si>
  <si>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</si>
  <si>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</si>
  <si>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</si>
  <si>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</si>
  <si>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</si>
  <si>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</si>
  <si>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</si>
  <si>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</si>
  <si>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</si>
  <si>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</si>
  <si>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</si>
  <si>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</si>
  <si>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</si>
  <si>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</si>
  <si>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</si>
  <si>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</si>
  <si>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</si>
  <si>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</si>
  <si>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</si>
  <si>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</si>
  <si>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</si>
  <si>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</si>
  <si>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</si>
  <si>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</si>
  <si>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</si>
  <si>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</si>
  <si>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</si>
  <si>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</si>
  <si>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</si>
  <si>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</si>
  <si>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</si>
  <si>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</si>
  <si>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</si>
  <si>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</si>
  <si>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</si>
  <si>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</si>
  <si>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</si>
  <si>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</si>
  <si>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</si>
  <si>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</si>
  <si>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</si>
  <si>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</si>
  <si>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</si>
  <si>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</si>
  <si>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</si>
  <si>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</si>
  <si>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</si>
  <si>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</si>
  <si>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</si>
  <si>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</si>
  <si>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</si>
  <si>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</si>
  <si>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</si>
  <si>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</si>
  <si>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</si>
  <si>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</si>
  <si>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</si>
  <si>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</si>
  <si>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</si>
  <si>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</si>
  <si>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</si>
  <si>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</si>
  <si>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</si>
  <si>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</si>
  <si>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</si>
  <si>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</si>
  <si>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</si>
  <si>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</si>
  <si>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</si>
  <si>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</si>
  <si>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</si>
  <si>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</si>
  <si>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</si>
  <si>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</si>
  <si>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</si>
  <si>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</si>
  <si>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</si>
  <si>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</si>
  <si>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</si>
  <si>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</si>
  <si>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</si>
  <si>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</si>
  <si>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</si>
  <si>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</si>
  <si>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</si>
  <si>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</si>
  <si>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</si>
  <si>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</si>
  <si>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</si>
  <si>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</si>
  <si>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</si>
  <si>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</si>
  <si>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</si>
  <si>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</si>
  <si>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</si>
  <si>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</si>
  <si>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</si>
  <si>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</si>
  <si>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</si>
  <si>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</si>
  <si>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</si>
  <si>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</si>
  <si>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</si>
  <si>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</si>
  <si>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</si>
  <si>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</si>
  <si>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</si>
  <si>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</si>
  <si>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</si>
  <si>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</si>
  <si>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</si>
  <si>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</si>
  <si>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</si>
  <si>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</si>
  <si>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</si>
  <si>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</si>
  <si>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</si>
  <si>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</si>
  <si>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</si>
  <si>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</si>
  <si>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</si>
  <si>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</si>
  <si>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</si>
  <si>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</si>
  <si>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</si>
  <si>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</si>
  <si>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</si>
  <si>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</si>
  <si>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</si>
  <si>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</si>
  <si>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</si>
  <si>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</si>
  <si>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</si>
  <si>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</si>
  <si>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</si>
  <si>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</si>
  <si>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</si>
  <si>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</si>
  <si>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</si>
  <si>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</si>
  <si>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</si>
  <si>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</si>
  <si>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</si>
  <si>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</si>
  <si>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</si>
  <si>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</si>
  <si>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</si>
  <si>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</si>
  <si>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</si>
  <si>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</si>
  <si>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</si>
  <si>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</si>
  <si>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</si>
  <si>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</si>
  <si>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</si>
  <si>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</si>
  <si>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</si>
  <si>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</si>
  <si>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</si>
  <si>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</si>
  <si>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</si>
  <si>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</si>
  <si>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</si>
  <si>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</si>
  <si>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</si>
  <si>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</si>
  <si>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</si>
  <si>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</si>
  <si>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</si>
  <si>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</si>
  <si>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</si>
  <si>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</si>
  <si>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</si>
  <si>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</si>
  <si>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</si>
  <si>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</si>
  <si>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</si>
  <si>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</si>
  <si>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</si>
  <si>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</si>
  <si>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</si>
  <si>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</si>
  <si>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</si>
  <si>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</si>
  <si>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</si>
  <si>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</si>
  <si>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</si>
  <si>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</si>
  <si>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</si>
  <si>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</si>
  <si>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</si>
  <si>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</si>
  <si>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</si>
  <si>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</si>
  <si>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</si>
  <si>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</si>
  <si>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</si>
  <si>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</si>
  <si>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</si>
  <si>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</si>
  <si>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</si>
  <si>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</si>
  <si>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</si>
  <si>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</si>
  <si>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</si>
  <si>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</si>
  <si>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</si>
  <si>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</si>
  <si>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</si>
  <si>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</si>
  <si>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</si>
  <si>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</si>
  <si>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</si>
  <si>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</si>
  <si>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</si>
  <si>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</si>
  <si>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</si>
  <si>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</si>
  <si>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</si>
  <si>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</si>
  <si>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</si>
  <si>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</si>
  <si>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</si>
  <si>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</si>
  <si>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</si>
  <si>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</si>
  <si>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</si>
  <si>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</si>
  <si>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</si>
  <si>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</si>
  <si>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</si>
  <si>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</si>
  <si>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</si>
  <si>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</si>
  <si>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</si>
  <si>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</si>
  <si>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</si>
  <si>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</si>
  <si>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</si>
  <si>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</si>
  <si>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</si>
  <si>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</si>
  <si>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</si>
  <si>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</si>
  <si>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</si>
  <si>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</si>
  <si>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</si>
  <si>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</si>
  <si>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</si>
  <si>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</si>
  <si>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</si>
  <si>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</si>
  <si>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</si>
  <si>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</si>
  <si>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</si>
  <si>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</si>
  <si>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</si>
  <si>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</si>
  <si>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</si>
  <si>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</si>
  <si>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</si>
  <si>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</si>
  <si>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</si>
  <si>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</si>
  <si>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</si>
  <si>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</si>
  <si>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</si>
  <si>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</si>
  <si>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</si>
  <si>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</si>
  <si>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</si>
  <si>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</si>
  <si>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</si>
  <si>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</si>
  <si>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</si>
  <si>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</si>
  <si>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</si>
  <si>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</si>
  <si>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</si>
  <si>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</si>
  <si>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</si>
  <si>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</si>
  <si>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</si>
  <si>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</si>
  <si>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</si>
  <si>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</si>
  <si>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</si>
  <si>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</si>
  <si>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</si>
  <si>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</si>
  <si>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</si>
  <si>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</si>
  <si>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</si>
  <si>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</si>
  <si>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</si>
  <si>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</si>
  <si>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</si>
  <si>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</si>
  <si>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</si>
  <si>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</si>
  <si>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</si>
  <si>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</si>
  <si>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</si>
  <si>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</si>
  <si>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</si>
  <si>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</si>
  <si>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</si>
  <si>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</si>
  <si>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</si>
  <si>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</si>
  <si>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</si>
  <si>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</si>
  <si>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</si>
  <si>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</si>
  <si>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</si>
  <si>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</si>
  <si>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</si>
  <si>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</si>
  <si>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</si>
  <si>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</si>
  <si>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</si>
  <si>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</si>
  <si>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</si>
  <si>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</si>
  <si>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</si>
  <si>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</si>
  <si>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</si>
  <si>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</si>
  <si>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</si>
  <si>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</si>
  <si>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</si>
  <si>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</si>
  <si>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</si>
  <si>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</si>
  <si>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</si>
  <si>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</si>
  <si>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</si>
  <si>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</si>
  <si>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</si>
  <si>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</si>
  <si>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</si>
  <si>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</si>
  <si>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</si>
  <si>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</si>
  <si>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</si>
  <si>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</si>
  <si>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</si>
  <si>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</si>
  <si>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</si>
  <si>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</si>
  <si>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</si>
  <si>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</si>
  <si>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</si>
  <si>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</si>
  <si>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</si>
  <si>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</si>
  <si>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</si>
  <si>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</si>
  <si>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</si>
  <si>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</si>
  <si>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</si>
  <si>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</si>
  <si>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</si>
  <si>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</si>
  <si>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</si>
  <si>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</si>
  <si>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</si>
  <si>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</si>
  <si>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</si>
  <si>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</si>
  <si>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</si>
  <si>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</si>
  <si>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</si>
  <si>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</si>
  <si>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</si>
  <si>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</si>
  <si>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</si>
  <si>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</si>
  <si>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</si>
  <si>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</si>
  <si>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</si>
  <si>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</si>
  <si>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</si>
  <si>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</si>
  <si>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</si>
  <si>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</si>
  <si>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</si>
  <si>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</si>
  <si>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</si>
  <si>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</si>
  <si>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</si>
  <si>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</si>
  <si>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</si>
  <si>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</si>
  <si>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</si>
  <si>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</si>
  <si>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</si>
  <si>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</si>
  <si>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</si>
  <si>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</si>
  <si>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</si>
  <si>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</si>
  <si>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</si>
  <si>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</si>
  <si>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</si>
  <si>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</si>
  <si>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</si>
  <si>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</si>
  <si>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</si>
  <si>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</si>
  <si>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</si>
  <si>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</si>
  <si>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</si>
  <si>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</si>
  <si>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</si>
  <si>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</si>
  <si>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</si>
  <si>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</si>
  <si>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</si>
  <si>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</si>
  <si>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</si>
  <si>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</si>
  <si>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</si>
  <si>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</si>
  <si>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</si>
  <si>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</si>
  <si>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</si>
  <si>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</si>
  <si>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</si>
  <si>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</si>
  <si>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</si>
  <si>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</si>
  <si>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</si>
  <si>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</si>
  <si>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</si>
  <si>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</si>
  <si>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</si>
  <si>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</si>
  <si>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</si>
  <si>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</si>
  <si>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</si>
  <si>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</si>
  <si>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</si>
  <si>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</si>
  <si>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</si>
  <si>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</si>
  <si>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</si>
  <si>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</si>
  <si>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</si>
  <si>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</si>
  <si>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</si>
  <si>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</si>
  <si>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</si>
  <si>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</si>
  <si>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</si>
  <si>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</si>
  <si>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</si>
  <si>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</si>
  <si>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</si>
  <si>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</si>
  <si>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</si>
  <si>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</si>
  <si>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</si>
  <si>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</si>
  <si>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</si>
  <si>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</si>
  <si>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</si>
  <si>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</si>
  <si>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</si>
  <si>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</si>
  <si>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</si>
  <si>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</si>
  <si>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</si>
  <si>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</si>
  <si>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</si>
  <si>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</si>
  <si>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</si>
  <si>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</si>
  <si>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</si>
  <si>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</si>
  <si>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</si>
  <si>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</si>
  <si>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</si>
  <si>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</si>
  <si>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</si>
  <si>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</si>
  <si>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</si>
  <si>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</si>
  <si>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</si>
  <si>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</si>
  <si>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</si>
  <si>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</si>
  <si>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</si>
  <si>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</si>
  <si>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</si>
  <si>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</si>
  <si>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</si>
  <si>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</si>
  <si>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</si>
  <si>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</si>
  <si>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</si>
  <si>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</si>
  <si>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</si>
  <si>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</si>
  <si>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</si>
  <si>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</si>
  <si>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</si>
  <si>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</si>
  <si>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</si>
  <si>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</si>
  <si>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</si>
  <si>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</si>
  <si>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</si>
  <si>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</si>
  <si>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</si>
  <si>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</si>
  <si>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</si>
  <si>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</si>
  <si>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</si>
  <si>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</si>
  <si>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</si>
  <si>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</si>
  <si>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</si>
  <si>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</si>
  <si>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</si>
  <si>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</si>
  <si>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</si>
  <si>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</si>
  <si>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</si>
  <si>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</si>
  <si>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</si>
  <si>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</si>
  <si>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</si>
  <si>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</si>
  <si>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</si>
  <si>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</si>
  <si>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</si>
  <si>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</si>
  <si>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</si>
  <si>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</si>
  <si>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</si>
  <si>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</si>
  <si>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</si>
  <si>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</si>
  <si>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</si>
  <si>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</si>
  <si>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</si>
  <si>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</si>
  <si>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</si>
  <si>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</si>
  <si>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</si>
  <si>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</si>
  <si>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</si>
  <si>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</si>
  <si>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</si>
  <si>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</si>
  <si>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</si>
  <si>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</si>
  <si>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</si>
  <si>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</si>
  <si>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</si>
  <si>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</si>
  <si>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</si>
  <si>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</si>
  <si>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</si>
  <si>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</si>
  <si>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</si>
  <si>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</si>
  <si>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</si>
  <si>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</si>
  <si>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</si>
  <si>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</si>
  <si>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</si>
  <si>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</si>
  <si>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</si>
  <si>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</si>
  <si>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</si>
  <si>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</si>
  <si>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</si>
  <si>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</si>
  <si>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</si>
  <si>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</si>
  <si>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</si>
  <si>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</si>
  <si>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</si>
  <si>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</si>
  <si>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</si>
  <si>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</si>
  <si>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</si>
  <si>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</si>
  <si>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</si>
  <si>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</si>
  <si>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</si>
  <si>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</si>
  <si>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</si>
  <si>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</si>
  <si>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</si>
  <si>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</si>
  <si>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</si>
  <si>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</si>
  <si>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</si>
  <si>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</si>
  <si>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</si>
  <si>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</si>
  <si>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</si>
  <si>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</si>
  <si>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</si>
  <si>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</si>
  <si>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</si>
  <si>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</si>
  <si>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</si>
  <si>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</si>
  <si>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</si>
  <si>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</si>
  <si>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</si>
  <si>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</si>
  <si>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</si>
  <si>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</si>
  <si>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</si>
  <si>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</si>
  <si>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</si>
  <si>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</si>
  <si>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</si>
  <si>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</si>
  <si>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</si>
  <si>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</si>
  <si>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</si>
  <si>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</si>
  <si>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</si>
  <si>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</si>
  <si>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</si>
  <si>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</si>
  <si>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</si>
  <si>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</si>
  <si>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</si>
  <si>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</si>
  <si>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</si>
  <si>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</si>
  <si>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</si>
  <si>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</si>
  <si>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</si>
  <si>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</si>
  <si>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</si>
  <si>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</si>
  <si>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</si>
  <si>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</si>
  <si>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</si>
  <si>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</si>
  <si>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</si>
  <si>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</si>
  <si>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</si>
  <si>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</si>
  <si>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</si>
  <si>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</si>
  <si>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</si>
  <si>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</si>
  <si>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</si>
  <si>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</si>
  <si>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</si>
  <si>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</si>
  <si>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</si>
  <si>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</si>
  <si>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</si>
  <si>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</si>
  <si>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</si>
  <si>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</si>
  <si>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</si>
  <si>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</si>
  <si>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</si>
  <si>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</si>
  <si>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</si>
  <si>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</si>
  <si>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</si>
  <si>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</si>
  <si>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</si>
  <si>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</si>
  <si>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</si>
  <si>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</si>
  <si>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</si>
  <si>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</si>
  <si>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</si>
  <si>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</si>
  <si>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</si>
  <si>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</si>
  <si>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</si>
  <si>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</si>
  <si>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</si>
  <si>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</si>
  <si>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</si>
  <si>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</si>
  <si>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</si>
  <si>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</si>
  <si>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</si>
  <si>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</si>
  <si>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</si>
  <si>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</si>
  <si>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</si>
  <si>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</si>
  <si>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</si>
  <si>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</si>
  <si>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</si>
  <si>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</si>
  <si>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</si>
  <si>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</si>
  <si>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</si>
  <si>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</si>
  <si>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</si>
  <si>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</si>
  <si>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</si>
  <si>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</si>
  <si>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</si>
  <si>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</si>
  <si>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</si>
  <si>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</si>
  <si>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</si>
  <si>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</si>
  <si>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</si>
  <si>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</si>
  <si>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</si>
  <si>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</si>
  <si>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</si>
  <si>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</si>
  <si>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</si>
  <si>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</si>
  <si>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</si>
  <si>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</si>
  <si>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</si>
  <si>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</si>
  <si>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</si>
  <si>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</si>
  <si>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</si>
  <si>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</si>
  <si>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</si>
  <si>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</si>
  <si>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</si>
  <si>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</si>
  <si>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</si>
  <si>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</si>
  <si>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</si>
  <si>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</si>
  <si>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</si>
  <si>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</si>
  <si>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</si>
  <si>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</si>
  <si>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</si>
  <si>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</si>
  <si>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</si>
  <si>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</si>
  <si>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</si>
  <si>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</si>
  <si>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</si>
  <si>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</si>
  <si>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</si>
  <si>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</si>
  <si>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</si>
  <si>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</si>
  <si>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</si>
  <si>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</si>
  <si>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</si>
  <si>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</si>
  <si>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</si>
  <si>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</si>
  <si>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</si>
  <si>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</si>
  <si>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</si>
  <si>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</si>
  <si>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</si>
  <si>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</si>
  <si>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</si>
  <si>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</si>
  <si>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</si>
  <si>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</si>
  <si>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</si>
  <si>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</si>
  <si>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</si>
  <si>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</si>
  <si>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</si>
  <si>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</si>
  <si>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</si>
  <si>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</si>
  <si>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</si>
  <si>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</si>
  <si>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</si>
  <si>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</si>
  <si>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</si>
  <si>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</si>
  <si>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</si>
  <si>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</si>
  <si>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</si>
  <si>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</si>
  <si>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</si>
  <si>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</si>
  <si>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</si>
  <si>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</si>
  <si>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</si>
  <si>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</si>
  <si>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</si>
  <si>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</si>
  <si>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</si>
  <si>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</si>
  <si>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</si>
  <si>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</si>
  <si>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</si>
  <si>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</si>
  <si>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</si>
  <si>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</si>
  <si>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</si>
  <si>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</si>
  <si>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</si>
  <si>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</si>
  <si>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</si>
  <si>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</si>
  <si>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</si>
  <si>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</si>
  <si>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</si>
  <si>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</si>
  <si>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</si>
  <si>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</si>
  <si>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</si>
  <si>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</si>
  <si>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</si>
  <si>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</si>
  <si>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</si>
  <si>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</si>
  <si>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</si>
  <si>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</si>
  <si>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</si>
  <si>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</si>
  <si>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</si>
  <si>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</si>
  <si>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</si>
  <si>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</si>
  <si>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</si>
  <si>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</si>
  <si>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</si>
  <si>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</si>
  <si>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</si>
  <si>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</si>
  <si>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</si>
  <si>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</si>
  <si>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</si>
  <si>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</si>
  <si>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</si>
  <si>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</si>
  <si>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</si>
  <si>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</si>
  <si>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</si>
  <si>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</si>
  <si>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</si>
  <si>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</si>
  <si>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</si>
  <si>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</si>
  <si>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</si>
  <si>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</si>
  <si>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</si>
  <si>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</si>
  <si>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</si>
  <si>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</si>
  <si>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</si>
  <si>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</si>
  <si>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</si>
  <si>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</si>
  <si>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</si>
  <si>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</si>
  <si>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</si>
  <si>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</si>
  <si>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</si>
  <si>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</si>
  <si>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</si>
  <si>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</si>
  <si>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</si>
  <si>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</si>
  <si>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</si>
  <si>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</si>
  <si>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</si>
  <si>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</si>
  <si>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</si>
  <si>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</si>
  <si>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</si>
  <si>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</si>
  <si>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</si>
  <si>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</si>
  <si>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</si>
  <si>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</si>
  <si>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</si>
  <si>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</si>
  <si>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</si>
  <si>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</si>
  <si>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</si>
  <si>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</si>
  <si>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</si>
  <si>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</si>
  <si>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</si>
  <si>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</si>
  <si>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</si>
  <si>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</si>
  <si>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</si>
  <si>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</si>
  <si>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</si>
  <si>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</si>
  <si>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</si>
  <si>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</si>
  <si>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</si>
  <si>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</si>
  <si>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</si>
  <si>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</si>
  <si>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</si>
  <si>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</si>
  <si>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</si>
  <si>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</si>
  <si>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</si>
  <si>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</si>
  <si>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</si>
  <si>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</si>
  <si>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</si>
  <si>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</si>
  <si>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</si>
  <si>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</si>
  <si>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</si>
  <si>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</si>
  <si>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</si>
  <si>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</si>
  <si>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</si>
  <si>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</si>
  <si>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</si>
  <si>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</si>
  <si>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</si>
  <si>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</si>
  <si>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</si>
  <si>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</si>
  <si>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</si>
  <si>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</si>
  <si>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</si>
  <si>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</si>
  <si>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</si>
  <si>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</si>
  <si>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</si>
  <si>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</si>
  <si>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</si>
  <si>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</si>
  <si>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</si>
  <si>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</si>
  <si>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</si>
  <si>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</si>
  <si>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</si>
  <si>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</si>
  <si>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</si>
  <si>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</si>
  <si>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</si>
  <si>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</si>
  <si>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</si>
  <si>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</si>
  <si>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</si>
  <si>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</si>
  <si>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</si>
  <si>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</si>
  <si>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</si>
  <si>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</si>
  <si>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</si>
  <si>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</si>
  <si>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</si>
  <si>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</si>
  <si>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</si>
  <si>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</si>
  <si>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</si>
  <si>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</si>
  <si>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</si>
  <si>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</si>
  <si>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</si>
  <si>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</si>
  <si>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</si>
  <si>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</si>
  <si>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</si>
  <si>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</si>
  <si>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</si>
  <si>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</si>
  <si>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</si>
  <si>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</si>
  <si>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</si>
  <si>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</si>
  <si>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</si>
  <si>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</si>
  <si>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</si>
  <si>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</si>
  <si>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</si>
  <si>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</si>
  <si>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</si>
  <si>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</si>
  <si>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</si>
  <si>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</si>
  <si>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</si>
  <si>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</si>
  <si>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</si>
  <si>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</si>
  <si>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</si>
  <si>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</si>
  <si>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</si>
  <si>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</si>
  <si>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</si>
  <si>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</si>
  <si>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</si>
  <si>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</si>
  <si>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</si>
  <si>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</si>
  <si>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</si>
  <si>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</si>
  <si>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</si>
  <si>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</si>
  <si>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</si>
  <si>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</si>
  <si>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</si>
  <si>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</si>
  <si>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</si>
  <si>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</si>
  <si>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</si>
  <si>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</si>
  <si>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</si>
  <si>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</si>
  <si>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</si>
  <si>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</si>
  <si>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</si>
  <si>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</si>
  <si>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</si>
  <si>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</si>
  <si>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</si>
  <si>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</si>
  <si>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</si>
  <si>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</si>
  <si>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</si>
  <si>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</si>
  <si>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</si>
  <si>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</si>
  <si>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</si>
  <si>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</si>
  <si>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</si>
  <si>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</si>
  <si>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</si>
  <si>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</si>
  <si>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</si>
  <si>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</si>
  <si>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</si>
  <si>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</si>
  <si>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</si>
  <si>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</si>
  <si>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</si>
  <si>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</si>
  <si>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</si>
  <si>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</si>
  <si>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</si>
  <si>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</si>
  <si>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</si>
  <si>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</si>
  <si>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</si>
  <si>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</si>
  <si>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</si>
  <si>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</si>
  <si>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</si>
  <si>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</si>
  <si>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</si>
  <si>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</si>
  <si>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</si>
  <si>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</si>
  <si>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</si>
  <si>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</si>
  <si>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</si>
  <si>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</si>
  <si>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</si>
  <si>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</si>
  <si>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</si>
  <si>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</si>
  <si>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</si>
  <si>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</si>
  <si>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</si>
  <si>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</si>
  <si>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</si>
  <si>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</si>
  <si>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</si>
  <si>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</si>
  <si>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</si>
  <si>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</si>
  <si>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</si>
  <si>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</si>
  <si>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</si>
  <si>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</si>
  <si>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</si>
  <si>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</si>
  <si>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</si>
  <si>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</si>
  <si>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</si>
  <si>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</si>
  <si>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</si>
  <si>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</si>
  <si>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</si>
  <si>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</si>
  <si>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</si>
  <si>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</si>
  <si>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</si>
  <si>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</si>
  <si>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</si>
  <si>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</si>
  <si>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</si>
  <si>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</si>
  <si>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</si>
  <si>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</si>
  <si>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</si>
  <si>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</si>
  <si>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</si>
  <si>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</si>
  <si>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</si>
  <si>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</si>
  <si>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</si>
  <si>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</si>
  <si>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</si>
  <si>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</si>
  <si>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</si>
  <si>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</si>
  <si>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</si>
  <si>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</si>
  <si>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</si>
  <si>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</si>
  <si>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</si>
  <si>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</si>
  <si>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</si>
  <si>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</si>
  <si>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</si>
  <si>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</si>
  <si>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</si>
  <si>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</si>
  <si>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</si>
  <si>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</si>
  <si>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</si>
  <si>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</si>
  <si>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</si>
  <si>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</si>
  <si>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</si>
  <si>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</si>
  <si>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</si>
  <si>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</si>
  <si>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</si>
  <si>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</si>
  <si>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</si>
  <si>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</si>
  <si>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</si>
  <si>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</si>
  <si>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</si>
  <si>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</si>
  <si>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</si>
  <si>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</si>
  <si>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</si>
  <si>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</si>
  <si>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</si>
  <si>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</si>
  <si>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</si>
  <si>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</si>
  <si>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</si>
  <si>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</si>
  <si>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</si>
  <si>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</si>
  <si>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</si>
  <si>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</si>
  <si>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</si>
  <si>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</si>
  <si>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</si>
  <si>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</si>
  <si>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</si>
  <si>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</si>
  <si>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</si>
  <si>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</si>
  <si>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</si>
  <si>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</si>
  <si>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</si>
  <si>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</si>
  <si>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</si>
  <si>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</si>
  <si>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</si>
  <si>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</si>
  <si>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</si>
  <si>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</si>
  <si>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</si>
  <si>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</si>
  <si>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</si>
  <si>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</si>
  <si>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</si>
  <si>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</si>
  <si>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</si>
  <si>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</si>
  <si>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</si>
  <si>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</si>
  <si>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</si>
  <si>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</si>
  <si>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</si>
  <si>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</si>
  <si>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</si>
  <si>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</si>
  <si>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</si>
  <si>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</si>
  <si>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</si>
  <si>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</si>
  <si>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</si>
  <si>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</si>
  <si>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</si>
  <si>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</si>
  <si>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</si>
  <si>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</si>
  <si>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</si>
  <si>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</si>
  <si>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</si>
  <si>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</si>
  <si>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</si>
  <si>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</si>
  <si>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</si>
  <si>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</si>
  <si>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</si>
  <si>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</si>
  <si>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</si>
  <si>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</si>
  <si>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</si>
  <si>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</si>
  <si>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</si>
  <si>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</si>
  <si>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</si>
  <si>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</si>
  <si>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</si>
  <si>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</si>
  <si>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</si>
  <si>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</si>
  <si>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</si>
  <si>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</si>
  <si>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</si>
  <si>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</si>
  <si>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</si>
  <si>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</si>
  <si>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</si>
  <si>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</si>
  <si>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</si>
  <si>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</si>
  <si>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</si>
  <si>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</si>
  <si>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</si>
  <si>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</si>
  <si>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</si>
  <si>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</si>
  <si>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</si>
  <si>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</si>
  <si>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</si>
  <si>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</si>
  <si>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</si>
  <si>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</si>
  <si>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</si>
  <si>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</si>
  <si>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</si>
  <si>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</si>
  <si>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</si>
  <si>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</si>
  <si>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</si>
  <si>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</si>
  <si>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</si>
  <si>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</si>
  <si>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</si>
  <si>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</si>
  <si>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</si>
  <si>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</si>
  <si>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</si>
  <si>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</si>
  <si>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</si>
  <si>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</si>
  <si>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</si>
  <si>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</si>
  <si>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</si>
  <si>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</si>
  <si>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</si>
  <si>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</si>
  <si>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</si>
  <si>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</si>
  <si>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</si>
  <si>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</si>
  <si>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</si>
  <si>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</si>
  <si>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</si>
  <si>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</si>
  <si>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</si>
  <si>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</si>
  <si>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</si>
  <si>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</si>
  <si>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</si>
  <si>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</si>
  <si>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</si>
  <si>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</si>
  <si>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</si>
  <si>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</si>
  <si>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</si>
  <si>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</si>
  <si>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</si>
  <si>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</si>
  <si>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</si>
  <si>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</si>
  <si>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</si>
  <si>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</si>
  <si>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</si>
  <si>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</si>
  <si>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</si>
  <si>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</si>
  <si>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</si>
  <si>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</si>
  <si>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</si>
  <si>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</si>
  <si>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</si>
  <si>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</si>
  <si>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</si>
  <si>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</si>
  <si>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</si>
  <si>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</si>
  <si>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</si>
  <si>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</si>
  <si>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</si>
  <si>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</si>
  <si>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</si>
  <si>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</si>
  <si>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</si>
  <si>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</si>
  <si>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</si>
  <si>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</si>
  <si>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</si>
  <si>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</si>
  <si>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</si>
  <si>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</si>
  <si>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</si>
  <si>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</si>
  <si>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</si>
  <si>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</si>
  <si>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</si>
  <si>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</si>
  <si>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</si>
  <si>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</si>
  <si>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</si>
  <si>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</si>
  <si>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</si>
  <si>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</si>
  <si>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</si>
  <si>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</si>
  <si>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</si>
  <si>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</si>
  <si>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</si>
  <si>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</si>
  <si>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</si>
  <si>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</si>
  <si>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</si>
  <si>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</si>
  <si>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</si>
  <si>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</si>
  <si>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</si>
  <si>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</si>
  <si>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</si>
  <si>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</si>
  <si>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</si>
  <si>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</si>
  <si>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</si>
  <si>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</si>
  <si>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</si>
  <si>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</si>
  <si>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</si>
  <si>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</si>
  <si>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</si>
  <si>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</si>
  <si>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</si>
  <si>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</si>
  <si>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</si>
  <si>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</si>
  <si>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</si>
  <si>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</si>
  <si>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</si>
  <si>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</si>
  <si>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</si>
  <si>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</si>
  <si>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</si>
  <si>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</si>
  <si>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</si>
  <si>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</si>
  <si>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</si>
  <si>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</si>
  <si>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</si>
  <si>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</si>
  <si>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</si>
  <si>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</si>
  <si>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</si>
  <si>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</si>
  <si>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</si>
  <si>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</si>
  <si>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</si>
  <si>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</si>
  <si>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</si>
  <si>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</si>
  <si>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</si>
  <si>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</si>
  <si>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</si>
  <si>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</si>
  <si>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</si>
  <si>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</si>
  <si>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</si>
  <si>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</si>
  <si>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</si>
  <si>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</si>
  <si>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</si>
  <si>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</si>
  <si>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</si>
  <si>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</si>
  <si>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</si>
  <si>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</si>
  <si>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</si>
  <si>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</si>
  <si>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</si>
  <si>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</si>
  <si>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</si>
  <si>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</si>
  <si>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</si>
  <si>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</si>
  <si>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</si>
  <si>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</si>
  <si>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</si>
  <si>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</si>
  <si>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</si>
  <si>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</si>
  <si>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</si>
  <si>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</si>
  <si>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</si>
  <si>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</si>
  <si>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</si>
  <si>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</si>
  <si>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</si>
  <si>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</si>
  <si>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</si>
  <si>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</si>
  <si>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</si>
  <si>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</si>
  <si>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</si>
  <si>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</si>
  <si>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</si>
  <si>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</si>
  <si>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</si>
  <si>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</si>
  <si>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</si>
  <si>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</si>
  <si>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</si>
  <si>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</si>
  <si>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</si>
  <si>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</si>
  <si>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</si>
  <si>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</si>
  <si>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</si>
  <si>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</si>
  <si>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</si>
  <si>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</si>
  <si>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</si>
  <si>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</si>
  <si>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</si>
  <si>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</si>
  <si>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</si>
  <si>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</si>
  <si>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</si>
  <si>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</si>
  <si>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</si>
  <si>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</si>
  <si>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</si>
  <si>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</si>
  <si>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</si>
  <si>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</si>
  <si>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</si>
  <si>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</si>
  <si>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</si>
  <si>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</si>
  <si>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</si>
  <si>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</si>
  <si>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</si>
  <si>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</si>
  <si>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</si>
  <si>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</si>
  <si>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</si>
  <si>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</si>
  <si>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</si>
  <si>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</si>
  <si>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</si>
  <si>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</si>
  <si>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</si>
  <si>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</si>
  <si>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</si>
  <si>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</si>
  <si>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</si>
  <si>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</si>
  <si>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</si>
  <si>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</si>
  <si>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</si>
  <si>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</si>
  <si>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</si>
  <si>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</si>
  <si>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</si>
  <si>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</si>
  <si>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</si>
  <si>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</si>
  <si>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</si>
  <si>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</si>
  <si>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</si>
  <si>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</si>
  <si>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</si>
  <si>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</si>
  <si>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</si>
  <si>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</si>
  <si>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</si>
  <si>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</si>
  <si>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</si>
  <si>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</si>
  <si>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</si>
  <si>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</si>
  <si>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</si>
  <si>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</si>
  <si>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</si>
  <si>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</si>
  <si>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</si>
  <si>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</si>
  <si>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</si>
  <si>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</si>
  <si>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</si>
  <si>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</si>
  <si>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</si>
  <si>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</si>
  <si>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</si>
  <si>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</si>
  <si>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</si>
  <si>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</si>
  <si>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</si>
  <si>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</si>
  <si>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</si>
  <si>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</si>
  <si>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</si>
  <si>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</si>
  <si>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</si>
  <si>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</si>
  <si>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</si>
  <si>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</si>
  <si>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</si>
  <si>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</si>
  <si>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</si>
  <si>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</si>
  <si>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</si>
  <si>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</si>
  <si>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</si>
  <si>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</si>
  <si>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</si>
  <si>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</si>
  <si>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</si>
  <si>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</si>
  <si>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</si>
  <si>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</si>
  <si>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</si>
  <si>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</si>
  <si>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</si>
  <si>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</si>
  <si>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</si>
  <si>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</si>
  <si>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</si>
  <si>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</si>
  <si>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</si>
  <si>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</si>
  <si>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</si>
  <si>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</si>
  <si>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</si>
  <si>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</si>
  <si>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</si>
  <si>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</si>
  <si>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</si>
  <si>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</si>
  <si>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</si>
  <si>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</si>
  <si>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</si>
  <si>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</si>
  <si>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</si>
  <si>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</si>
  <si>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</si>
  <si>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</si>
  <si>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</si>
  <si>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</si>
  <si>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</si>
  <si>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</si>
  <si>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</si>
  <si>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</si>
  <si>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</si>
  <si>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</si>
  <si>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</si>
  <si>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</si>
  <si>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</si>
  <si>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</si>
  <si>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</si>
  <si>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</si>
  <si>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</si>
  <si>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</si>
  <si>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</si>
  <si>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</si>
  <si>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</si>
  <si>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</si>
  <si>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</si>
  <si>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</si>
  <si>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</si>
  <si>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</si>
  <si>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</si>
  <si>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</si>
  <si>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</si>
  <si>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</si>
  <si>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</si>
  <si>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</si>
  <si>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</si>
  <si>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</si>
  <si>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</si>
  <si>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</si>
  <si>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</si>
  <si>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</si>
  <si>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</si>
  <si>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</si>
  <si>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</si>
  <si>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</si>
  <si>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</si>
  <si>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</si>
  <si>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</si>
  <si>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</si>
  <si>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</si>
  <si>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</si>
  <si>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</si>
  <si>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</si>
  <si>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</si>
  <si>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</si>
  <si>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</si>
  <si>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</si>
  <si>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</si>
  <si>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</si>
  <si>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</si>
  <si>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</si>
  <si>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</si>
  <si>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</si>
  <si>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</si>
  <si>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</si>
  <si>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</si>
  <si>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</si>
  <si>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</si>
  <si>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</si>
  <si>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</si>
  <si>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</si>
  <si>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</si>
  <si>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</si>
  <si>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</si>
  <si>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</si>
  <si>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</si>
  <si>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</si>
  <si>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</si>
  <si>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</si>
  <si>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</si>
  <si>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</si>
  <si>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</si>
  <si>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</si>
  <si>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</si>
  <si>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</si>
  <si>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</si>
  <si>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</si>
  <si>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</si>
  <si>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</si>
  <si>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</si>
  <si>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</si>
  <si>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</si>
  <si>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</si>
  <si>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</si>
  <si>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</si>
  <si>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</si>
  <si>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</si>
  <si>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</si>
  <si>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</si>
  <si>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</si>
  <si>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</si>
  <si>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</si>
  <si>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</si>
  <si>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</si>
  <si>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</si>
  <si>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</si>
  <si>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</si>
  <si>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</si>
  <si>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</si>
  <si>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</si>
  <si>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</si>
  <si>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</si>
  <si>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</si>
  <si>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</si>
  <si>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</si>
  <si>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</si>
  <si>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</si>
  <si>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</si>
  <si>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</si>
  <si>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</si>
  <si>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</si>
  <si>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</si>
  <si>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</si>
  <si>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</si>
  <si>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</si>
  <si>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</si>
  <si>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</si>
  <si>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</si>
  <si>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</si>
  <si>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</si>
  <si>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</si>
  <si>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</si>
  <si>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</si>
  <si>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</si>
  <si>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</si>
  <si>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</si>
  <si>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</si>
  <si>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</si>
  <si>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</si>
  <si>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</si>
  <si>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</si>
  <si>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</si>
  <si>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</si>
  <si>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</si>
  <si>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</si>
  <si>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</si>
  <si>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</si>
  <si>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</si>
  <si>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</si>
  <si>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</si>
  <si>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</si>
  <si>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</si>
  <si>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</si>
  <si>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</si>
  <si>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</si>
  <si>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</si>
  <si>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</si>
  <si>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</si>
  <si>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</si>
  <si>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</si>
  <si>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</si>
  <si>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</si>
  <si>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</si>
  <si>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</si>
  <si>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</si>
  <si>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</si>
  <si>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</si>
  <si>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</si>
  <si>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</si>
  <si>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</si>
  <si>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</si>
  <si>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</si>
  <si>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</si>
  <si>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</si>
  <si>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</si>
  <si>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</si>
  <si>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</si>
  <si>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</si>
  <si>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</si>
  <si>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</si>
  <si>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</si>
  <si>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</si>
  <si>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</si>
  <si>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</si>
  <si>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</si>
  <si>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</si>
  <si>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</si>
  <si>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</si>
  <si>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</si>
  <si>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</si>
  <si>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</si>
  <si>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</si>
  <si>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</si>
  <si>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</si>
  <si>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</si>
  <si>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</si>
  <si>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</si>
  <si>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</si>
  <si>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</si>
  <si>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</si>
  <si>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</si>
  <si>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</si>
  <si>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</si>
  <si>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</si>
  <si>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</si>
  <si>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</si>
  <si>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</si>
  <si>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</si>
  <si>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</si>
  <si>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</si>
  <si>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</si>
  <si>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</si>
  <si>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</si>
  <si>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</si>
  <si>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</si>
  <si>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</si>
  <si>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</si>
  <si>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</si>
  <si>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</si>
  <si>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</si>
  <si>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</si>
  <si>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</si>
  <si>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</si>
  <si>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</si>
  <si>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</si>
  <si>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</si>
  <si>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</si>
  <si>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</si>
  <si>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</si>
  <si>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</si>
  <si>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</si>
  <si>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</si>
  <si>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</si>
  <si>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</si>
  <si>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</si>
  <si>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</si>
  <si>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</si>
  <si>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</si>
  <si>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</si>
  <si>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</si>
  <si>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</si>
  <si>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</si>
  <si>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</si>
  <si>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</si>
  <si>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</si>
  <si>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</si>
  <si>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</si>
  <si>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</si>
  <si>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</si>
  <si>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</si>
  <si>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</si>
  <si>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</si>
  <si>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</si>
  <si>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</si>
  <si>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</si>
  <si>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</si>
  <si>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</si>
  <si>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</si>
  <si>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</si>
  <si>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</si>
  <si>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</si>
  <si>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</si>
  <si>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</si>
  <si>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</si>
  <si>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</si>
  <si>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</si>
  <si>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</si>
  <si>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</si>
  <si>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</si>
  <si>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</si>
  <si>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</si>
  <si>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</si>
  <si>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</si>
  <si>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</si>
  <si>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</si>
  <si>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</si>
  <si>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</si>
  <si>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</si>
  <si>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</si>
  <si>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</si>
  <si>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</si>
  <si>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</si>
  <si>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</si>
  <si>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</si>
  <si>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</si>
  <si>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</si>
  <si>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</si>
  <si>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</si>
  <si>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</si>
  <si>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</si>
  <si>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</si>
  <si>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</si>
  <si>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</si>
  <si>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</si>
  <si>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</si>
  <si>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</si>
  <si>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</si>
  <si>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</si>
  <si>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</si>
  <si>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</si>
  <si>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</si>
  <si>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</si>
  <si>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</si>
  <si>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</si>
  <si>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</si>
  <si>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</si>
  <si>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</si>
  <si>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</si>
  <si>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</si>
  <si>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</si>
  <si>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</si>
  <si>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</si>
  <si>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</si>
  <si>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</si>
  <si>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</si>
  <si>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</si>
  <si>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</si>
  <si>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</si>
  <si>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</si>
  <si>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</si>
  <si>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</si>
  <si>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</si>
  <si>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</si>
  <si>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</si>
  <si>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</si>
  <si>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</si>
  <si>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</si>
  <si>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</si>
  <si>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</si>
  <si>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</si>
  <si>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</si>
  <si>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</si>
  <si>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</si>
  <si>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</si>
  <si>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</si>
  <si>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</si>
  <si>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</si>
  <si>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</si>
  <si>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</si>
  <si>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</si>
  <si>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</si>
  <si>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</si>
  <si>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</si>
  <si>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</si>
  <si>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</si>
  <si>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</si>
  <si>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</si>
  <si>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</si>
  <si>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</si>
  <si>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</si>
  <si>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</si>
  <si>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</si>
  <si>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</si>
  <si>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</si>
  <si>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</si>
  <si>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</si>
  <si>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</si>
  <si>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</si>
  <si>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</si>
  <si>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</si>
  <si>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</si>
  <si>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</si>
  <si>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</si>
  <si>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</si>
  <si>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</si>
  <si>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</si>
  <si>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</si>
  <si>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</si>
  <si>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</si>
  <si>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</si>
  <si>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</si>
  <si>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</si>
  <si>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</si>
  <si>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</si>
  <si>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</si>
  <si>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</si>
  <si>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</si>
  <si>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</si>
  <si>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</si>
  <si>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</si>
  <si>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</si>
  <si>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</si>
  <si>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</si>
  <si>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</si>
  <si>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</si>
  <si>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</si>
  <si>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</si>
  <si>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</si>
  <si>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</si>
  <si>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</si>
  <si>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</si>
  <si>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</si>
  <si>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</si>
  <si>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</si>
  <si>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</si>
  <si>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</si>
  <si>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</si>
  <si>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</si>
  <si>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</si>
  <si>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</si>
  <si>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</si>
  <si>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</si>
  <si>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</si>
  <si>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</si>
  <si>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</si>
  <si>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</si>
  <si>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</si>
  <si>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</si>
  <si>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</si>
  <si>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</si>
  <si>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</si>
  <si>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</si>
  <si>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</si>
  <si>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</si>
  <si>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</si>
  <si>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</si>
  <si>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</si>
  <si>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</si>
  <si>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</si>
  <si>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</si>
  <si>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</si>
  <si>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</si>
  <si>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</si>
  <si>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</si>
  <si>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</si>
  <si>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</si>
  <si>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</si>
  <si>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</si>
  <si>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</si>
  <si>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</si>
  <si>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</si>
  <si>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</si>
  <si>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</si>
  <si>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</si>
  <si>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</si>
  <si>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</si>
  <si>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</si>
  <si>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</si>
  <si>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</si>
  <si>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</si>
  <si>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</si>
  <si>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</si>
  <si>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</si>
  <si>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</si>
  <si>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</si>
  <si>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</si>
  <si>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</si>
  <si>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</si>
  <si>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</si>
  <si>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</si>
  <si>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</si>
  <si>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</si>
  <si>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</si>
  <si>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</si>
  <si>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</si>
  <si>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</si>
  <si>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</si>
  <si>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</si>
  <si>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</si>
  <si>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</si>
  <si>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</si>
  <si>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</si>
  <si>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</si>
  <si>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</si>
  <si>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</si>
  <si>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</si>
  <si>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</si>
  <si>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</si>
  <si>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</si>
  <si>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</si>
  <si>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</si>
  <si>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</si>
  <si>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</si>
  <si>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</si>
  <si>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</si>
  <si>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</si>
  <si>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</si>
  <si>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</si>
  <si>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</si>
  <si>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</si>
  <si>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</si>
  <si>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</si>
  <si>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</si>
  <si>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</si>
  <si>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</si>
  <si>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</si>
  <si>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</si>
  <si>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</si>
  <si>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</si>
  <si>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</si>
  <si>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</si>
  <si>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</si>
  <si>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</si>
  <si>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</si>
  <si>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</si>
  <si>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</si>
  <si>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</si>
  <si>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</si>
  <si>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</si>
  <si>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</si>
  <si>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</si>
  <si>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</si>
  <si>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</si>
  <si>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</si>
  <si>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</si>
  <si>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</si>
  <si>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</si>
  <si>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</si>
  <si>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</si>
  <si>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</si>
  <si>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</si>
  <si>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</si>
  <si>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</si>
  <si>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</si>
  <si>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</si>
  <si>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</si>
  <si>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</si>
  <si>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</si>
  <si>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</si>
  <si>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</si>
  <si>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</si>
  <si>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</si>
  <si>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</si>
  <si>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</si>
  <si>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</si>
  <si>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</si>
  <si>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</si>
  <si>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</si>
  <si>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</si>
  <si>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</si>
  <si>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</si>
  <si>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</si>
  <si>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</si>
  <si>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</si>
  <si>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</si>
  <si>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</si>
  <si>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</si>
  <si>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</si>
  <si>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</si>
  <si>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</si>
  <si>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</si>
  <si>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</si>
  <si>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</si>
  <si>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</si>
  <si>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</si>
  <si>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</si>
  <si>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</si>
  <si>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</si>
  <si>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</si>
  <si>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</si>
  <si>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</si>
  <si>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</si>
  <si>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</si>
  <si>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</si>
  <si>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</si>
  <si>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</si>
  <si>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</si>
  <si>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</si>
  <si>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</si>
  <si>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</si>
  <si>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</si>
  <si>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</si>
  <si>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</si>
  <si>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</si>
  <si>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</si>
  <si>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</si>
  <si>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</si>
  <si>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</si>
  <si>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</si>
  <si>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</si>
  <si>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</si>
  <si>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</si>
  <si>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</si>
  <si>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</si>
  <si>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</si>
  <si>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</si>
  <si>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</si>
  <si>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</si>
  <si>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</si>
  <si>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</si>
  <si>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</si>
  <si>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</si>
  <si>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</si>
  <si>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</si>
  <si>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</si>
  <si>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</si>
  <si>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</si>
  <si>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</si>
  <si>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</si>
  <si>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</si>
  <si>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</si>
  <si>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</si>
  <si>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</si>
  <si>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</si>
  <si>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</si>
  <si>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</si>
  <si>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</si>
  <si>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</si>
  <si>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</si>
  <si>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</si>
  <si>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</si>
  <si>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</si>
  <si>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</si>
  <si>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</si>
  <si>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</si>
  <si>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</si>
  <si>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</si>
  <si>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</si>
  <si>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</si>
  <si>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</si>
  <si>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</si>
  <si>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</si>
  <si>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</si>
  <si>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</si>
  <si>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</si>
  <si>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</si>
  <si>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</si>
  <si>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</si>
  <si>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</si>
  <si>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</si>
  <si>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</si>
  <si>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</si>
  <si>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</si>
  <si>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</si>
  <si>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</si>
  <si>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</si>
  <si>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</si>
  <si>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</si>
  <si>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</si>
  <si>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</si>
  <si>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</si>
  <si>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</si>
  <si>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</si>
  <si>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</si>
  <si>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</si>
  <si>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</si>
  <si>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</si>
  <si>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</si>
  <si>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</si>
  <si>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</si>
  <si>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</si>
  <si>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</si>
  <si>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</si>
  <si>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</si>
  <si>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</si>
  <si>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</si>
  <si>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</si>
  <si>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</si>
  <si>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</si>
  <si>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</si>
  <si>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</si>
  <si>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</si>
  <si>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</si>
  <si>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</si>
  <si>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</si>
  <si>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</si>
  <si>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</si>
  <si>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</si>
  <si>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</si>
  <si>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</si>
  <si>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</si>
  <si>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</si>
  <si>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</si>
  <si>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</si>
  <si>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</si>
  <si>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</si>
  <si>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</si>
  <si>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</si>
  <si>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</si>
  <si>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</si>
  <si>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</si>
  <si>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</si>
  <si>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</si>
  <si>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</si>
  <si>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</si>
  <si>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</si>
  <si>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</si>
  <si>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</si>
  <si>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</si>
  <si>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</si>
  <si>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</si>
  <si>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</si>
  <si>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</si>
  <si>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</si>
  <si>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</si>
  <si>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</si>
  <si>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</si>
  <si>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</si>
  <si>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</si>
  <si>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</si>
  <si>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</si>
  <si>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</si>
  <si>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</si>
  <si>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</si>
  <si>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</si>
  <si>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</si>
  <si>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</si>
  <si>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</si>
  <si>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</si>
  <si>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</si>
  <si>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</si>
  <si>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</si>
  <si>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</si>
  <si>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</si>
  <si>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</si>
  <si>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</si>
  <si>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</si>
  <si>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</si>
  <si>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</si>
  <si>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</si>
  <si>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</si>
  <si>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</si>
  <si>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</si>
  <si>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</si>
  <si>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</si>
  <si>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</si>
  <si>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</si>
  <si>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</si>
  <si>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</si>
  <si>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</si>
  <si>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</si>
  <si>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</si>
  <si>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</si>
  <si>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</si>
  <si>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</si>
  <si>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</si>
  <si>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</si>
  <si>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</si>
  <si>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</si>
  <si>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</si>
  <si>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</si>
  <si>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</si>
  <si>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</si>
  <si>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</si>
  <si>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</si>
  <si>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</si>
  <si>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</si>
  <si>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</si>
  <si>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</si>
  <si>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</si>
  <si>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</si>
  <si>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</si>
  <si>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</si>
  <si>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</si>
  <si>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</si>
  <si>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</si>
  <si>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</si>
  <si>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</si>
  <si>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</si>
  <si>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</si>
  <si>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</si>
  <si>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</si>
  <si>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</si>
  <si>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</si>
  <si>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</si>
  <si>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</si>
  <si>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</si>
  <si>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</si>
  <si>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</si>
  <si>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</si>
  <si>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</si>
  <si>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</si>
  <si>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</si>
  <si>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</si>
  <si>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</si>
  <si>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</si>
  <si>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</si>
  <si>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</si>
  <si>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</si>
  <si>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</si>
  <si>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</si>
  <si>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</si>
  <si>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</si>
  <si>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</si>
  <si>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</si>
  <si>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</si>
  <si>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</si>
  <si>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</si>
  <si>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</si>
  <si>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</si>
  <si>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</si>
  <si>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</si>
  <si>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</si>
  <si>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</si>
  <si>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</si>
  <si>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</si>
  <si>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</si>
  <si>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</si>
  <si>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</si>
  <si>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</si>
  <si>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</si>
  <si>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</si>
  <si>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</si>
  <si>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</si>
  <si>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</si>
  <si>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</si>
  <si>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</si>
  <si>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</si>
  <si>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</si>
  <si>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</si>
  <si>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</si>
  <si>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</si>
  <si>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</si>
  <si>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</si>
  <si>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</si>
  <si>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</si>
  <si>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</si>
  <si>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</si>
  <si>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</si>
  <si>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</si>
  <si>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</si>
  <si>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</si>
  <si>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</si>
  <si>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</si>
  <si>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</si>
  <si>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</si>
  <si>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</si>
  <si>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</si>
  <si>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</si>
  <si>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</si>
  <si>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</si>
  <si>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</si>
  <si>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</si>
  <si>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</si>
  <si>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</si>
  <si>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</si>
  <si>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</si>
  <si>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</si>
  <si>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</si>
  <si>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</si>
  <si>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</si>
  <si>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</si>
  <si>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</si>
  <si>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</si>
  <si>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</si>
  <si>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</si>
  <si>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</si>
  <si>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</si>
  <si>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</si>
  <si>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</si>
  <si>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</si>
  <si>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</si>
  <si>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</si>
  <si>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</si>
  <si>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</si>
  <si>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</si>
  <si>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</si>
  <si>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</si>
  <si>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</si>
  <si>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</si>
  <si>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</si>
  <si>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</si>
  <si>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</si>
  <si>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</si>
  <si>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</si>
  <si>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</si>
  <si>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</si>
  <si>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</si>
  <si>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</si>
  <si>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</si>
  <si>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</si>
  <si>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</si>
  <si>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</si>
  <si>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</si>
  <si>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</si>
  <si>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</si>
  <si>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</si>
  <si>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</si>
  <si>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</si>
  <si>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</si>
  <si>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</si>
  <si>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</si>
  <si>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</si>
  <si>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</si>
  <si>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</si>
  <si>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</si>
  <si>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</si>
  <si>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</si>
  <si>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</si>
  <si>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</si>
  <si>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</si>
  <si>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</si>
  <si>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</si>
  <si>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</si>
  <si>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</si>
  <si>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</si>
  <si>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</si>
  <si>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</si>
  <si>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</si>
  <si>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</si>
  <si>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</si>
  <si>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</si>
  <si>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</si>
  <si>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</si>
  <si>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</si>
  <si>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</si>
  <si>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</si>
  <si>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</si>
  <si>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</si>
  <si>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</si>
  <si>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</si>
  <si>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</si>
  <si>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</si>
  <si>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</si>
  <si>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</si>
  <si>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</si>
  <si>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</si>
  <si>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</si>
  <si>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</si>
  <si>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</si>
  <si>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</si>
  <si>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</si>
  <si>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</si>
  <si>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</si>
  <si>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</si>
  <si>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Field Sales</t>
  </si>
  <si>
    <t>Sates</t>
  </si>
  <si>
    <t>Sum of Quantity</t>
  </si>
  <si>
    <t>Count of Order ID</t>
  </si>
  <si>
    <t>Sum of Profit Margin</t>
  </si>
  <si>
    <t>Order</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</si>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</sst>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 \K"/>
    <numFmt numFmtId="166" formatCode="_-[$$-409]* #,##0.00_ ;_-[$$-409]* \-#,##0.00\ ;_-[$$-409]* &quot;-&quot;??_ ;_-@_ "/>
    <numFmt numFmtId="167" formatCode="&quot;#&quot;\ 0"/>
    <numFmt numFmtId="168" formatCode="[$$-409]#,##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1" fillId="0" borderId="0" xfId="0" applyNumberFormat="1"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1" fillId="0" borderId="0" xfId="0" applyNumberFormat="1" applyFont="1"/>
    <xf numFmtId="167" fontId="0" fillId="0" borderId="0" xfId="1" applyNumberFormat="1" applyFont="1"/>
    <xf numFmtId="168"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1" fillId="0" borderId="0" xfId="0" applyFont="1" applyAlignment="1">
      <alignment horizontal="center" vertical="center"/>
    </xf>
    <xf numFmtId="164" fontId="6" fillId="0" borderId="0" xfId="0" applyNumberFormat="1" applyFont="1" applyAlignment="1">
      <alignment horizontal="center" vertic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9">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numFmt numFmtId="165" formatCode="\$\ 0.00,\ \K"/>
    </dxf>
    <dxf>
      <font>
        <b/>
        <i val="0"/>
        <color theme="0"/>
      </font>
      <border>
        <bottom style="thin">
          <color theme="4"/>
        </bottom>
        <vertical/>
        <horizontal/>
      </border>
    </dxf>
    <dxf>
      <font>
        <b/>
        <i val="0"/>
        <color theme="0"/>
        <name val="Calibri"/>
        <family val="2"/>
        <scheme val="major"/>
      </font>
      <fill>
        <patternFill>
          <bgColor theme="1" tint="0.34998626667073579"/>
        </patternFill>
      </fill>
      <border diagonalUp="0" diagonalDown="0">
        <left/>
        <right/>
        <top/>
        <bottom/>
        <vertical/>
        <horizontal/>
      </border>
    </dxf>
    <dxf>
      <numFmt numFmtId="165" formatCode="\$\ 0.00,\ \K"/>
    </dxf>
    <dxf>
      <numFmt numFmtId="165" formatCode="\$\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black" pivot="0" table="0" count="10" xr9:uid="{C7BCBADC-91EA-404F-836F-C24A697510C9}">
      <tableStyleElement type="wholeTable" dxfId="13"/>
      <tableStyleElement type="headerRow" dxfId="12"/>
    </tableStyle>
    <tableStyle name="Data-style" pivot="0" count="3" xr9:uid="{00000000-0011-0000-FFFF-FFFF00000000}">
      <tableStyleElement type="headerRow" dxfId="18"/>
      <tableStyleElement type="firstRowStripe" dxfId="17"/>
      <tableStyleElement type="secondRowStripe" dxfId="16"/>
    </tableStyle>
  </tableStyles>
  <colors>
    <mruColors>
      <color rgb="FF006600"/>
      <color rgb="FF008000"/>
      <color rgb="FF009900"/>
      <color rgb="FF003300"/>
      <color rgb="FFFF99FF"/>
      <color rgb="FFFFCCFF"/>
      <color rgb="FF660066"/>
      <color rgb="FFF4B183"/>
      <color rgb="FF800000"/>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ac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FCE-4D60-83EF-A4212A4FB6A7}"/>
            </c:ext>
          </c:extLst>
        </c:ser>
        <c:dLbls>
          <c:showLegendKey val="0"/>
          <c:showVal val="0"/>
          <c:showCatName val="0"/>
          <c:showSerName val="0"/>
          <c:showPercent val="0"/>
          <c:showBubbleSize val="0"/>
        </c:dLbls>
        <c:axId val="870803168"/>
        <c:axId val="8708046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FCE-4D60-83EF-A4212A4FB6A7}"/>
            </c:ext>
          </c:extLst>
        </c:ser>
        <c:dLbls>
          <c:showLegendKey val="0"/>
          <c:showVal val="0"/>
          <c:showCatName val="0"/>
          <c:showSerName val="0"/>
          <c:showPercent val="0"/>
          <c:showBubbleSize val="0"/>
        </c:dLbls>
        <c:gapWidth val="219"/>
        <c:overlap val="-27"/>
        <c:axId val="862933520"/>
        <c:axId val="870790032"/>
      </c:barChart>
      <c:catAx>
        <c:axId val="8629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790032"/>
        <c:crosses val="autoZero"/>
        <c:auto val="1"/>
        <c:lblAlgn val="ctr"/>
        <c:lblOffset val="100"/>
        <c:noMultiLvlLbl val="0"/>
      </c:catAx>
      <c:valAx>
        <c:axId val="870790032"/>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933520"/>
        <c:crosses val="autoZero"/>
        <c:crossBetween val="between"/>
      </c:valAx>
      <c:valAx>
        <c:axId val="870804608"/>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803168"/>
        <c:crosses val="max"/>
        <c:crossBetween val="between"/>
      </c:valAx>
      <c:catAx>
        <c:axId val="870803168"/>
        <c:scaling>
          <c:orientation val="minMax"/>
        </c:scaling>
        <c:delete val="1"/>
        <c:axPos val="b"/>
        <c:numFmt formatCode="General" sourceLinked="1"/>
        <c:majorTickMark val="out"/>
        <c:minorTickMark val="none"/>
        <c:tickLblPos val="nextTo"/>
        <c:crossAx val="870804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04-468B-BB24-53EA49DE3E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04-468B-BB24-53EA49DE3E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04-468B-BB24-53EA49DE3E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758-4C38-B4E8-DF25DFEF472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'Clasterd Charts'!$F$3</c:f>
              <c:strCache>
                <c:ptCount val="1"/>
                <c:pt idx="0">
                  <c:v>Field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'Clasterd Charts'!$E$4:$E$52</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'Clasterd Charts'!$F$4:$F$52</c:f>
              <c:numCache>
                <c:formatCode>\$\ 0.00,\ \K</c:formatCode>
                <c:ptCount val="49"/>
                <c:pt idx="0">
                  <c:v>919.91</c:v>
                </c:pt>
                <c:pt idx="1">
                  <c:v>1209.8240000000001</c:v>
                </c:pt>
                <c:pt idx="2">
                  <c:v>1270.53</c:v>
                </c:pt>
                <c:pt idx="3">
                  <c:v>1315.5600000000002</c:v>
                </c:pt>
                <c:pt idx="4">
                  <c:v>1603.1360000000002</c:v>
                </c:pt>
                <c:pt idx="5">
                  <c:v>2865.0199999999995</c:v>
                </c:pt>
                <c:pt idx="6">
                  <c:v>2914.31</c:v>
                </c:pt>
                <c:pt idx="7">
                  <c:v>4382.4860000000017</c:v>
                </c:pt>
                <c:pt idx="8">
                  <c:v>4579.7599999999993</c:v>
                </c:pt>
                <c:pt idx="9">
                  <c:v>4783.5220000000008</c:v>
                </c:pt>
                <c:pt idx="10">
                  <c:v>5589.3519999999971</c:v>
                </c:pt>
                <c:pt idx="11">
                  <c:v>7292.5239999999994</c:v>
                </c:pt>
                <c:pt idx="12">
                  <c:v>7464.9299999999985</c:v>
                </c:pt>
                <c:pt idx="13">
                  <c:v>8481.7099999999991</c:v>
                </c:pt>
                <c:pt idx="14">
                  <c:v>8929.369999999999</c:v>
                </c:pt>
                <c:pt idx="15">
                  <c:v>9217.0299999999988</c:v>
                </c:pt>
                <c:pt idx="16">
                  <c:v>10771.34</c:v>
                </c:pt>
                <c:pt idx="17">
                  <c:v>11220.055999999999</c:v>
                </c:pt>
                <c:pt idx="18">
                  <c:v>11678.129999999997</c:v>
                </c:pt>
                <c:pt idx="19">
                  <c:v>13384.356999999996</c:v>
                </c:pt>
                <c:pt idx="20">
                  <c:v>16729.101999999999</c:v>
                </c:pt>
                <c:pt idx="21">
                  <c:v>17431.149999999991</c:v>
                </c:pt>
                <c:pt idx="22">
                  <c:v>19510.639999999992</c:v>
                </c:pt>
                <c:pt idx="23">
                  <c:v>19683.390000000003</c:v>
                </c:pt>
                <c:pt idx="24">
                  <c:v>22205.149999999998</c:v>
                </c:pt>
                <c:pt idx="25">
                  <c:v>22627.955999999995</c:v>
                </c:pt>
                <c:pt idx="26">
                  <c:v>23705.523000000005</c:v>
                </c:pt>
                <c:pt idx="27">
                  <c:v>27451.068999999992</c:v>
                </c:pt>
                <c:pt idx="28">
                  <c:v>28634.43399999999</c:v>
                </c:pt>
                <c:pt idx="29">
                  <c:v>29863.149999999994</c:v>
                </c:pt>
                <c:pt idx="30">
                  <c:v>30661.872999999981</c:v>
                </c:pt>
                <c:pt idx="31">
                  <c:v>32108.117999999995</c:v>
                </c:pt>
                <c:pt idx="32">
                  <c:v>32114.610000000019</c:v>
                </c:pt>
                <c:pt idx="33">
                  <c:v>35282.000999999997</c:v>
                </c:pt>
                <c:pt idx="34">
                  <c:v>35764.312000000013</c:v>
                </c:pt>
                <c:pt idx="35">
                  <c:v>36591.749999999971</c:v>
                </c:pt>
                <c:pt idx="36">
                  <c:v>49095.840000000004</c:v>
                </c:pt>
                <c:pt idx="37">
                  <c:v>53555.360000000001</c:v>
                </c:pt>
                <c:pt idx="38">
                  <c:v>55603.163999999968</c:v>
                </c:pt>
                <c:pt idx="39">
                  <c:v>70636.719999999987</c:v>
                </c:pt>
                <c:pt idx="40">
                  <c:v>76269.614000000016</c:v>
                </c:pt>
                <c:pt idx="41">
                  <c:v>78258.135999999926</c:v>
                </c:pt>
                <c:pt idx="42">
                  <c:v>80166.10099999985</c:v>
                </c:pt>
                <c:pt idx="43">
                  <c:v>89473.707999999999</c:v>
                </c:pt>
                <c:pt idx="44">
                  <c:v>116511.91400000003</c:v>
                </c:pt>
                <c:pt idx="45">
                  <c:v>138641.26999999993</c:v>
                </c:pt>
                <c:pt idx="46">
                  <c:v>170188.04580000002</c:v>
                </c:pt>
                <c:pt idx="47">
                  <c:v>310876.27099999978</c:v>
                </c:pt>
                <c:pt idx="48">
                  <c:v>457687.63150000101</c:v>
                </c:pt>
              </c:numCache>
            </c:numRef>
          </c:val>
          <c:extLst>
            <c:ext xmlns:c16="http://schemas.microsoft.com/office/drawing/2014/chart" uri="{C3380CC4-5D6E-409C-BE32-E72D297353CC}">
              <c16:uniqueId val="{00000000-CA50-48ED-AC42-0E86DDC7B8E6}"/>
            </c:ext>
          </c:extLst>
        </c:ser>
        <c:dLbls>
          <c:showLegendKey val="0"/>
          <c:showVal val="0"/>
          <c:showCatName val="0"/>
          <c:showSerName val="0"/>
          <c:showPercent val="0"/>
          <c:showBubbleSize val="0"/>
        </c:dLbls>
        <c:gapWidth val="100"/>
        <c:axId val="1773284704"/>
        <c:axId val="1773287104"/>
      </c:barChart>
      <c:catAx>
        <c:axId val="177328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3287104"/>
        <c:crosses val="autoZero"/>
        <c:auto val="1"/>
        <c:lblAlgn val="ctr"/>
        <c:lblOffset val="100"/>
        <c:noMultiLvlLbl val="0"/>
      </c:catAx>
      <c:valAx>
        <c:axId val="1773287104"/>
        <c:scaling>
          <c:orientation val="minMax"/>
        </c:scaling>
        <c:delete val="0"/>
        <c:axPos val="b"/>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3284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Dashboard.xlsx]Top 5!PivotTable7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0CB-4325-9D7C-EA2131639A8C}"/>
            </c:ext>
          </c:extLst>
        </c:ser>
        <c:dLbls>
          <c:dLblPos val="ctr"/>
          <c:showLegendKey val="0"/>
          <c:showVal val="1"/>
          <c:showCatName val="0"/>
          <c:showSerName val="0"/>
          <c:showPercent val="0"/>
          <c:showBubbleSize val="0"/>
        </c:dLbls>
        <c:gapWidth val="150"/>
        <c:overlap val="100"/>
        <c:axId val="1774938720"/>
        <c:axId val="1774936320"/>
      </c:barChart>
      <c:catAx>
        <c:axId val="177493872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4936320"/>
        <c:crosses val="autoZero"/>
        <c:auto val="1"/>
        <c:lblAlgn val="ctr"/>
        <c:lblOffset val="100"/>
        <c:noMultiLvlLbl val="0"/>
      </c:catAx>
      <c:valAx>
        <c:axId val="177493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493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F51-48B9-AF9E-DA05B6F3E2E4}"/>
            </c:ext>
          </c:extLst>
        </c:ser>
        <c:dLbls>
          <c:showLegendKey val="0"/>
          <c:showVal val="0"/>
          <c:showCatName val="0"/>
          <c:showSerName val="0"/>
          <c:showPercent val="0"/>
          <c:showBubbleSize val="0"/>
        </c:dLbls>
        <c:smooth val="0"/>
        <c:axId val="1910253392"/>
        <c:axId val="1910250032"/>
      </c:lineChart>
      <c:catAx>
        <c:axId val="1910253392"/>
        <c:scaling>
          <c:orientation val="minMax"/>
        </c:scaling>
        <c:delete val="1"/>
        <c:axPos val="b"/>
        <c:numFmt formatCode="General" sourceLinked="1"/>
        <c:majorTickMark val="none"/>
        <c:minorTickMark val="none"/>
        <c:tickLblPos val="nextTo"/>
        <c:crossAx val="1910250032"/>
        <c:crosses val="autoZero"/>
        <c:auto val="1"/>
        <c:lblAlgn val="ctr"/>
        <c:lblOffset val="100"/>
        <c:noMultiLvlLbl val="0"/>
      </c:catAx>
      <c:valAx>
        <c:axId val="1910250032"/>
        <c:scaling>
          <c:orientation val="minMax"/>
        </c:scaling>
        <c:delete val="1"/>
        <c:axPos val="l"/>
        <c:numFmt formatCode="General" sourceLinked="1"/>
        <c:majorTickMark val="none"/>
        <c:minorTickMark val="none"/>
        <c:tickLblPos val="nextTo"/>
        <c:crossAx val="191025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AD2-40F5-AA00-89EDF4E5A3D9}"/>
            </c:ext>
          </c:extLst>
        </c:ser>
        <c:dLbls>
          <c:showLegendKey val="0"/>
          <c:showVal val="0"/>
          <c:showCatName val="0"/>
          <c:showSerName val="0"/>
          <c:showPercent val="0"/>
          <c:showBubbleSize val="0"/>
        </c:dLbls>
        <c:smooth val="0"/>
        <c:axId val="1771280656"/>
        <c:axId val="1771284496"/>
      </c:lineChart>
      <c:catAx>
        <c:axId val="1771280656"/>
        <c:scaling>
          <c:orientation val="minMax"/>
        </c:scaling>
        <c:delete val="1"/>
        <c:axPos val="b"/>
        <c:numFmt formatCode="General" sourceLinked="1"/>
        <c:majorTickMark val="none"/>
        <c:minorTickMark val="none"/>
        <c:tickLblPos val="nextTo"/>
        <c:crossAx val="1771284496"/>
        <c:crosses val="autoZero"/>
        <c:auto val="1"/>
        <c:lblAlgn val="ctr"/>
        <c:lblOffset val="100"/>
        <c:noMultiLvlLbl val="0"/>
      </c:catAx>
      <c:valAx>
        <c:axId val="1771284496"/>
        <c:scaling>
          <c:orientation val="minMax"/>
        </c:scaling>
        <c:delete val="1"/>
        <c:axPos val="l"/>
        <c:numFmt formatCode="General" sourceLinked="1"/>
        <c:majorTickMark val="none"/>
        <c:minorTickMark val="none"/>
        <c:tickLblPos val="nextTo"/>
        <c:crossAx val="177128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856-465D-A521-54B37F4FA5E4}"/>
            </c:ext>
          </c:extLst>
        </c:ser>
        <c:dLbls>
          <c:showLegendKey val="0"/>
          <c:showVal val="0"/>
          <c:showCatName val="0"/>
          <c:showSerName val="0"/>
          <c:showPercent val="0"/>
          <c:showBubbleSize val="0"/>
        </c:dLbls>
        <c:smooth val="0"/>
        <c:axId val="2038800304"/>
        <c:axId val="2038800784"/>
      </c:lineChart>
      <c:catAx>
        <c:axId val="2038800304"/>
        <c:scaling>
          <c:orientation val="minMax"/>
        </c:scaling>
        <c:delete val="1"/>
        <c:axPos val="b"/>
        <c:numFmt formatCode="General" sourceLinked="1"/>
        <c:majorTickMark val="none"/>
        <c:minorTickMark val="none"/>
        <c:tickLblPos val="nextTo"/>
        <c:crossAx val="2038800784"/>
        <c:crosses val="autoZero"/>
        <c:auto val="1"/>
        <c:lblAlgn val="ctr"/>
        <c:lblOffset val="100"/>
        <c:noMultiLvlLbl val="0"/>
      </c:catAx>
      <c:valAx>
        <c:axId val="2038800784"/>
        <c:scaling>
          <c:orientation val="minMax"/>
        </c:scaling>
        <c:delete val="1"/>
        <c:axPos val="l"/>
        <c:numFmt formatCode="General" sourceLinked="1"/>
        <c:majorTickMark val="none"/>
        <c:minorTickMark val="none"/>
        <c:tickLblPos val="nextTo"/>
        <c:crossAx val="20388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739B-408E-AB18-B15ADFF6C7C0}"/>
            </c:ext>
          </c:extLst>
        </c:ser>
        <c:dLbls>
          <c:showLegendKey val="0"/>
          <c:showVal val="0"/>
          <c:showCatName val="0"/>
          <c:showSerName val="0"/>
          <c:showPercent val="0"/>
          <c:showBubbleSize val="0"/>
        </c:dLbls>
        <c:smooth val="0"/>
        <c:axId val="1771290256"/>
        <c:axId val="1771293136"/>
      </c:lineChart>
      <c:catAx>
        <c:axId val="1771290256"/>
        <c:scaling>
          <c:orientation val="minMax"/>
        </c:scaling>
        <c:delete val="1"/>
        <c:axPos val="b"/>
        <c:numFmt formatCode="General" sourceLinked="1"/>
        <c:majorTickMark val="none"/>
        <c:minorTickMark val="none"/>
        <c:tickLblPos val="nextTo"/>
        <c:crossAx val="1771293136"/>
        <c:crosses val="autoZero"/>
        <c:auto val="1"/>
        <c:lblAlgn val="ctr"/>
        <c:lblOffset val="100"/>
        <c:noMultiLvlLbl val="0"/>
      </c:catAx>
      <c:valAx>
        <c:axId val="1771293136"/>
        <c:scaling>
          <c:orientation val="minMax"/>
        </c:scaling>
        <c:delete val="1"/>
        <c:axPos val="l"/>
        <c:numFmt formatCode="General" sourceLinked="1"/>
        <c:majorTickMark val="none"/>
        <c:minorTickMark val="none"/>
        <c:tickLblPos val="nextTo"/>
        <c:crossAx val="17712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06F-45B4-8908-3D4B17C80EEF}"/>
            </c:ext>
          </c:extLst>
        </c:ser>
        <c:dLbls>
          <c:showLegendKey val="0"/>
          <c:showVal val="0"/>
          <c:showCatName val="0"/>
          <c:showSerName val="0"/>
          <c:showPercent val="0"/>
          <c:showBubbleSize val="0"/>
        </c:dLbls>
        <c:smooth val="0"/>
        <c:axId val="1771280176"/>
        <c:axId val="1771279216"/>
      </c:lineChart>
      <c:catAx>
        <c:axId val="1771280176"/>
        <c:scaling>
          <c:orientation val="minMax"/>
        </c:scaling>
        <c:delete val="1"/>
        <c:axPos val="b"/>
        <c:numFmt formatCode="General" sourceLinked="1"/>
        <c:majorTickMark val="none"/>
        <c:minorTickMark val="none"/>
        <c:tickLblPos val="nextTo"/>
        <c:crossAx val="1771279216"/>
        <c:crosses val="autoZero"/>
        <c:auto val="1"/>
        <c:lblAlgn val="ctr"/>
        <c:lblOffset val="100"/>
        <c:noMultiLvlLbl val="0"/>
      </c:catAx>
      <c:valAx>
        <c:axId val="1771279216"/>
        <c:scaling>
          <c:orientation val="minMax"/>
        </c:scaling>
        <c:delete val="1"/>
        <c:axPos val="l"/>
        <c:numFmt formatCode="General" sourceLinked="1"/>
        <c:majorTickMark val="none"/>
        <c:minorTickMark val="none"/>
        <c:tickLblPos val="nextTo"/>
        <c:crossAx val="177128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alpha val="99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1">
                  <a:lumMod val="85000"/>
                  <a:alpha val="99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49-447F-A27C-91D1CC0A7EDD}"/>
            </c:ext>
          </c:extLst>
        </c:ser>
        <c:dLbls>
          <c:showLegendKey val="0"/>
          <c:showVal val="0"/>
          <c:showCatName val="0"/>
          <c:showSerName val="0"/>
          <c:showPercent val="0"/>
          <c:showBubbleSize val="0"/>
        </c:dLbls>
        <c:smooth val="0"/>
        <c:axId val="1771280656"/>
        <c:axId val="1771284496"/>
      </c:lineChart>
      <c:catAx>
        <c:axId val="1771280656"/>
        <c:scaling>
          <c:orientation val="minMax"/>
        </c:scaling>
        <c:delete val="1"/>
        <c:axPos val="b"/>
        <c:numFmt formatCode="General" sourceLinked="1"/>
        <c:majorTickMark val="none"/>
        <c:minorTickMark val="none"/>
        <c:tickLblPos val="nextTo"/>
        <c:crossAx val="1771284496"/>
        <c:crosses val="autoZero"/>
        <c:auto val="1"/>
        <c:lblAlgn val="ctr"/>
        <c:lblOffset val="100"/>
        <c:noMultiLvlLbl val="0"/>
      </c:catAx>
      <c:valAx>
        <c:axId val="1771284496"/>
        <c:scaling>
          <c:orientation val="minMax"/>
        </c:scaling>
        <c:delete val="1"/>
        <c:axPos val="l"/>
        <c:numFmt formatCode="General" sourceLinked="1"/>
        <c:majorTickMark val="none"/>
        <c:minorTickMark val="none"/>
        <c:tickLblPos val="nextTo"/>
        <c:crossAx val="177128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alpha val="99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629-4865-979F-06F6AE0AD633}"/>
            </c:ext>
          </c:extLst>
        </c:ser>
        <c:dLbls>
          <c:showLegendKey val="0"/>
          <c:showVal val="0"/>
          <c:showCatName val="0"/>
          <c:showSerName val="0"/>
          <c:showPercent val="0"/>
          <c:showBubbleSize val="0"/>
        </c:dLbls>
        <c:smooth val="0"/>
        <c:axId val="2038800304"/>
        <c:axId val="2038800784"/>
      </c:lineChart>
      <c:catAx>
        <c:axId val="2038800304"/>
        <c:scaling>
          <c:orientation val="minMax"/>
        </c:scaling>
        <c:delete val="1"/>
        <c:axPos val="b"/>
        <c:numFmt formatCode="General" sourceLinked="1"/>
        <c:majorTickMark val="none"/>
        <c:minorTickMark val="none"/>
        <c:tickLblPos val="nextTo"/>
        <c:crossAx val="2038800784"/>
        <c:crosses val="autoZero"/>
        <c:auto val="1"/>
        <c:lblAlgn val="ctr"/>
        <c:lblOffset val="100"/>
        <c:noMultiLvlLbl val="0"/>
      </c:catAx>
      <c:valAx>
        <c:axId val="2038800784"/>
        <c:scaling>
          <c:orientation val="minMax"/>
        </c:scaling>
        <c:delete val="1"/>
        <c:axPos val="l"/>
        <c:numFmt formatCode="General" sourceLinked="1"/>
        <c:majorTickMark val="none"/>
        <c:minorTickMark val="none"/>
        <c:tickLblPos val="nextTo"/>
        <c:crossAx val="20388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alpha val="99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1CE-4B15-A5C8-AAD20062D546}"/>
            </c:ext>
          </c:extLst>
        </c:ser>
        <c:dLbls>
          <c:showLegendKey val="0"/>
          <c:showVal val="0"/>
          <c:showCatName val="0"/>
          <c:showSerName val="0"/>
          <c:showPercent val="0"/>
          <c:showBubbleSize val="0"/>
        </c:dLbls>
        <c:smooth val="0"/>
        <c:axId val="1771290256"/>
        <c:axId val="1771293136"/>
      </c:lineChart>
      <c:catAx>
        <c:axId val="1771290256"/>
        <c:scaling>
          <c:orientation val="minMax"/>
        </c:scaling>
        <c:delete val="1"/>
        <c:axPos val="b"/>
        <c:numFmt formatCode="General" sourceLinked="1"/>
        <c:majorTickMark val="none"/>
        <c:minorTickMark val="none"/>
        <c:tickLblPos val="nextTo"/>
        <c:crossAx val="1771293136"/>
        <c:crosses val="autoZero"/>
        <c:auto val="1"/>
        <c:lblAlgn val="ctr"/>
        <c:lblOffset val="100"/>
        <c:noMultiLvlLbl val="0"/>
      </c:catAx>
      <c:valAx>
        <c:axId val="1771293136"/>
        <c:scaling>
          <c:orientation val="minMax"/>
        </c:scaling>
        <c:delete val="1"/>
        <c:axPos val="l"/>
        <c:numFmt formatCode="General" sourceLinked="1"/>
        <c:majorTickMark val="none"/>
        <c:minorTickMark val="none"/>
        <c:tickLblPos val="nextTo"/>
        <c:crossAx val="17712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alpha val="99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00-4830-9B34-EDA808CC326D}"/>
            </c:ext>
          </c:extLst>
        </c:ser>
        <c:dLbls>
          <c:showLegendKey val="0"/>
          <c:showVal val="0"/>
          <c:showCatName val="0"/>
          <c:showSerName val="0"/>
          <c:showPercent val="0"/>
          <c:showBubbleSize val="0"/>
        </c:dLbls>
        <c:smooth val="0"/>
        <c:axId val="1771280176"/>
        <c:axId val="1771279216"/>
      </c:lineChart>
      <c:catAx>
        <c:axId val="1771280176"/>
        <c:scaling>
          <c:orientation val="minMax"/>
        </c:scaling>
        <c:delete val="1"/>
        <c:axPos val="b"/>
        <c:numFmt formatCode="General" sourceLinked="1"/>
        <c:majorTickMark val="none"/>
        <c:minorTickMark val="none"/>
        <c:tickLblPos val="nextTo"/>
        <c:crossAx val="1771279216"/>
        <c:crosses val="autoZero"/>
        <c:auto val="1"/>
        <c:lblAlgn val="ctr"/>
        <c:lblOffset val="100"/>
        <c:noMultiLvlLbl val="0"/>
      </c:catAx>
      <c:valAx>
        <c:axId val="1771279216"/>
        <c:scaling>
          <c:orientation val="minMax"/>
        </c:scaling>
        <c:delete val="1"/>
        <c:axPos val="l"/>
        <c:numFmt formatCode="General" sourceLinked="1"/>
        <c:majorTickMark val="none"/>
        <c:minorTickMark val="none"/>
        <c:tickLblPos val="nextTo"/>
        <c:crossAx val="177128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7B7-4518-B808-03DDD3C0AB7D}"/>
            </c:ext>
          </c:extLst>
        </c:ser>
        <c:dLbls>
          <c:showLegendKey val="0"/>
          <c:showVal val="0"/>
          <c:showCatName val="0"/>
          <c:showSerName val="0"/>
          <c:showPercent val="0"/>
          <c:showBubbleSize val="0"/>
        </c:dLbls>
        <c:smooth val="0"/>
        <c:axId val="1910253392"/>
        <c:axId val="1910250032"/>
      </c:lineChart>
      <c:catAx>
        <c:axId val="1910253392"/>
        <c:scaling>
          <c:orientation val="minMax"/>
        </c:scaling>
        <c:delete val="1"/>
        <c:axPos val="b"/>
        <c:numFmt formatCode="General" sourceLinked="1"/>
        <c:majorTickMark val="none"/>
        <c:minorTickMark val="none"/>
        <c:tickLblPos val="nextTo"/>
        <c:crossAx val="1910250032"/>
        <c:crosses val="autoZero"/>
        <c:auto val="1"/>
        <c:lblAlgn val="ctr"/>
        <c:lblOffset val="100"/>
        <c:noMultiLvlLbl val="0"/>
      </c:catAx>
      <c:valAx>
        <c:axId val="1910250032"/>
        <c:scaling>
          <c:orientation val="minMax"/>
        </c:scaling>
        <c:delete val="1"/>
        <c:axPos val="l"/>
        <c:numFmt formatCode="General" sourceLinked="1"/>
        <c:majorTickMark val="none"/>
        <c:minorTickMark val="none"/>
        <c:tickLblPos val="nextTo"/>
        <c:crossAx val="191025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92D050"/>
              </a:gs>
              <a:gs pos="100000">
                <a:schemeClr val="accent6">
                  <a:lumMod val="40000"/>
                  <a:lumOff val="60000"/>
                </a:schemeClr>
              </a:gs>
            </a:gsLst>
            <a:lin ang="27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92D050"/>
              </a:gs>
              <a:gs pos="85000">
                <a:schemeClr val="accent6">
                  <a:lumMod val="36000"/>
                </a:schemeClr>
              </a:gs>
            </a:gsLst>
            <a:lin ang="27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3233944415952E-2"/>
          <c:y val="0.2025419076736498"/>
          <c:w val="0.81350603205250682"/>
          <c:h val="0.65875388522245459"/>
        </c:manualLayout>
      </c:layout>
      <c:areaChart>
        <c:grouping val="standard"/>
        <c:varyColors val="0"/>
        <c:ser>
          <c:idx val="1"/>
          <c:order val="1"/>
          <c:tx>
            <c:strRef>
              <c:f>'Combo Chart'!$C$3</c:f>
              <c:strCache>
                <c:ptCount val="1"/>
                <c:pt idx="0">
                  <c:v>Sum of Profit</c:v>
                </c:pt>
              </c:strCache>
            </c:strRef>
          </c:tx>
          <c:spPr>
            <a:gradFill>
              <a:gsLst>
                <a:gs pos="0">
                  <a:srgbClr val="92D050"/>
                </a:gs>
                <a:gs pos="100000">
                  <a:schemeClr val="accent6">
                    <a:lumMod val="40000"/>
                    <a:lumOff val="60000"/>
                  </a:schemeClr>
                </a:gs>
              </a:gsLst>
              <a:lin ang="2700000" scaled="1"/>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F95-4436-8B05-2ACC64861586}"/>
            </c:ext>
          </c:extLst>
        </c:ser>
        <c:dLbls>
          <c:showLegendKey val="0"/>
          <c:showVal val="0"/>
          <c:showCatName val="0"/>
          <c:showSerName val="0"/>
          <c:showPercent val="0"/>
          <c:showBubbleSize val="0"/>
        </c:dLbls>
        <c:axId val="870803168"/>
        <c:axId val="870804608"/>
      </c:areaChart>
      <c:barChart>
        <c:barDir val="col"/>
        <c:grouping val="clustered"/>
        <c:varyColors val="0"/>
        <c:ser>
          <c:idx val="0"/>
          <c:order val="0"/>
          <c:tx>
            <c:strRef>
              <c:f>'Combo Chart'!$B$3</c:f>
              <c:strCache>
                <c:ptCount val="1"/>
                <c:pt idx="0">
                  <c:v>Sum of Sales</c:v>
                </c:pt>
              </c:strCache>
            </c:strRef>
          </c:tx>
          <c:spPr>
            <a:gradFill>
              <a:gsLst>
                <a:gs pos="0">
                  <a:srgbClr val="92D050"/>
                </a:gs>
                <a:gs pos="85000">
                  <a:schemeClr val="accent6">
                    <a:lumMod val="36000"/>
                  </a:schemeClr>
                </a:gs>
              </a:gsLst>
              <a:lin ang="2700000" scaled="1"/>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F95-4436-8B05-2ACC64861586}"/>
            </c:ext>
          </c:extLst>
        </c:ser>
        <c:dLbls>
          <c:showLegendKey val="0"/>
          <c:showVal val="0"/>
          <c:showCatName val="0"/>
          <c:showSerName val="0"/>
          <c:showPercent val="0"/>
          <c:showBubbleSize val="0"/>
        </c:dLbls>
        <c:gapWidth val="59"/>
        <c:overlap val="-27"/>
        <c:axId val="862933520"/>
        <c:axId val="870790032"/>
      </c:barChart>
      <c:catAx>
        <c:axId val="8629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0790032"/>
        <c:crosses val="autoZero"/>
        <c:auto val="1"/>
        <c:lblAlgn val="ctr"/>
        <c:lblOffset val="100"/>
        <c:noMultiLvlLbl val="0"/>
      </c:catAx>
      <c:valAx>
        <c:axId val="8707900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1.7028522775649213E-3"/>
              <c:y val="0.442038271736295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2933520"/>
        <c:crosses val="autoZero"/>
        <c:crossBetween val="between"/>
      </c:valAx>
      <c:valAx>
        <c:axId val="8708046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layout>
            <c:manualLayout>
              <c:xMode val="edge"/>
              <c:yMode val="edge"/>
              <c:x val="0.97235804328288367"/>
              <c:y val="0.426672046265808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0803168"/>
        <c:crosses val="max"/>
        <c:crossBetween val="between"/>
      </c:valAx>
      <c:catAx>
        <c:axId val="870803168"/>
        <c:scaling>
          <c:orientation val="minMax"/>
        </c:scaling>
        <c:delete val="1"/>
        <c:axPos val="b"/>
        <c:numFmt formatCode="General" sourceLinked="1"/>
        <c:majorTickMark val="out"/>
        <c:minorTickMark val="none"/>
        <c:tickLblPos val="nextTo"/>
        <c:crossAx val="870804608"/>
        <c:crosses val="autoZero"/>
        <c:auto val="1"/>
        <c:lblAlgn val="ctr"/>
        <c:lblOffset val="100"/>
        <c:noMultiLvlLbl val="0"/>
      </c:catAx>
      <c:spPr>
        <a:noFill/>
        <a:ln>
          <a:noFill/>
        </a:ln>
        <a:effectLst/>
      </c:spPr>
    </c:plotArea>
    <c:legend>
      <c:legendPos val="t"/>
      <c:layout>
        <c:manualLayout>
          <c:xMode val="edge"/>
          <c:yMode val="edge"/>
          <c:x val="0.34307095276456778"/>
          <c:y val="4.1853532409887789E-2"/>
          <c:w val="0.22946835789836398"/>
          <c:h val="0.100897614678208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0">
                <a:schemeClr val="tx1">
                  <a:lumMod val="85000"/>
                  <a:lumOff val="15000"/>
                  <a:alpha val="80000"/>
                </a:schemeClr>
              </a:gs>
              <a:gs pos="100000">
                <a:schemeClr val="tx1">
                  <a:lumMod val="65000"/>
                  <a:lumOff val="35000"/>
                  <a:alpha val="75000"/>
                </a:schemeClr>
              </a:gs>
            </a:gsLst>
            <a:lin ang="30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66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64890286-993D-4DBA-9385-D65D438D191C}" type="PERCENTAGE">
                  <a:rPr lang="en-US"/>
                  <a:pPr>
                    <a:defRPr sz="1050">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0099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6B25A65D-3420-4A19-944D-524EAD2FA61A}" type="PERCENTAGE">
                  <a:rPr lang="en-US"/>
                  <a:pPr>
                    <a:defRPr sz="1050">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0033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2FF1ECBA-2991-4DE8-8E79-C4EC07E1D669}" type="PERCENTAGE">
                  <a:rPr lang="en-US"/>
                  <a:pPr>
                    <a:defRPr sz="1050">
                      <a:solidFill>
                        <a:schemeClr val="bg1"/>
                      </a:solidFill>
                    </a:defRPr>
                  </a:pPr>
                  <a:t>[PERCENTAGE]</a:t>
                </a:fld>
                <a:endParaRPr lang="en-IN"/>
              </a:p>
            </c:rich>
          </c:tx>
          <c:numFmt formatCode="\$\ 0.00,\ \K"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3603938560934321"/>
          <c:y val="0.14266347141389935"/>
          <c:w val="0.50425290034012016"/>
          <c:h val="0.8233694701205827"/>
        </c:manualLayout>
      </c:layout>
      <c:doughnutChart>
        <c:varyColors val="1"/>
        <c:ser>
          <c:idx val="0"/>
          <c:order val="0"/>
          <c:tx>
            <c:strRef>
              <c:f>'Pie Chart'!$B$3</c:f>
              <c:strCache>
                <c:ptCount val="1"/>
                <c:pt idx="0">
                  <c:v>Total</c:v>
                </c:pt>
              </c:strCache>
            </c:strRef>
          </c:tx>
          <c:spPr>
            <a:gradFill>
              <a:gsLst>
                <a:gs pos="0">
                  <a:schemeClr val="tx1">
                    <a:lumMod val="85000"/>
                    <a:lumOff val="15000"/>
                    <a:alpha val="80000"/>
                  </a:schemeClr>
                </a:gs>
                <a:gs pos="100000">
                  <a:schemeClr val="tx1">
                    <a:lumMod val="65000"/>
                    <a:lumOff val="35000"/>
                    <a:alpha val="75000"/>
                  </a:schemeClr>
                </a:gs>
              </a:gsLst>
              <a:lin ang="3000000" scaled="0"/>
            </a:gradFill>
          </c:spPr>
          <c:explosion val="1"/>
          <c:dPt>
            <c:idx val="0"/>
            <c:bubble3D val="0"/>
            <c:spPr>
              <a:solidFill>
                <a:srgbClr val="006600"/>
              </a:solidFill>
              <a:ln w="19050">
                <a:solidFill>
                  <a:schemeClr val="lt1"/>
                </a:solidFill>
              </a:ln>
              <a:effectLst/>
            </c:spPr>
            <c:extLst>
              <c:ext xmlns:c16="http://schemas.microsoft.com/office/drawing/2014/chart" uri="{C3380CC4-5D6E-409C-BE32-E72D297353CC}">
                <c16:uniqueId val="{00000001-62D0-4F1B-AE43-DFAB76993650}"/>
              </c:ext>
            </c:extLst>
          </c:dPt>
          <c:dPt>
            <c:idx val="1"/>
            <c:bubble3D val="0"/>
            <c:spPr>
              <a:solidFill>
                <a:srgbClr val="009900"/>
              </a:solidFill>
              <a:ln w="19050">
                <a:solidFill>
                  <a:schemeClr val="lt1"/>
                </a:solidFill>
              </a:ln>
              <a:effectLst/>
            </c:spPr>
            <c:extLst>
              <c:ext xmlns:c16="http://schemas.microsoft.com/office/drawing/2014/chart" uri="{C3380CC4-5D6E-409C-BE32-E72D297353CC}">
                <c16:uniqueId val="{00000003-62D0-4F1B-AE43-DFAB76993650}"/>
              </c:ext>
            </c:extLst>
          </c:dPt>
          <c:dPt>
            <c:idx val="2"/>
            <c:bubble3D val="0"/>
            <c:spPr>
              <a:solidFill>
                <a:srgbClr val="003300"/>
              </a:solidFill>
              <a:ln w="19050">
                <a:solidFill>
                  <a:schemeClr val="lt1"/>
                </a:solidFill>
              </a:ln>
              <a:effectLst/>
            </c:spPr>
            <c:extLst>
              <c:ext xmlns:c16="http://schemas.microsoft.com/office/drawing/2014/chart" uri="{C3380CC4-5D6E-409C-BE32-E72D297353CC}">
                <c16:uniqueId val="{00000005-62D0-4F1B-AE43-DFAB76993650}"/>
              </c:ext>
            </c:extLst>
          </c:dPt>
          <c:dLbls>
            <c:dLbl>
              <c:idx val="0"/>
              <c:tx>
                <c:rich>
                  <a:bodyPr/>
                  <a:lstStyle/>
                  <a:p>
                    <a:fld id="{64890286-993D-4DBA-9385-D65D438D191C}"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2D0-4F1B-AE43-DFAB76993650}"/>
                </c:ext>
              </c:extLst>
            </c:dLbl>
            <c:dLbl>
              <c:idx val="1"/>
              <c:tx>
                <c:rich>
                  <a:bodyPr/>
                  <a:lstStyle/>
                  <a:p>
                    <a:fld id="{6B25A65D-3420-4A19-944D-524EAD2FA61A}"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2D0-4F1B-AE43-DFAB76993650}"/>
                </c:ext>
              </c:extLst>
            </c:dLbl>
            <c:dLbl>
              <c:idx val="2"/>
              <c:tx>
                <c:rich>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fld id="{2FF1ECBA-2991-4DE8-8E79-C4EC07E1D669}" type="PERCENTAGE">
                      <a:rPr lang="en-US"/>
                      <a:pPr>
                        <a:defRPr sz="1050">
                          <a:solidFill>
                            <a:schemeClr val="bg1"/>
                          </a:solidFill>
                        </a:defRPr>
                      </a:pPr>
                      <a:t>[PERCENTAGE]</a:t>
                    </a:fld>
                    <a:endParaRPr lang="en-IN"/>
                  </a:p>
                </c:rich>
              </c:tx>
              <c:numFmt formatCode="\$\ 0.00,\ \K"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2D0-4F1B-AE43-DFAB76993650}"/>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2D0-4F1B-AE43-DFAB76993650}"/>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'Clasterd Charts'!$F$3</c:f>
              <c:strCache>
                <c:ptCount val="1"/>
                <c:pt idx="0">
                  <c:v>Field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invertIfNegative val="0"/>
          <c:dPt>
            <c:idx val="46"/>
            <c:invertIfNegative val="0"/>
            <c:bubble3D val="0"/>
            <c:spPr>
              <a:gradFill rotWithShape="1">
                <a:gsLst>
                  <a:gs pos="0">
                    <a:schemeClr val="tx1">
                      <a:lumMod val="85000"/>
                      <a:lumOff val="15000"/>
                      <a:alpha val="80000"/>
                    </a:schemeClr>
                  </a:gs>
                  <a:gs pos="100000">
                    <a:schemeClr val="tx1">
                      <a:lumMod val="65000"/>
                      <a:lumOff val="35000"/>
                      <a:alpha val="75000"/>
                    </a:schemeClr>
                  </a:gs>
                </a:gsLst>
                <a:lin ang="3000000" scaled="0"/>
              </a:gradFill>
              <a:ln w="9525" cap="flat" cmpd="sng" algn="ctr">
                <a:solidFill>
                  <a:srgbClr val="00B050"/>
                </a:solidFill>
                <a:round/>
              </a:ln>
              <a:effectLst/>
            </c:spPr>
            <c:extLst>
              <c:ext xmlns:c16="http://schemas.microsoft.com/office/drawing/2014/chart" uri="{C3380CC4-5D6E-409C-BE32-E72D297353CC}">
                <c16:uniqueId val="{00000001-103A-4B16-9487-0897903E63D0}"/>
              </c:ext>
            </c:extLst>
          </c:dPt>
          <c:cat>
            <c:strRef>
              <c:f>'Clasterd Charts'!$E$4:$E$52</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'Clasterd Charts'!$F$4:$F$52</c:f>
              <c:numCache>
                <c:formatCode>\$\ 0.00,\ \K</c:formatCode>
                <c:ptCount val="49"/>
                <c:pt idx="0">
                  <c:v>919.91</c:v>
                </c:pt>
                <c:pt idx="1">
                  <c:v>1209.8240000000001</c:v>
                </c:pt>
                <c:pt idx="2">
                  <c:v>1270.53</c:v>
                </c:pt>
                <c:pt idx="3">
                  <c:v>1315.5600000000002</c:v>
                </c:pt>
                <c:pt idx="4">
                  <c:v>1603.1360000000002</c:v>
                </c:pt>
                <c:pt idx="5">
                  <c:v>2865.0199999999995</c:v>
                </c:pt>
                <c:pt idx="6">
                  <c:v>2914.31</c:v>
                </c:pt>
                <c:pt idx="7">
                  <c:v>4382.4860000000017</c:v>
                </c:pt>
                <c:pt idx="8">
                  <c:v>4579.7599999999993</c:v>
                </c:pt>
                <c:pt idx="9">
                  <c:v>4783.5220000000008</c:v>
                </c:pt>
                <c:pt idx="10">
                  <c:v>5589.3519999999971</c:v>
                </c:pt>
                <c:pt idx="11">
                  <c:v>7292.5239999999994</c:v>
                </c:pt>
                <c:pt idx="12">
                  <c:v>7464.9299999999985</c:v>
                </c:pt>
                <c:pt idx="13">
                  <c:v>8481.7099999999991</c:v>
                </c:pt>
                <c:pt idx="14">
                  <c:v>8929.369999999999</c:v>
                </c:pt>
                <c:pt idx="15">
                  <c:v>9217.0299999999988</c:v>
                </c:pt>
                <c:pt idx="16">
                  <c:v>10771.34</c:v>
                </c:pt>
                <c:pt idx="17">
                  <c:v>11220.055999999999</c:v>
                </c:pt>
                <c:pt idx="18">
                  <c:v>11678.129999999997</c:v>
                </c:pt>
                <c:pt idx="19">
                  <c:v>13384.356999999996</c:v>
                </c:pt>
                <c:pt idx="20">
                  <c:v>16729.101999999999</c:v>
                </c:pt>
                <c:pt idx="21">
                  <c:v>17431.149999999991</c:v>
                </c:pt>
                <c:pt idx="22">
                  <c:v>19510.639999999992</c:v>
                </c:pt>
                <c:pt idx="23">
                  <c:v>19683.390000000003</c:v>
                </c:pt>
                <c:pt idx="24">
                  <c:v>22205.149999999998</c:v>
                </c:pt>
                <c:pt idx="25">
                  <c:v>22627.955999999995</c:v>
                </c:pt>
                <c:pt idx="26">
                  <c:v>23705.523000000005</c:v>
                </c:pt>
                <c:pt idx="27">
                  <c:v>27451.068999999992</c:v>
                </c:pt>
                <c:pt idx="28">
                  <c:v>28634.43399999999</c:v>
                </c:pt>
                <c:pt idx="29">
                  <c:v>29863.149999999994</c:v>
                </c:pt>
                <c:pt idx="30">
                  <c:v>30661.872999999981</c:v>
                </c:pt>
                <c:pt idx="31">
                  <c:v>32108.117999999995</c:v>
                </c:pt>
                <c:pt idx="32">
                  <c:v>32114.610000000019</c:v>
                </c:pt>
                <c:pt idx="33">
                  <c:v>35282.000999999997</c:v>
                </c:pt>
                <c:pt idx="34">
                  <c:v>35764.312000000013</c:v>
                </c:pt>
                <c:pt idx="35">
                  <c:v>36591.749999999971</c:v>
                </c:pt>
                <c:pt idx="36">
                  <c:v>49095.840000000004</c:v>
                </c:pt>
                <c:pt idx="37">
                  <c:v>53555.360000000001</c:v>
                </c:pt>
                <c:pt idx="38">
                  <c:v>55603.163999999968</c:v>
                </c:pt>
                <c:pt idx="39">
                  <c:v>70636.719999999987</c:v>
                </c:pt>
                <c:pt idx="40">
                  <c:v>76269.614000000016</c:v>
                </c:pt>
                <c:pt idx="41">
                  <c:v>78258.135999999926</c:v>
                </c:pt>
                <c:pt idx="42">
                  <c:v>80166.10099999985</c:v>
                </c:pt>
                <c:pt idx="43">
                  <c:v>89473.707999999999</c:v>
                </c:pt>
                <c:pt idx="44">
                  <c:v>116511.91400000003</c:v>
                </c:pt>
                <c:pt idx="45">
                  <c:v>138641.26999999993</c:v>
                </c:pt>
                <c:pt idx="46">
                  <c:v>170188.04580000002</c:v>
                </c:pt>
                <c:pt idx="47">
                  <c:v>310876.27099999978</c:v>
                </c:pt>
                <c:pt idx="48">
                  <c:v>457687.63150000101</c:v>
                </c:pt>
              </c:numCache>
            </c:numRef>
          </c:val>
          <c:extLst>
            <c:ext xmlns:c16="http://schemas.microsoft.com/office/drawing/2014/chart" uri="{C3380CC4-5D6E-409C-BE32-E72D297353CC}">
              <c16:uniqueId val="{00000000-103A-4B16-9487-0897903E63D0}"/>
            </c:ext>
          </c:extLst>
        </c:ser>
        <c:dLbls>
          <c:showLegendKey val="0"/>
          <c:showVal val="0"/>
          <c:showCatName val="0"/>
          <c:showSerName val="0"/>
          <c:showPercent val="0"/>
          <c:showBubbleSize val="0"/>
        </c:dLbls>
        <c:gapWidth val="100"/>
        <c:axId val="1773284704"/>
        <c:axId val="1773287104"/>
      </c:barChart>
      <c:catAx>
        <c:axId val="177328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3287104"/>
        <c:crosses val="autoZero"/>
        <c:auto val="1"/>
        <c:lblAlgn val="ctr"/>
        <c:lblOffset val="100"/>
        <c:noMultiLvlLbl val="0"/>
      </c:catAx>
      <c:valAx>
        <c:axId val="1773287104"/>
        <c:scaling>
          <c:orientation val="minMax"/>
        </c:scaling>
        <c:delete val="0"/>
        <c:axPos val="b"/>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3284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Dyanamic Sales Analysis Dashboard.xlsx]Top 5!PivotTable7</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006600">
                  <a:alpha val="65882"/>
                </a:srgbClr>
              </a:gs>
              <a:gs pos="100000">
                <a:srgbClr val="92D050"/>
              </a:gs>
            </a:gsLst>
            <a:lin ang="3000000" scaled="0"/>
          </a:gra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93940354771087E-2"/>
          <c:y val="6.7278287461773695E-2"/>
          <c:w val="0.85997921400764499"/>
          <c:h val="0.79083628307929399"/>
        </c:manualLayout>
      </c:layout>
      <c:barChart>
        <c:barDir val="bar"/>
        <c:grouping val="stacked"/>
        <c:varyColors val="0"/>
        <c:ser>
          <c:idx val="0"/>
          <c:order val="0"/>
          <c:tx>
            <c:strRef>
              <c:f>'Top 5'!$B$3</c:f>
              <c:strCache>
                <c:ptCount val="1"/>
                <c:pt idx="0">
                  <c:v>Total</c:v>
                </c:pt>
              </c:strCache>
            </c:strRef>
          </c:tx>
          <c:spPr>
            <a:gradFill rotWithShape="1">
              <a:gsLst>
                <a:gs pos="0">
                  <a:srgbClr val="006600">
                    <a:alpha val="65882"/>
                  </a:srgbClr>
                </a:gs>
                <a:gs pos="100000">
                  <a:srgbClr val="92D050"/>
                </a:gs>
              </a:gsLst>
              <a:lin ang="3000000" scaled="0"/>
            </a:gradFill>
            <a:ln>
              <a:noFill/>
            </a:ln>
            <a:effectLst/>
          </c:spPr>
          <c:invertIfNegative val="0"/>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E5-4B27-B817-2266A31326CB}"/>
            </c:ext>
          </c:extLst>
        </c:ser>
        <c:dLbls>
          <c:dLblPos val="ctr"/>
          <c:showLegendKey val="0"/>
          <c:showVal val="1"/>
          <c:showCatName val="0"/>
          <c:showSerName val="0"/>
          <c:showPercent val="0"/>
          <c:showBubbleSize val="0"/>
        </c:dLbls>
        <c:gapWidth val="42"/>
        <c:overlap val="100"/>
        <c:axId val="1774938720"/>
        <c:axId val="1774936320"/>
      </c:barChart>
      <c:catAx>
        <c:axId val="177493872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4936320"/>
        <c:crosses val="autoZero"/>
        <c:auto val="1"/>
        <c:lblAlgn val="ctr"/>
        <c:lblOffset val="100"/>
        <c:noMultiLvlLbl val="0"/>
      </c:catAx>
      <c:valAx>
        <c:axId val="177493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493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922FA9F-3E11-4358-A976-BC74E44B8E8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C922FA9F-3E11-4358-A976-BC74E44B8E88}">
          <cx:tx>
            <cx:txData>
              <cx:f>_xlchart.v1.7</cx:f>
              <cx:v>Profit</cx:v>
            </cx:txData>
          </cx:tx>
          <cx:spPr>
            <a:gradFill>
              <a:gsLst>
                <a:gs pos="0">
                  <a:srgbClr val="FF99FF">
                    <a:alpha val="80000"/>
                    <a:lumMod val="82000"/>
                    <a:lumOff val="18000"/>
                  </a:srgbClr>
                </a:gs>
                <a:gs pos="100000">
                  <a:srgbClr val="660066">
                    <a:lumMod val="58000"/>
                  </a:srgbClr>
                </a:gs>
              </a:gsLst>
              <a:lin ang="3000000" scaled="0"/>
            </a:gradFill>
          </cx:spPr>
          <cx:dataLabels>
            <cx:numFmt formatCode="$ 0, K"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0">
                <a:solidFill>
                  <a:schemeClr val="bg1"/>
                </a:solidFill>
              </a:defRPr>
            </a:pPr>
            <a:endParaRPr lang="en-US" sz="1050" b="0" i="0" u="none" strike="noStrike" baseline="0">
              <a:solidFill>
                <a:schemeClr val="bg1"/>
              </a:solidFill>
              <a:latin typeface="Calibri"/>
              <a:cs typeface="Calibri"/>
            </a:endParaRPr>
          </a:p>
        </cx:txPr>
      </cx:axis>
      <cx:axis id="1" hidden="1">
        <cx:valScaling/>
        <cx:tickLabels/>
        <cx:numFmt formatCode="$ 0, K"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257175</xdr:colOff>
      <xdr:row>2</xdr:row>
      <xdr:rowOff>80962</xdr:rowOff>
    </xdr:from>
    <xdr:to>
      <xdr:col>14</xdr:col>
      <xdr:colOff>28575</xdr:colOff>
      <xdr:row>18</xdr:row>
      <xdr:rowOff>114300</xdr:rowOff>
    </xdr:to>
    <xdr:graphicFrame macro="">
      <xdr:nvGraphicFramePr>
        <xdr:cNvPr id="2" name="Chart 1">
          <a:extLst>
            <a:ext uri="{FF2B5EF4-FFF2-40B4-BE49-F238E27FC236}">
              <a16:creationId xmlns:a16="http://schemas.microsoft.com/office/drawing/2014/main" id="{387FDC72-9CD8-BE2F-9930-658205476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523875</xdr:colOff>
      <xdr:row>5</xdr:row>
      <xdr:rowOff>14287</xdr:rowOff>
    </xdr:from>
    <xdr:to>
      <xdr:col>15</xdr:col>
      <xdr:colOff>219075</xdr:colOff>
      <xdr:row>19</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8190AD5-6D61-E288-2025-184E60CA77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57925" y="9667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85725</xdr:colOff>
      <xdr:row>10</xdr:row>
      <xdr:rowOff>47625</xdr:rowOff>
    </xdr:from>
    <xdr:to>
      <xdr:col>13</xdr:col>
      <xdr:colOff>85725</xdr:colOff>
      <xdr:row>23</xdr:row>
      <xdr:rowOff>95250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637BD92-8BA0-0CB8-3949-93B235EB90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48575" y="1952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12</xdr:row>
      <xdr:rowOff>142875</xdr:rowOff>
    </xdr:from>
    <xdr:to>
      <xdr:col>13</xdr:col>
      <xdr:colOff>561975</xdr:colOff>
      <xdr:row>26</xdr:row>
      <xdr:rowOff>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B41FFDC-D83B-5C0A-143C-B4470692D6A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24825" y="2428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428625</xdr:colOff>
      <xdr:row>15</xdr:row>
      <xdr:rowOff>47625</xdr:rowOff>
    </xdr:from>
    <xdr:to>
      <xdr:col>14</xdr:col>
      <xdr:colOff>428625</xdr:colOff>
      <xdr:row>28</xdr:row>
      <xdr:rowOff>95250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5D8433B-215B-14FF-C993-CC4A43C0B9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01075" y="2905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223837</xdr:colOff>
      <xdr:row>3</xdr:row>
      <xdr:rowOff>185737</xdr:rowOff>
    </xdr:from>
    <xdr:to>
      <xdr:col>11</xdr:col>
      <xdr:colOff>528637</xdr:colOff>
      <xdr:row>18</xdr:row>
      <xdr:rowOff>71437</xdr:rowOff>
    </xdr:to>
    <xdr:graphicFrame macro="">
      <xdr:nvGraphicFramePr>
        <xdr:cNvPr id="2" name="Chart 1">
          <a:extLst>
            <a:ext uri="{FF2B5EF4-FFF2-40B4-BE49-F238E27FC236}">
              <a16:creationId xmlns:a16="http://schemas.microsoft.com/office/drawing/2014/main" id="{9C6557B8-018F-C134-7928-E4A00289F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114299</xdr:colOff>
      <xdr:row>8</xdr:row>
      <xdr:rowOff>109536</xdr:rowOff>
    </xdr:from>
    <xdr:to>
      <xdr:col>19</xdr:col>
      <xdr:colOff>47624</xdr:colOff>
      <xdr:row>29</xdr:row>
      <xdr:rowOff>66675</xdr:rowOff>
    </xdr:to>
    <xdr:graphicFrame macro="">
      <xdr:nvGraphicFramePr>
        <xdr:cNvPr id="4" name="Chart 3">
          <a:extLst>
            <a:ext uri="{FF2B5EF4-FFF2-40B4-BE49-F238E27FC236}">
              <a16:creationId xmlns:a16="http://schemas.microsoft.com/office/drawing/2014/main" id="{17A48309-5806-0EC3-7298-B7034BF18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2</xdr:row>
      <xdr:rowOff>147637</xdr:rowOff>
    </xdr:from>
    <xdr:to>
      <xdr:col>14</xdr:col>
      <xdr:colOff>323850</xdr:colOff>
      <xdr:row>18</xdr:row>
      <xdr:rowOff>180975</xdr:rowOff>
    </xdr:to>
    <xdr:graphicFrame macro="">
      <xdr:nvGraphicFramePr>
        <xdr:cNvPr id="2" name="Chart 1">
          <a:extLst>
            <a:ext uri="{FF2B5EF4-FFF2-40B4-BE49-F238E27FC236}">
              <a16:creationId xmlns:a16="http://schemas.microsoft.com/office/drawing/2014/main" id="{612C061A-EF98-EFA5-A7C6-DFE04D7F5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18</xdr:row>
      <xdr:rowOff>85725</xdr:rowOff>
    </xdr:from>
    <xdr:to>
      <xdr:col>1</xdr:col>
      <xdr:colOff>771524</xdr:colOff>
      <xdr:row>21</xdr:row>
      <xdr:rowOff>19050</xdr:rowOff>
    </xdr:to>
    <xdr:graphicFrame macro="">
      <xdr:nvGraphicFramePr>
        <xdr:cNvPr id="2" name="Chart 1">
          <a:extLst>
            <a:ext uri="{FF2B5EF4-FFF2-40B4-BE49-F238E27FC236}">
              <a16:creationId xmlns:a16="http://schemas.microsoft.com/office/drawing/2014/main" id="{460BEB4E-CC91-EA41-B325-E4ABBE41C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18</xdr:row>
      <xdr:rowOff>114300</xdr:rowOff>
    </xdr:from>
    <xdr:to>
      <xdr:col>4</xdr:col>
      <xdr:colOff>781050</xdr:colOff>
      <xdr:row>21</xdr:row>
      <xdr:rowOff>47625</xdr:rowOff>
    </xdr:to>
    <xdr:graphicFrame macro="">
      <xdr:nvGraphicFramePr>
        <xdr:cNvPr id="3" name="Chart 2">
          <a:extLst>
            <a:ext uri="{FF2B5EF4-FFF2-40B4-BE49-F238E27FC236}">
              <a16:creationId xmlns:a16="http://schemas.microsoft.com/office/drawing/2014/main" id="{7095F282-360F-E35C-DBA7-5A5087A64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18</xdr:row>
      <xdr:rowOff>100012</xdr:rowOff>
    </xdr:from>
    <xdr:to>
      <xdr:col>7</xdr:col>
      <xdr:colOff>895350</xdr:colOff>
      <xdr:row>21</xdr:row>
      <xdr:rowOff>28575</xdr:rowOff>
    </xdr:to>
    <xdr:graphicFrame macro="">
      <xdr:nvGraphicFramePr>
        <xdr:cNvPr id="4" name="Chart 3">
          <a:extLst>
            <a:ext uri="{FF2B5EF4-FFF2-40B4-BE49-F238E27FC236}">
              <a16:creationId xmlns:a16="http://schemas.microsoft.com/office/drawing/2014/main" id="{16F6A345-32FA-4547-B47D-F75BA5B6E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18</xdr:row>
      <xdr:rowOff>90486</xdr:rowOff>
    </xdr:from>
    <xdr:to>
      <xdr:col>10</xdr:col>
      <xdr:colOff>914401</xdr:colOff>
      <xdr:row>21</xdr:row>
      <xdr:rowOff>19049</xdr:rowOff>
    </xdr:to>
    <xdr:graphicFrame macro="">
      <xdr:nvGraphicFramePr>
        <xdr:cNvPr id="5" name="Chart 4">
          <a:extLst>
            <a:ext uri="{FF2B5EF4-FFF2-40B4-BE49-F238E27FC236}">
              <a16:creationId xmlns:a16="http://schemas.microsoft.com/office/drawing/2014/main" id="{3CB7F145-B13D-E455-E6BC-512A2583F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18</xdr:row>
      <xdr:rowOff>76201</xdr:rowOff>
    </xdr:from>
    <xdr:to>
      <xdr:col>13</xdr:col>
      <xdr:colOff>1047750</xdr:colOff>
      <xdr:row>21</xdr:row>
      <xdr:rowOff>19051</xdr:rowOff>
    </xdr:to>
    <xdr:graphicFrame macro="">
      <xdr:nvGraphicFramePr>
        <xdr:cNvPr id="6" name="Chart 5">
          <a:extLst>
            <a:ext uri="{FF2B5EF4-FFF2-40B4-BE49-F238E27FC236}">
              <a16:creationId xmlns:a16="http://schemas.microsoft.com/office/drawing/2014/main" id="{525182D4-12B9-1C78-7A9B-371EC3490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0</xdr:row>
      <xdr:rowOff>38101</xdr:rowOff>
    </xdr:from>
    <xdr:to>
      <xdr:col>29</xdr:col>
      <xdr:colOff>304800</xdr:colOff>
      <xdr:row>2</xdr:row>
      <xdr:rowOff>47625</xdr:rowOff>
    </xdr:to>
    <xdr:sp macro="" textlink="">
      <xdr:nvSpPr>
        <xdr:cNvPr id="2" name="Rectangle: Rounded Corners 1">
          <a:extLst>
            <a:ext uri="{FF2B5EF4-FFF2-40B4-BE49-F238E27FC236}">
              <a16:creationId xmlns:a16="http://schemas.microsoft.com/office/drawing/2014/main" id="{47DC36B9-97B3-0FC8-3014-5C200A4955CC}"/>
            </a:ext>
          </a:extLst>
        </xdr:cNvPr>
        <xdr:cNvSpPr/>
      </xdr:nvSpPr>
      <xdr:spPr>
        <a:xfrm>
          <a:off x="57150" y="38101"/>
          <a:ext cx="17926050" cy="390524"/>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a:t>
          </a:r>
          <a:r>
            <a:rPr lang="en-IN" sz="16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152400</xdr:colOff>
      <xdr:row>3</xdr:row>
      <xdr:rowOff>19051</xdr:rowOff>
    </xdr:from>
    <xdr:to>
      <xdr:col>29</xdr:col>
      <xdr:colOff>276224</xdr:colOff>
      <xdr:row>11</xdr:row>
      <xdr:rowOff>171451</xdr:rowOff>
    </xdr:to>
    <xdr:grpSp>
      <xdr:nvGrpSpPr>
        <xdr:cNvPr id="40" name="Group 39">
          <a:extLst>
            <a:ext uri="{FF2B5EF4-FFF2-40B4-BE49-F238E27FC236}">
              <a16:creationId xmlns:a16="http://schemas.microsoft.com/office/drawing/2014/main" id="{A78504E6-78D6-C500-4A57-1CCE5B0E4459}"/>
            </a:ext>
          </a:extLst>
        </xdr:cNvPr>
        <xdr:cNvGrpSpPr/>
      </xdr:nvGrpSpPr>
      <xdr:grpSpPr>
        <a:xfrm>
          <a:off x="152400" y="590551"/>
          <a:ext cx="17802224" cy="1676400"/>
          <a:chOff x="152400" y="590550"/>
          <a:chExt cx="17802224" cy="2028825"/>
        </a:xfrm>
      </xdr:grpSpPr>
      <xdr:grpSp>
        <xdr:nvGrpSpPr>
          <xdr:cNvPr id="10" name="Group 9">
            <a:extLst>
              <a:ext uri="{FF2B5EF4-FFF2-40B4-BE49-F238E27FC236}">
                <a16:creationId xmlns:a16="http://schemas.microsoft.com/office/drawing/2014/main" id="{DEA625BC-32CD-F042-B9F3-77192FB1051D}"/>
              </a:ext>
            </a:extLst>
          </xdr:cNvPr>
          <xdr:cNvGrpSpPr/>
        </xdr:nvGrpSpPr>
        <xdr:grpSpPr>
          <a:xfrm>
            <a:off x="152400" y="590550"/>
            <a:ext cx="3438525" cy="2000250"/>
            <a:chOff x="47625" y="590550"/>
            <a:chExt cx="2724150" cy="2000250"/>
          </a:xfrm>
        </xdr:grpSpPr>
        <xdr:sp macro="" textlink="">
          <xdr:nvSpPr>
            <xdr:cNvPr id="3" name="Rectangle: Rounded Corners 2">
              <a:extLst>
                <a:ext uri="{FF2B5EF4-FFF2-40B4-BE49-F238E27FC236}">
                  <a16:creationId xmlns:a16="http://schemas.microsoft.com/office/drawing/2014/main" id="{1F176918-312B-E431-1E7B-7098398B7FED}"/>
                </a:ext>
              </a:extLst>
            </xdr:cNvPr>
            <xdr:cNvSpPr/>
          </xdr:nvSpPr>
          <xdr:spPr>
            <a:xfrm>
              <a:off x="47625" y="590550"/>
              <a:ext cx="2722116" cy="381000"/>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485EA7D1-1AB6-DF9F-AD4A-AA4DEF258BEA}"/>
                </a:ext>
              </a:extLst>
            </xdr:cNvPr>
            <xdr:cNvSpPr/>
          </xdr:nvSpPr>
          <xdr:spPr>
            <a:xfrm>
              <a:off x="47625" y="1009649"/>
              <a:ext cx="2724150" cy="1581151"/>
            </a:xfrm>
            <a:prstGeom prst="roundRect">
              <a:avLst>
                <a:gd name="adj" fmla="val 6863"/>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FB99D2D1-7256-29D2-C374-CCEEE5ADAFF1}"/>
                </a:ext>
              </a:extLst>
            </xdr:cNvPr>
            <xdr:cNvSpPr/>
          </xdr:nvSpPr>
          <xdr:spPr>
            <a:xfrm>
              <a:off x="133349" y="1095375"/>
              <a:ext cx="2562225"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F448E7-C426-4D12-8470-CB390F525289}"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 name="Rectangle: Rounded Corners 6">
              <a:extLst>
                <a:ext uri="{FF2B5EF4-FFF2-40B4-BE49-F238E27FC236}">
                  <a16:creationId xmlns:a16="http://schemas.microsoft.com/office/drawing/2014/main" id="{70065098-C233-970F-9B5F-C6246E64AFEF}"/>
                </a:ext>
              </a:extLst>
            </xdr:cNvPr>
            <xdr:cNvSpPr/>
          </xdr:nvSpPr>
          <xdr:spPr>
            <a:xfrm>
              <a:off x="114300" y="2114550"/>
              <a:ext cx="2572552"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8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A8A77F5C-7E5C-8FE2-9E2D-2FEBB3F64F14}"/>
              </a:ext>
            </a:extLst>
          </xdr:cNvPr>
          <xdr:cNvGrpSpPr/>
        </xdr:nvGrpSpPr>
        <xdr:grpSpPr>
          <a:xfrm>
            <a:off x="3686174" y="600075"/>
            <a:ext cx="3448051" cy="2000250"/>
            <a:chOff x="47625" y="590550"/>
            <a:chExt cx="2724150" cy="2000250"/>
          </a:xfrm>
        </xdr:grpSpPr>
        <xdr:sp macro="" textlink="">
          <xdr:nvSpPr>
            <xdr:cNvPr id="12" name="Rectangle: Rounded Corners 11">
              <a:extLst>
                <a:ext uri="{FF2B5EF4-FFF2-40B4-BE49-F238E27FC236}">
                  <a16:creationId xmlns:a16="http://schemas.microsoft.com/office/drawing/2014/main" id="{3441F549-B23A-79A9-8E1D-58B21DD43BB5}"/>
                </a:ext>
              </a:extLst>
            </xdr:cNvPr>
            <xdr:cNvSpPr/>
          </xdr:nvSpPr>
          <xdr:spPr>
            <a:xfrm>
              <a:off x="47625" y="590550"/>
              <a:ext cx="2722116" cy="381000"/>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27E27243-6C44-C868-52FD-25862D6AFB45}"/>
                </a:ext>
              </a:extLst>
            </xdr:cNvPr>
            <xdr:cNvSpPr/>
          </xdr:nvSpPr>
          <xdr:spPr>
            <a:xfrm>
              <a:off x="47625" y="1009649"/>
              <a:ext cx="2724150" cy="1581151"/>
            </a:xfrm>
            <a:prstGeom prst="roundRect">
              <a:avLst>
                <a:gd name="adj" fmla="val 6863"/>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14" name="Rectangle: Rounded Corners 13">
              <a:extLst>
                <a:ext uri="{FF2B5EF4-FFF2-40B4-BE49-F238E27FC236}">
                  <a16:creationId xmlns:a16="http://schemas.microsoft.com/office/drawing/2014/main" id="{4680EDAF-5431-34A5-5D7A-7BF094E1FA9F}"/>
                </a:ext>
              </a:extLst>
            </xdr:cNvPr>
            <xdr:cNvSpPr/>
          </xdr:nvSpPr>
          <xdr:spPr>
            <a:xfrm>
              <a:off x="133349" y="1095375"/>
              <a:ext cx="2562225"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A83A6DA-7851-442B-BE98-AA887E8054B7}"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$2,86,397.02</a:t>
              </a:fld>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5" name="Rectangle: Rounded Corners 14">
              <a:extLst>
                <a:ext uri="{FF2B5EF4-FFF2-40B4-BE49-F238E27FC236}">
                  <a16:creationId xmlns:a16="http://schemas.microsoft.com/office/drawing/2014/main" id="{A758AFA1-FCA0-36A2-E87E-6BF5397A707D}"/>
                </a:ext>
              </a:extLst>
            </xdr:cNvPr>
            <xdr:cNvSpPr/>
          </xdr:nvSpPr>
          <xdr:spPr>
            <a:xfrm>
              <a:off x="114300" y="2114550"/>
              <a:ext cx="2572552"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6" name="Group 15">
            <a:extLst>
              <a:ext uri="{FF2B5EF4-FFF2-40B4-BE49-F238E27FC236}">
                <a16:creationId xmlns:a16="http://schemas.microsoft.com/office/drawing/2014/main" id="{A3EE6345-DEAC-4AF8-DE96-F1F020E8149B}"/>
              </a:ext>
            </a:extLst>
          </xdr:cNvPr>
          <xdr:cNvGrpSpPr/>
        </xdr:nvGrpSpPr>
        <xdr:grpSpPr>
          <a:xfrm>
            <a:off x="7219949" y="609600"/>
            <a:ext cx="3476625" cy="2000250"/>
            <a:chOff x="47625" y="590550"/>
            <a:chExt cx="2724150" cy="2000250"/>
          </a:xfrm>
        </xdr:grpSpPr>
        <xdr:sp macro="" textlink="">
          <xdr:nvSpPr>
            <xdr:cNvPr id="17" name="Rectangle: Rounded Corners 16">
              <a:extLst>
                <a:ext uri="{FF2B5EF4-FFF2-40B4-BE49-F238E27FC236}">
                  <a16:creationId xmlns:a16="http://schemas.microsoft.com/office/drawing/2014/main" id="{B09CF9E6-A86E-BADD-AC6B-0AD950CEC3E6}"/>
                </a:ext>
              </a:extLst>
            </xdr:cNvPr>
            <xdr:cNvSpPr/>
          </xdr:nvSpPr>
          <xdr:spPr>
            <a:xfrm>
              <a:off x="47625" y="590550"/>
              <a:ext cx="2722116" cy="381000"/>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17">
              <a:extLst>
                <a:ext uri="{FF2B5EF4-FFF2-40B4-BE49-F238E27FC236}">
                  <a16:creationId xmlns:a16="http://schemas.microsoft.com/office/drawing/2014/main" id="{D531ECF2-0C4E-0986-EE5B-C754D9348017}"/>
                </a:ext>
              </a:extLst>
            </xdr:cNvPr>
            <xdr:cNvSpPr/>
          </xdr:nvSpPr>
          <xdr:spPr>
            <a:xfrm>
              <a:off x="47625" y="1009649"/>
              <a:ext cx="2724150" cy="1581151"/>
            </a:xfrm>
            <a:prstGeom prst="roundRect">
              <a:avLst>
                <a:gd name="adj" fmla="val 6863"/>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19" name="Rectangle: Rounded Corners 18">
              <a:extLst>
                <a:ext uri="{FF2B5EF4-FFF2-40B4-BE49-F238E27FC236}">
                  <a16:creationId xmlns:a16="http://schemas.microsoft.com/office/drawing/2014/main" id="{9246E4C6-5CA8-925B-5D2A-E47A2DD88F88}"/>
                </a:ext>
              </a:extLst>
            </xdr:cNvPr>
            <xdr:cNvSpPr/>
          </xdr:nvSpPr>
          <xdr:spPr>
            <a:xfrm>
              <a:off x="133349" y="1095375"/>
              <a:ext cx="2562225"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96E0EA-CBB8-41F8-B20F-1D245976BFE3}"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0" name="Rectangle: Rounded Corners 19">
              <a:extLst>
                <a:ext uri="{FF2B5EF4-FFF2-40B4-BE49-F238E27FC236}">
                  <a16:creationId xmlns:a16="http://schemas.microsoft.com/office/drawing/2014/main" id="{DD583664-C240-68E2-70ED-8F221FA87951}"/>
                </a:ext>
              </a:extLst>
            </xdr:cNvPr>
            <xdr:cNvSpPr/>
          </xdr:nvSpPr>
          <xdr:spPr>
            <a:xfrm>
              <a:off x="114300" y="2114550"/>
              <a:ext cx="2572552"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1" name="Group 20">
            <a:extLst>
              <a:ext uri="{FF2B5EF4-FFF2-40B4-BE49-F238E27FC236}">
                <a16:creationId xmlns:a16="http://schemas.microsoft.com/office/drawing/2014/main" id="{0BA5AFF1-CB72-AA25-7A1A-8ACB2E4A092E}"/>
              </a:ext>
            </a:extLst>
          </xdr:cNvPr>
          <xdr:cNvGrpSpPr/>
        </xdr:nvGrpSpPr>
        <xdr:grpSpPr>
          <a:xfrm>
            <a:off x="10791824" y="619125"/>
            <a:ext cx="3514726" cy="2000250"/>
            <a:chOff x="47625" y="590550"/>
            <a:chExt cx="2724150" cy="2000250"/>
          </a:xfrm>
        </xdr:grpSpPr>
        <xdr:sp macro="" textlink="">
          <xdr:nvSpPr>
            <xdr:cNvPr id="22" name="Rectangle: Rounded Corners 21">
              <a:extLst>
                <a:ext uri="{FF2B5EF4-FFF2-40B4-BE49-F238E27FC236}">
                  <a16:creationId xmlns:a16="http://schemas.microsoft.com/office/drawing/2014/main" id="{A62120E8-4874-7EC3-7DA4-EE1F95371880}"/>
                </a:ext>
              </a:extLst>
            </xdr:cNvPr>
            <xdr:cNvSpPr/>
          </xdr:nvSpPr>
          <xdr:spPr>
            <a:xfrm>
              <a:off x="47625" y="590550"/>
              <a:ext cx="2722116" cy="381000"/>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3" name="Rectangle: Rounded Corners 22">
              <a:extLst>
                <a:ext uri="{FF2B5EF4-FFF2-40B4-BE49-F238E27FC236}">
                  <a16:creationId xmlns:a16="http://schemas.microsoft.com/office/drawing/2014/main" id="{249F70E7-9203-3BC5-D1E0-308213AB44FF}"/>
                </a:ext>
              </a:extLst>
            </xdr:cNvPr>
            <xdr:cNvSpPr/>
          </xdr:nvSpPr>
          <xdr:spPr>
            <a:xfrm>
              <a:off x="47625" y="1009649"/>
              <a:ext cx="2724150" cy="1581151"/>
            </a:xfrm>
            <a:prstGeom prst="roundRect">
              <a:avLst>
                <a:gd name="adj" fmla="val 6863"/>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24" name="Rectangle: Rounded Corners 23">
              <a:extLst>
                <a:ext uri="{FF2B5EF4-FFF2-40B4-BE49-F238E27FC236}">
                  <a16:creationId xmlns:a16="http://schemas.microsoft.com/office/drawing/2014/main" id="{6F74018B-7ECC-D377-E330-9D82968260CC}"/>
                </a:ext>
              </a:extLst>
            </xdr:cNvPr>
            <xdr:cNvSpPr/>
          </xdr:nvSpPr>
          <xdr:spPr>
            <a:xfrm>
              <a:off x="133349" y="1095375"/>
              <a:ext cx="2562225"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0FEC39-AF9A-4731-AF9F-E644282E14B8}"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5" name="Rectangle: Rounded Corners 24">
              <a:extLst>
                <a:ext uri="{FF2B5EF4-FFF2-40B4-BE49-F238E27FC236}">
                  <a16:creationId xmlns:a16="http://schemas.microsoft.com/office/drawing/2014/main" id="{EB0238EE-A8A7-FAF5-6260-48447AD39A5B}"/>
                </a:ext>
              </a:extLst>
            </xdr:cNvPr>
            <xdr:cNvSpPr/>
          </xdr:nvSpPr>
          <xdr:spPr>
            <a:xfrm>
              <a:off x="114300" y="2114550"/>
              <a:ext cx="2572552"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6" name="Group 25">
            <a:extLst>
              <a:ext uri="{FF2B5EF4-FFF2-40B4-BE49-F238E27FC236}">
                <a16:creationId xmlns:a16="http://schemas.microsoft.com/office/drawing/2014/main" id="{838F8D19-56E5-1588-5E21-2F9D3B68E883}"/>
              </a:ext>
            </a:extLst>
          </xdr:cNvPr>
          <xdr:cNvGrpSpPr/>
        </xdr:nvGrpSpPr>
        <xdr:grpSpPr>
          <a:xfrm>
            <a:off x="14401799" y="619125"/>
            <a:ext cx="3552825" cy="2000250"/>
            <a:chOff x="47625" y="590550"/>
            <a:chExt cx="2724150" cy="2000250"/>
          </a:xfrm>
        </xdr:grpSpPr>
        <xdr:sp macro="" textlink="">
          <xdr:nvSpPr>
            <xdr:cNvPr id="27" name="Rectangle: Rounded Corners 26">
              <a:extLst>
                <a:ext uri="{FF2B5EF4-FFF2-40B4-BE49-F238E27FC236}">
                  <a16:creationId xmlns:a16="http://schemas.microsoft.com/office/drawing/2014/main" id="{5CF708F8-D0E2-ED42-51D7-CC6350297F1F}"/>
                </a:ext>
              </a:extLst>
            </xdr:cNvPr>
            <xdr:cNvSpPr/>
          </xdr:nvSpPr>
          <xdr:spPr>
            <a:xfrm>
              <a:off x="47625" y="590550"/>
              <a:ext cx="2722116" cy="381000"/>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8" name="Rectangle: Rounded Corners 27">
              <a:extLst>
                <a:ext uri="{FF2B5EF4-FFF2-40B4-BE49-F238E27FC236}">
                  <a16:creationId xmlns:a16="http://schemas.microsoft.com/office/drawing/2014/main" id="{FB063331-DD93-4E46-8B20-51AAFA2F931A}"/>
                </a:ext>
              </a:extLst>
            </xdr:cNvPr>
            <xdr:cNvSpPr/>
          </xdr:nvSpPr>
          <xdr:spPr>
            <a:xfrm>
              <a:off x="47625" y="1009649"/>
              <a:ext cx="2724150" cy="1581151"/>
            </a:xfrm>
            <a:prstGeom prst="roundRect">
              <a:avLst>
                <a:gd name="adj" fmla="val 6863"/>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29" name="Rectangle: Rounded Corners 28">
              <a:extLst>
                <a:ext uri="{FF2B5EF4-FFF2-40B4-BE49-F238E27FC236}">
                  <a16:creationId xmlns:a16="http://schemas.microsoft.com/office/drawing/2014/main" id="{57EA7C97-ACAB-8F30-EC78-18CFA95246E3}"/>
                </a:ext>
              </a:extLst>
            </xdr:cNvPr>
            <xdr:cNvSpPr/>
          </xdr:nvSpPr>
          <xdr:spPr>
            <a:xfrm>
              <a:off x="133349" y="1095375"/>
              <a:ext cx="2562225"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D444AA7-3B2B-4942-AD65-FA8E87BF26A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0" name="Rectangle: Rounded Corners 29">
              <a:extLst>
                <a:ext uri="{FF2B5EF4-FFF2-40B4-BE49-F238E27FC236}">
                  <a16:creationId xmlns:a16="http://schemas.microsoft.com/office/drawing/2014/main" id="{16806789-7675-B939-FCEF-49D53A3589FE}"/>
                </a:ext>
              </a:extLst>
            </xdr:cNvPr>
            <xdr:cNvSpPr/>
          </xdr:nvSpPr>
          <xdr:spPr>
            <a:xfrm>
              <a:off x="114300" y="2114550"/>
              <a:ext cx="2572552" cy="428625"/>
            </a:xfrm>
            <a:prstGeom prst="roundRect">
              <a:avLst/>
            </a:prstGeom>
            <a:gradFill>
              <a:gsLst>
                <a:gs pos="0">
                  <a:schemeClr val="tx1">
                    <a:lumMod val="85000"/>
                    <a:lumOff val="15000"/>
                    <a:alpha val="75000"/>
                  </a:schemeClr>
                </a:gs>
                <a:gs pos="100000">
                  <a:schemeClr val="tx1">
                    <a:alpha val="80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6</xdr:col>
      <xdr:colOff>180975</xdr:colOff>
      <xdr:row>7</xdr:row>
      <xdr:rowOff>38100</xdr:rowOff>
    </xdr:from>
    <xdr:to>
      <xdr:col>11</xdr:col>
      <xdr:colOff>257175</xdr:colOff>
      <xdr:row>9</xdr:row>
      <xdr:rowOff>161925</xdr:rowOff>
    </xdr:to>
    <xdr:graphicFrame macro="">
      <xdr:nvGraphicFramePr>
        <xdr:cNvPr id="8" name="Chart 7">
          <a:extLst>
            <a:ext uri="{FF2B5EF4-FFF2-40B4-BE49-F238E27FC236}">
              <a16:creationId xmlns:a16="http://schemas.microsoft.com/office/drawing/2014/main" id="{4C5076E9-41B2-4959-803B-E0D199BFF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28574</xdr:colOff>
      <xdr:row>7</xdr:row>
      <xdr:rowOff>38100</xdr:rowOff>
    </xdr:from>
    <xdr:to>
      <xdr:col>17</xdr:col>
      <xdr:colOff>190499</xdr:colOff>
      <xdr:row>9</xdr:row>
      <xdr:rowOff>157163</xdr:rowOff>
    </xdr:to>
    <xdr:graphicFrame macro="">
      <xdr:nvGraphicFramePr>
        <xdr:cNvPr id="31" name="Chart 30">
          <a:extLst>
            <a:ext uri="{FF2B5EF4-FFF2-40B4-BE49-F238E27FC236}">
              <a16:creationId xmlns:a16="http://schemas.microsoft.com/office/drawing/2014/main" id="{9E450C9F-22B4-420B-A576-245165555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600075</xdr:colOff>
      <xdr:row>7</xdr:row>
      <xdr:rowOff>47625</xdr:rowOff>
    </xdr:from>
    <xdr:to>
      <xdr:col>23</xdr:col>
      <xdr:colOff>133350</xdr:colOff>
      <xdr:row>9</xdr:row>
      <xdr:rowOff>166688</xdr:rowOff>
    </xdr:to>
    <xdr:graphicFrame macro="">
      <xdr:nvGraphicFramePr>
        <xdr:cNvPr id="32" name="Chart 31">
          <a:extLst>
            <a:ext uri="{FF2B5EF4-FFF2-40B4-BE49-F238E27FC236}">
              <a16:creationId xmlns:a16="http://schemas.microsoft.com/office/drawing/2014/main" id="{61301632-5338-4860-A017-6E9F76708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552450</xdr:colOff>
      <xdr:row>7</xdr:row>
      <xdr:rowOff>38100</xdr:rowOff>
    </xdr:from>
    <xdr:to>
      <xdr:col>29</xdr:col>
      <xdr:colOff>171449</xdr:colOff>
      <xdr:row>9</xdr:row>
      <xdr:rowOff>171450</xdr:rowOff>
    </xdr:to>
    <xdr:graphicFrame macro="">
      <xdr:nvGraphicFramePr>
        <xdr:cNvPr id="33" name="Chart 32">
          <a:extLst>
            <a:ext uri="{FF2B5EF4-FFF2-40B4-BE49-F238E27FC236}">
              <a16:creationId xmlns:a16="http://schemas.microsoft.com/office/drawing/2014/main" id="{39422EEE-AE54-4CAE-8172-09AC02303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295275</xdr:colOff>
      <xdr:row>7</xdr:row>
      <xdr:rowOff>0</xdr:rowOff>
    </xdr:from>
    <xdr:to>
      <xdr:col>5</xdr:col>
      <xdr:colOff>504825</xdr:colOff>
      <xdr:row>9</xdr:row>
      <xdr:rowOff>123825</xdr:rowOff>
    </xdr:to>
    <xdr:graphicFrame macro="">
      <xdr:nvGraphicFramePr>
        <xdr:cNvPr id="6" name="Chart 5">
          <a:extLst>
            <a:ext uri="{FF2B5EF4-FFF2-40B4-BE49-F238E27FC236}">
              <a16:creationId xmlns:a16="http://schemas.microsoft.com/office/drawing/2014/main" id="{404456B5-D018-4DEF-8A3B-FFB3A862E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57151</xdr:colOff>
          <xdr:row>9</xdr:row>
          <xdr:rowOff>171450</xdr:rowOff>
        </xdr:from>
        <xdr:to>
          <xdr:col>11</xdr:col>
          <xdr:colOff>285751</xdr:colOff>
          <xdr:row>11</xdr:row>
          <xdr:rowOff>85725</xdr:rowOff>
        </xdr:to>
        <xdr:pic>
          <xdr:nvPicPr>
            <xdr:cNvPr id="35" name="Picture 34">
              <a:extLst>
                <a:ext uri="{FF2B5EF4-FFF2-40B4-BE49-F238E27FC236}">
                  <a16:creationId xmlns:a16="http://schemas.microsoft.com/office/drawing/2014/main" id="{E2ADE2B2-806E-C00E-79C5-F327A78153EC}"/>
                </a:ext>
              </a:extLst>
            </xdr:cNvPr>
            <xdr:cNvPicPr>
              <a:picLocks noChangeAspect="1" noChangeArrowheads="1"/>
              <a:extLst>
                <a:ext uri="{84589F7E-364E-4C9E-8A38-B11213B215E9}">
                  <a14:cameraTool cellRange="'KPI YOYProfit'!$I$9" spid="_x0000_s10552"/>
                </a:ext>
              </a:extLst>
            </xdr:cNvPicPr>
          </xdr:nvPicPr>
          <xdr:blipFill>
            <a:blip xmlns:r="http://schemas.openxmlformats.org/officeDocument/2006/relationships" r:embed="rId6"/>
            <a:srcRect/>
            <a:stretch>
              <a:fillRect/>
            </a:stretch>
          </xdr:blipFill>
          <xdr:spPr bwMode="auto">
            <a:xfrm>
              <a:off x="5543551" y="1885950"/>
              <a:ext cx="1447800" cy="295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533400</xdr:colOff>
          <xdr:row>10</xdr:row>
          <xdr:rowOff>9524</xdr:rowOff>
        </xdr:from>
        <xdr:to>
          <xdr:col>17</xdr:col>
          <xdr:colOff>190500</xdr:colOff>
          <xdr:row>11</xdr:row>
          <xdr:rowOff>95249</xdr:rowOff>
        </xdr:to>
        <xdr:pic>
          <xdr:nvPicPr>
            <xdr:cNvPr id="37" name="Picture 36">
              <a:extLst>
                <a:ext uri="{FF2B5EF4-FFF2-40B4-BE49-F238E27FC236}">
                  <a16:creationId xmlns:a16="http://schemas.microsoft.com/office/drawing/2014/main" id="{EB82B612-22EC-984C-0B81-8015E28AA2EA}"/>
                </a:ext>
              </a:extLst>
            </xdr:cNvPr>
            <xdr:cNvPicPr>
              <a:picLocks noChangeAspect="1" noChangeArrowheads="1"/>
              <a:extLst>
                <a:ext uri="{84589F7E-364E-4C9E-8A38-B11213B215E9}">
                  <a14:cameraTool cellRange="'KPI YOYProfit'!$J$9" spid="_x0000_s10553"/>
                </a:ext>
              </a:extLst>
            </xdr:cNvPicPr>
          </xdr:nvPicPr>
          <xdr:blipFill>
            <a:blip xmlns:r="http://schemas.openxmlformats.org/officeDocument/2006/relationships" r:embed="rId7"/>
            <a:srcRect/>
            <a:stretch>
              <a:fillRect/>
            </a:stretch>
          </xdr:blipFill>
          <xdr:spPr bwMode="auto">
            <a:xfrm>
              <a:off x="9067800" y="1914524"/>
              <a:ext cx="148590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457200</xdr:colOff>
          <xdr:row>10</xdr:row>
          <xdr:rowOff>0</xdr:rowOff>
        </xdr:from>
        <xdr:to>
          <xdr:col>23</xdr:col>
          <xdr:colOff>142875</xdr:colOff>
          <xdr:row>11</xdr:row>
          <xdr:rowOff>104775</xdr:rowOff>
        </xdr:to>
        <xdr:pic>
          <xdr:nvPicPr>
            <xdr:cNvPr id="38" name="Picture 37">
              <a:extLst>
                <a:ext uri="{FF2B5EF4-FFF2-40B4-BE49-F238E27FC236}">
                  <a16:creationId xmlns:a16="http://schemas.microsoft.com/office/drawing/2014/main" id="{2C2FC47B-1E32-1265-AE21-C909C7A1B467}"/>
                </a:ext>
              </a:extLst>
            </xdr:cNvPr>
            <xdr:cNvPicPr>
              <a:picLocks noChangeAspect="1" noChangeArrowheads="1"/>
              <a:extLst>
                <a:ext uri="{84589F7E-364E-4C9E-8A38-B11213B215E9}">
                  <a14:cameraTool cellRange="'KPI YOYProfit'!$K$9" spid="_x0000_s10554"/>
                </a:ext>
              </a:extLst>
            </xdr:cNvPicPr>
          </xdr:nvPicPr>
          <xdr:blipFill>
            <a:blip xmlns:r="http://schemas.openxmlformats.org/officeDocument/2006/relationships" r:embed="rId8"/>
            <a:srcRect/>
            <a:stretch>
              <a:fillRect/>
            </a:stretch>
          </xdr:blipFill>
          <xdr:spPr bwMode="auto">
            <a:xfrm>
              <a:off x="12649200" y="1905000"/>
              <a:ext cx="1514475" cy="295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381000</xdr:colOff>
          <xdr:row>10</xdr:row>
          <xdr:rowOff>9526</xdr:rowOff>
        </xdr:from>
        <xdr:to>
          <xdr:col>29</xdr:col>
          <xdr:colOff>133350</xdr:colOff>
          <xdr:row>11</xdr:row>
          <xdr:rowOff>114300</xdr:rowOff>
        </xdr:to>
        <xdr:pic>
          <xdr:nvPicPr>
            <xdr:cNvPr id="39" name="Picture 38">
              <a:extLst>
                <a:ext uri="{FF2B5EF4-FFF2-40B4-BE49-F238E27FC236}">
                  <a16:creationId xmlns:a16="http://schemas.microsoft.com/office/drawing/2014/main" id="{1EC3EB0D-4AA5-4598-8A26-2A47D1F9F59C}"/>
                </a:ext>
              </a:extLst>
            </xdr:cNvPr>
            <xdr:cNvPicPr>
              <a:picLocks noChangeAspect="1" noChangeArrowheads="1"/>
              <a:extLst>
                <a:ext uri="{84589F7E-364E-4C9E-8A38-B11213B215E9}">
                  <a14:cameraTool cellRange="'KPI YOYProfit'!$L$9" spid="_x0000_s10555"/>
                </a:ext>
              </a:extLst>
            </xdr:cNvPicPr>
          </xdr:nvPicPr>
          <xdr:blipFill>
            <a:blip xmlns:r="http://schemas.openxmlformats.org/officeDocument/2006/relationships" r:embed="rId9"/>
            <a:srcRect/>
            <a:stretch>
              <a:fillRect/>
            </a:stretch>
          </xdr:blipFill>
          <xdr:spPr bwMode="auto">
            <a:xfrm>
              <a:off x="16230600" y="1914526"/>
              <a:ext cx="1581150" cy="2952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190500</xdr:colOff>
          <xdr:row>9</xdr:row>
          <xdr:rowOff>171450</xdr:rowOff>
        </xdr:from>
        <xdr:to>
          <xdr:col>5</xdr:col>
          <xdr:colOff>390526</xdr:colOff>
          <xdr:row>11</xdr:row>
          <xdr:rowOff>66674</xdr:rowOff>
        </xdr:to>
        <xdr:pic>
          <xdr:nvPicPr>
            <xdr:cNvPr id="9" name="Picture 8">
              <a:extLst>
                <a:ext uri="{FF2B5EF4-FFF2-40B4-BE49-F238E27FC236}">
                  <a16:creationId xmlns:a16="http://schemas.microsoft.com/office/drawing/2014/main" id="{42FF3ACA-CEF1-8710-46F5-925E89ED73D9}"/>
                </a:ext>
              </a:extLst>
            </xdr:cNvPr>
            <xdr:cNvPicPr>
              <a:picLocks noChangeAspect="1" noChangeArrowheads="1"/>
              <a:extLst>
                <a:ext uri="{84589F7E-364E-4C9E-8A38-B11213B215E9}">
                  <a14:cameraTool cellRange="'KPI YOYProfit'!$H$9" spid="_x0000_s10556"/>
                </a:ext>
              </a:extLst>
            </xdr:cNvPicPr>
          </xdr:nvPicPr>
          <xdr:blipFill>
            <a:blip xmlns:r="http://schemas.openxmlformats.org/officeDocument/2006/relationships" r:embed="rId10"/>
            <a:srcRect/>
            <a:stretch>
              <a:fillRect/>
            </a:stretch>
          </xdr:blipFill>
          <xdr:spPr bwMode="auto">
            <a:xfrm>
              <a:off x="2019300" y="1885950"/>
              <a:ext cx="1419226" cy="2762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25</xdr:row>
      <xdr:rowOff>123825</xdr:rowOff>
    </xdr:from>
    <xdr:to>
      <xdr:col>29</xdr:col>
      <xdr:colOff>342901</xdr:colOff>
      <xdr:row>39</xdr:row>
      <xdr:rowOff>85725</xdr:rowOff>
    </xdr:to>
    <xdr:grpSp>
      <xdr:nvGrpSpPr>
        <xdr:cNvPr id="54" name="Group 53">
          <a:extLst>
            <a:ext uri="{FF2B5EF4-FFF2-40B4-BE49-F238E27FC236}">
              <a16:creationId xmlns:a16="http://schemas.microsoft.com/office/drawing/2014/main" id="{482D09CE-31D2-95F0-E61C-3FBD4FFAEB8D}"/>
            </a:ext>
          </a:extLst>
        </xdr:cNvPr>
        <xdr:cNvGrpSpPr/>
      </xdr:nvGrpSpPr>
      <xdr:grpSpPr>
        <a:xfrm>
          <a:off x="152400" y="4886325"/>
          <a:ext cx="17868901" cy="2628900"/>
          <a:chOff x="123825" y="4895850"/>
          <a:chExt cx="17868901" cy="2628900"/>
        </a:xfrm>
      </xdr:grpSpPr>
      <xdr:sp macro="" textlink="">
        <xdr:nvSpPr>
          <xdr:cNvPr id="42" name="Rectangle: Rounded Corners 41">
            <a:extLst>
              <a:ext uri="{FF2B5EF4-FFF2-40B4-BE49-F238E27FC236}">
                <a16:creationId xmlns:a16="http://schemas.microsoft.com/office/drawing/2014/main" id="{9CF40740-E4BC-BFC4-AC92-F5153023A790}"/>
              </a:ext>
            </a:extLst>
          </xdr:cNvPr>
          <xdr:cNvSpPr/>
        </xdr:nvSpPr>
        <xdr:spPr>
          <a:xfrm>
            <a:off x="123825" y="4924425"/>
            <a:ext cx="5886449" cy="2552700"/>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CD4E6101-E465-0A01-8B25-B9D5CCD08839}"/>
              </a:ext>
            </a:extLst>
          </xdr:cNvPr>
          <xdr:cNvSpPr/>
        </xdr:nvSpPr>
        <xdr:spPr>
          <a:xfrm>
            <a:off x="6248401" y="4933950"/>
            <a:ext cx="5715000" cy="2590800"/>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224D8441-CA58-63BB-6978-7C2C00225FCC}"/>
              </a:ext>
            </a:extLst>
          </xdr:cNvPr>
          <xdr:cNvSpPr/>
        </xdr:nvSpPr>
        <xdr:spPr>
          <a:xfrm>
            <a:off x="12192000" y="4895850"/>
            <a:ext cx="5800726" cy="2619375"/>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0A1FA0F7-5304-7737-5F06-F8732B429C10}"/>
              </a:ext>
            </a:extLst>
          </xdr:cNvPr>
          <xdr:cNvSpPr/>
        </xdr:nvSpPr>
        <xdr:spPr>
          <a:xfrm>
            <a:off x="190500" y="4962525"/>
            <a:ext cx="3114675" cy="304800"/>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SALSES</a:t>
            </a:r>
            <a:r>
              <a:rPr lang="en-IN" sz="1100" b="0" baseline="0">
                <a:solidFill>
                  <a:schemeClr val="lt1"/>
                </a:solidFill>
                <a:latin typeface="+mn-lt"/>
                <a:ea typeface="+mn-ea"/>
                <a:cs typeface="+mn-cs"/>
              </a:rPr>
              <a:t>   </a:t>
            </a:r>
            <a:r>
              <a:rPr lang="en-IN" sz="1600" b="1">
                <a:latin typeface="LATO BLACK" panose="020F0502020204030203" pitchFamily="34" charset="0"/>
                <a:ea typeface="LATO BLACK" panose="020F0502020204030203" pitchFamily="34" charset="0"/>
                <a:cs typeface="LATO BLACK" panose="020F0502020204030203" pitchFamily="34" charset="0"/>
              </a:rPr>
              <a:t>BY</a:t>
            </a:r>
            <a:r>
              <a:rPr lang="en-IN" sz="1100" b="0" baseline="0">
                <a:latin typeface="+mn-lt"/>
                <a:ea typeface="+mn-ea"/>
                <a:cs typeface="+mn-cs"/>
              </a:rPr>
              <a:t>   </a:t>
            </a:r>
            <a:r>
              <a:rPr lang="en-IN" sz="1600" b="1"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STATE</a:t>
            </a:r>
          </a:p>
        </xdr:txBody>
      </xdr:sp>
      <xdr:sp macro="" textlink="">
        <xdr:nvSpPr>
          <xdr:cNvPr id="48" name="Rectangle: Rounded Corners 47">
            <a:extLst>
              <a:ext uri="{FF2B5EF4-FFF2-40B4-BE49-F238E27FC236}">
                <a16:creationId xmlns:a16="http://schemas.microsoft.com/office/drawing/2014/main" id="{2D78E26C-1076-51F7-4F4E-956A26C9EDF3}"/>
              </a:ext>
            </a:extLst>
          </xdr:cNvPr>
          <xdr:cNvSpPr/>
        </xdr:nvSpPr>
        <xdr:spPr>
          <a:xfrm>
            <a:off x="6305550" y="5048250"/>
            <a:ext cx="3114675" cy="342900"/>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TOP 10 AUB CATEGORY</a:t>
            </a:r>
          </a:p>
        </xdr:txBody>
      </xdr:sp>
      <xdr:sp macro="" textlink="">
        <xdr:nvSpPr>
          <xdr:cNvPr id="51" name="Rectangle: Rounded Corners 50">
            <a:extLst>
              <a:ext uri="{FF2B5EF4-FFF2-40B4-BE49-F238E27FC236}">
                <a16:creationId xmlns:a16="http://schemas.microsoft.com/office/drawing/2014/main" id="{97900843-5DA1-A905-F6C8-EF71849400B8}"/>
              </a:ext>
            </a:extLst>
          </xdr:cNvPr>
          <xdr:cNvSpPr/>
        </xdr:nvSpPr>
        <xdr:spPr>
          <a:xfrm>
            <a:off x="12277725" y="5000625"/>
            <a:ext cx="3114675" cy="342900"/>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133352</xdr:colOff>
      <xdr:row>12</xdr:row>
      <xdr:rowOff>95250</xdr:rowOff>
    </xdr:from>
    <xdr:to>
      <xdr:col>29</xdr:col>
      <xdr:colOff>295275</xdr:colOff>
      <xdr:row>25</xdr:row>
      <xdr:rowOff>47625</xdr:rowOff>
    </xdr:to>
    <xdr:grpSp>
      <xdr:nvGrpSpPr>
        <xdr:cNvPr id="53" name="Group 52">
          <a:extLst>
            <a:ext uri="{FF2B5EF4-FFF2-40B4-BE49-F238E27FC236}">
              <a16:creationId xmlns:a16="http://schemas.microsoft.com/office/drawing/2014/main" id="{05AD10A9-E8CC-8096-0D0E-7E1D4302A30E}"/>
            </a:ext>
          </a:extLst>
        </xdr:cNvPr>
        <xdr:cNvGrpSpPr/>
      </xdr:nvGrpSpPr>
      <xdr:grpSpPr>
        <a:xfrm>
          <a:off x="133352" y="2381250"/>
          <a:ext cx="17840323" cy="2428875"/>
          <a:chOff x="133352" y="2362200"/>
          <a:chExt cx="17840323" cy="2428875"/>
        </a:xfrm>
      </xdr:grpSpPr>
      <xdr:sp macro="" textlink="">
        <xdr:nvSpPr>
          <xdr:cNvPr id="34" name="Rectangle: Rounded Corners 33">
            <a:extLst>
              <a:ext uri="{FF2B5EF4-FFF2-40B4-BE49-F238E27FC236}">
                <a16:creationId xmlns:a16="http://schemas.microsoft.com/office/drawing/2014/main" id="{47184A1D-024B-904B-A3ED-F903A25289A0}"/>
              </a:ext>
            </a:extLst>
          </xdr:cNvPr>
          <xdr:cNvSpPr/>
        </xdr:nvSpPr>
        <xdr:spPr>
          <a:xfrm>
            <a:off x="133352" y="2371725"/>
            <a:ext cx="7619998" cy="2400300"/>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Rounded Corners 35">
            <a:extLst>
              <a:ext uri="{FF2B5EF4-FFF2-40B4-BE49-F238E27FC236}">
                <a16:creationId xmlns:a16="http://schemas.microsoft.com/office/drawing/2014/main" id="{E65DB9BF-312D-6254-68C8-D3F95AFFE3A7}"/>
              </a:ext>
            </a:extLst>
          </xdr:cNvPr>
          <xdr:cNvSpPr/>
        </xdr:nvSpPr>
        <xdr:spPr>
          <a:xfrm>
            <a:off x="7886701" y="2362200"/>
            <a:ext cx="6648450" cy="2428875"/>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Rounded Corners 40">
            <a:extLst>
              <a:ext uri="{FF2B5EF4-FFF2-40B4-BE49-F238E27FC236}">
                <a16:creationId xmlns:a16="http://schemas.microsoft.com/office/drawing/2014/main" id="{C203F07C-CD26-E61E-CC6F-22CA63085B05}"/>
              </a:ext>
            </a:extLst>
          </xdr:cNvPr>
          <xdr:cNvSpPr/>
        </xdr:nvSpPr>
        <xdr:spPr>
          <a:xfrm>
            <a:off x="14658975" y="2371725"/>
            <a:ext cx="3314700" cy="2400300"/>
          </a:xfrm>
          <a:prstGeom prst="roundRect">
            <a:avLst>
              <a:gd name="adj" fmla="val 6863"/>
            </a:avLst>
          </a:prstGeom>
          <a:gradFill>
            <a:gsLst>
              <a:gs pos="0">
                <a:schemeClr val="tx1">
                  <a:lumMod val="85000"/>
                  <a:lumOff val="15000"/>
                  <a:alpha val="80000"/>
                </a:schemeClr>
              </a:gs>
              <a:gs pos="100000">
                <a:schemeClr val="tx1">
                  <a:lumMod val="65000"/>
                  <a:lumOff val="35000"/>
                  <a:alpha val="75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2AC19928-036B-F25F-4F6B-14C35499882B}"/>
              </a:ext>
            </a:extLst>
          </xdr:cNvPr>
          <xdr:cNvSpPr/>
        </xdr:nvSpPr>
        <xdr:spPr>
          <a:xfrm>
            <a:off x="171450" y="2400300"/>
            <a:ext cx="3114675" cy="295275"/>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SALES</a:t>
            </a:r>
            <a:r>
              <a:rPr lang="en-IN" sz="1600" b="1" baseline="0">
                <a:latin typeface="LATO BLACK" panose="020F0502020204030203" pitchFamily="34" charset="0"/>
                <a:ea typeface="LATO BLACK" panose="020F0502020204030203" pitchFamily="34" charset="0"/>
                <a:cs typeface="LATO BLACK" panose="020F0502020204030203" pitchFamily="34" charset="0"/>
              </a:rPr>
              <a:t> &amp; PROFIT ANALYSIS</a:t>
            </a:r>
            <a:endParaRPr lang="en-IN" sz="16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Rounded Corners 45">
            <a:extLst>
              <a:ext uri="{FF2B5EF4-FFF2-40B4-BE49-F238E27FC236}">
                <a16:creationId xmlns:a16="http://schemas.microsoft.com/office/drawing/2014/main" id="{68D58637-08A2-FAD3-A03E-F81615959ED4}"/>
              </a:ext>
            </a:extLst>
          </xdr:cNvPr>
          <xdr:cNvSpPr/>
        </xdr:nvSpPr>
        <xdr:spPr>
          <a:xfrm>
            <a:off x="7943850" y="2428875"/>
            <a:ext cx="3114675" cy="304800"/>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CATEGORY</a:t>
            </a:r>
            <a:r>
              <a:rPr lang="en-IN" sz="1100"/>
              <a:t> </a:t>
            </a:r>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WISE</a:t>
            </a:r>
            <a:r>
              <a:rPr lang="en-IN" sz="1100"/>
              <a:t> </a:t>
            </a:r>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52" name="Rectangle: Rounded Corners 51">
            <a:extLst>
              <a:ext uri="{FF2B5EF4-FFF2-40B4-BE49-F238E27FC236}">
                <a16:creationId xmlns:a16="http://schemas.microsoft.com/office/drawing/2014/main" id="{0BA0FEE2-0F1B-E888-E5FA-4FA5A31C02DE}"/>
              </a:ext>
            </a:extLst>
          </xdr:cNvPr>
          <xdr:cNvSpPr/>
        </xdr:nvSpPr>
        <xdr:spPr>
          <a:xfrm>
            <a:off x="14697075" y="2438400"/>
            <a:ext cx="2724149" cy="323850"/>
          </a:xfrm>
          <a:prstGeom prst="roundRect">
            <a:avLst/>
          </a:prstGeom>
          <a:gradFill>
            <a:gsLst>
              <a:gs pos="0">
                <a:schemeClr val="tx1">
                  <a:lumMod val="44000"/>
                </a:schemeClr>
              </a:gs>
              <a:gs pos="100000">
                <a:schemeClr val="tx1">
                  <a:lumMod val="50000"/>
                  <a:lumOff val="50000"/>
                </a:schemeClr>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CATEGORY</a:t>
            </a:r>
            <a:r>
              <a:rPr lang="en-IN" sz="1100"/>
              <a:t> </a:t>
            </a:r>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WISE</a:t>
            </a:r>
            <a:r>
              <a:rPr lang="en-IN" sz="1100" baseline="0"/>
              <a:t> </a:t>
            </a:r>
            <a:r>
              <a:rPr lang="en-IN" sz="16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 %</a:t>
            </a:r>
          </a:p>
        </xdr:txBody>
      </xdr:sp>
    </xdr:grpSp>
    <xdr:clientData/>
  </xdr:twoCellAnchor>
  <xdr:twoCellAnchor>
    <xdr:from>
      <xdr:col>0</xdr:col>
      <xdr:colOff>161924</xdr:colOff>
      <xdr:row>13</xdr:row>
      <xdr:rowOff>161926</xdr:rowOff>
    </xdr:from>
    <xdr:to>
      <xdr:col>12</xdr:col>
      <xdr:colOff>409575</xdr:colOff>
      <xdr:row>25</xdr:row>
      <xdr:rowOff>0</xdr:rowOff>
    </xdr:to>
    <xdr:graphicFrame macro="">
      <xdr:nvGraphicFramePr>
        <xdr:cNvPr id="55" name="Chart 54">
          <a:extLst>
            <a:ext uri="{FF2B5EF4-FFF2-40B4-BE49-F238E27FC236}">
              <a16:creationId xmlns:a16="http://schemas.microsoft.com/office/drawing/2014/main" id="{4965F051-7537-4632-87DE-B3606E723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19050</xdr:colOff>
      <xdr:row>13</xdr:row>
      <xdr:rowOff>95250</xdr:rowOff>
    </xdr:from>
    <xdr:to>
      <xdr:col>24</xdr:col>
      <xdr:colOff>38099</xdr:colOff>
      <xdr:row>24</xdr:row>
      <xdr:rowOff>142875</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8CC9162B-0ABE-4E1D-9162-4CA5A6F37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943850" y="2571750"/>
              <a:ext cx="6724649" cy="2143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104775</xdr:colOff>
      <xdr:row>14</xdr:row>
      <xdr:rowOff>161925</xdr:rowOff>
    </xdr:from>
    <xdr:to>
      <xdr:col>29</xdr:col>
      <xdr:colOff>276225</xdr:colOff>
      <xdr:row>24</xdr:row>
      <xdr:rowOff>171451</xdr:rowOff>
    </xdr:to>
    <xdr:graphicFrame macro="">
      <xdr:nvGraphicFramePr>
        <xdr:cNvPr id="57" name="Chart 56">
          <a:extLst>
            <a:ext uri="{FF2B5EF4-FFF2-40B4-BE49-F238E27FC236}">
              <a16:creationId xmlns:a16="http://schemas.microsoft.com/office/drawing/2014/main" id="{638F72D0-FB30-4135-B0B8-667017895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180975</xdr:colOff>
      <xdr:row>27</xdr:row>
      <xdr:rowOff>66675</xdr:rowOff>
    </xdr:from>
    <xdr:to>
      <xdr:col>9</xdr:col>
      <xdr:colOff>523875</xdr:colOff>
      <xdr:row>38</xdr:row>
      <xdr:rowOff>123825</xdr:rowOff>
    </xdr:to>
    <xdr:graphicFrame macro="">
      <xdr:nvGraphicFramePr>
        <xdr:cNvPr id="60" name="Chart 59">
          <a:extLst>
            <a:ext uri="{FF2B5EF4-FFF2-40B4-BE49-F238E27FC236}">
              <a16:creationId xmlns:a16="http://schemas.microsoft.com/office/drawing/2014/main" id="{295B9F45-9A61-482F-89B8-1C40C1992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190500</xdr:colOff>
      <xdr:row>28</xdr:row>
      <xdr:rowOff>66675</xdr:rowOff>
    </xdr:from>
    <xdr:to>
      <xdr:col>19</xdr:col>
      <xdr:colOff>381000</xdr:colOff>
      <xdr:row>39</xdr:row>
      <xdr:rowOff>47625</xdr:rowOff>
    </xdr:to>
    <xdr:graphicFrame macro="">
      <xdr:nvGraphicFramePr>
        <xdr:cNvPr id="62" name="Chart 61">
          <a:extLst>
            <a:ext uri="{FF2B5EF4-FFF2-40B4-BE49-F238E27FC236}">
              <a16:creationId xmlns:a16="http://schemas.microsoft.com/office/drawing/2014/main" id="{0D064E91-A10C-4AFF-A3CA-2EA6F91AF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104773</xdr:colOff>
      <xdr:row>28</xdr:row>
      <xdr:rowOff>133350</xdr:rowOff>
    </xdr:from>
    <xdr:to>
      <xdr:col>22</xdr:col>
      <xdr:colOff>257175</xdr:colOff>
      <xdr:row>36</xdr:row>
      <xdr:rowOff>57149</xdr:rowOff>
    </xdr:to>
    <mc:AlternateContent xmlns:mc="http://schemas.openxmlformats.org/markup-compatibility/2006">
      <mc:Choice xmlns:a14="http://schemas.microsoft.com/office/drawing/2010/main" Requires="a14">
        <xdr:graphicFrame macro="">
          <xdr:nvGraphicFramePr>
            <xdr:cNvPr id="63" name="Year 1">
              <a:extLst>
                <a:ext uri="{FF2B5EF4-FFF2-40B4-BE49-F238E27FC236}">
                  <a16:creationId xmlns:a16="http://schemas.microsoft.com/office/drawing/2014/main" id="{5B2EA689-9630-49D2-9D5C-C278E2528FB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296773" y="5467350"/>
              <a:ext cx="1371602"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295275</xdr:colOff>
      <xdr:row>28</xdr:row>
      <xdr:rowOff>57151</xdr:rowOff>
    </xdr:from>
    <xdr:to>
      <xdr:col>29</xdr:col>
      <xdr:colOff>314325</xdr:colOff>
      <xdr:row>34</xdr:row>
      <xdr:rowOff>76200</xdr:rowOff>
    </xdr:to>
    <mc:AlternateContent xmlns:mc="http://schemas.openxmlformats.org/markup-compatibility/2006">
      <mc:Choice xmlns:a14="http://schemas.microsoft.com/office/drawing/2010/main" Requires="a14">
        <xdr:graphicFrame macro="">
          <xdr:nvGraphicFramePr>
            <xdr:cNvPr id="64" name="Segment 1">
              <a:extLst>
                <a:ext uri="{FF2B5EF4-FFF2-40B4-BE49-F238E27FC236}">
                  <a16:creationId xmlns:a16="http://schemas.microsoft.com/office/drawing/2014/main" id="{9FC195E9-DF72-4195-A3CD-F3A38B9DAF7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144875" y="5391151"/>
              <a:ext cx="1847850"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485774</xdr:colOff>
      <xdr:row>28</xdr:row>
      <xdr:rowOff>66675</xdr:rowOff>
    </xdr:from>
    <xdr:to>
      <xdr:col>26</xdr:col>
      <xdr:colOff>76200</xdr:colOff>
      <xdr:row>35</xdr:row>
      <xdr:rowOff>180975</xdr:rowOff>
    </xdr:to>
    <mc:AlternateContent xmlns:mc="http://schemas.openxmlformats.org/markup-compatibility/2006">
      <mc:Choice xmlns:a14="http://schemas.microsoft.com/office/drawing/2010/main" Requires="a14">
        <xdr:graphicFrame macro="">
          <xdr:nvGraphicFramePr>
            <xdr:cNvPr id="65" name="Region 1">
              <a:extLst>
                <a:ext uri="{FF2B5EF4-FFF2-40B4-BE49-F238E27FC236}">
                  <a16:creationId xmlns:a16="http://schemas.microsoft.com/office/drawing/2014/main" id="{E5088A25-1DDD-4047-919E-A6164F84943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896974" y="5400675"/>
              <a:ext cx="2028826"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shik Bhattacharya" refreshedDate="45419.708791550926" createdVersion="8" refreshedVersion="8" minRefreshableVersion="3" recordCount="9994" xr:uid="{47C91697-AF5C-4749-B62E-A524A6F6E68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482529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F253D-52A1-4618-A639-5840916E0E8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5">
      <pivotArea collapsedLevelsAreSubtotals="1" fieldPosition="0">
        <references count="1">
          <reference field="22" count="12">
            <x v="1"/>
            <x v="2"/>
            <x v="3"/>
            <x v="4"/>
            <x v="5"/>
            <x v="6"/>
            <x v="7"/>
            <x v="8"/>
            <x v="9"/>
            <x v="10"/>
            <x v="11"/>
            <x v="12"/>
          </reference>
        </references>
      </pivotArea>
    </format>
    <format dxfId="1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3BC2D-98B0-45DA-BCD3-28077B93F39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BCCB7-9F4C-411A-AFB8-226ECB8015F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E3738B-1CDA-4AD5-BF7E-5A38FFD4959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D30DAC-6F73-492B-8DAC-A4431BCF89D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971252-8562-4DF6-897A-9B01F5E31AA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2"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E848D5-D5DE-41AD-AAD5-5708B4E1828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D56C68-2788-40DC-BEE3-6813454851E4}"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76A182-F1CB-4556-8A70-86A008567419}"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D6F484-5208-4665-A7EC-5602AD5598AC}"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4C6CAA-4073-49D0-AE45-89CB44D89619}"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E35D4C-F7BE-439A-9B88-F78A8F0D74C7}" sourceName="Year">
  <pivotTables>
    <pivotTable tabId="4" name="PivotTable2"/>
    <pivotTable tabId="7" name="PivotTable4"/>
    <pivotTable tabId="3" name="PivotTable1"/>
    <pivotTable tabId="9" name="PivotTable10"/>
    <pivotTable tabId="9" name="PivotTable11"/>
    <pivotTable tabId="9" name="PivotTable12"/>
    <pivotTable tabId="9" name="PivotTable13"/>
    <pivotTable tabId="9" name="PivotTable8"/>
    <pivotTable tabId="5" name="PivotTable3"/>
    <pivotTable tabId="8" name="PivotTable7"/>
  </pivotTables>
  <data>
    <tabular pivotCacheId="13482529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F187F0D-C0DE-4603-8ACD-FE5F134CA11A}" sourceName="Segment">
  <pivotTables>
    <pivotTable tabId="4" name="PivotTable2"/>
    <pivotTable tabId="7" name="PivotTable4"/>
    <pivotTable tabId="3" name="PivotTable1"/>
    <pivotTable tabId="9" name="PivotTable10"/>
    <pivotTable tabId="9" name="PivotTable11"/>
    <pivotTable tabId="9" name="PivotTable12"/>
    <pivotTable tabId="9" name="PivotTable13"/>
    <pivotTable tabId="9" name="PivotTable8"/>
    <pivotTable tabId="10" name="PivotTable14"/>
    <pivotTable tabId="5" name="PivotTable3"/>
    <pivotTable tabId="8" name="PivotTable7"/>
  </pivotTables>
  <data>
    <tabular pivotCacheId="13482529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13313-2F1B-48F8-9366-4D0E7E31629A}" sourceName="Region">
  <pivotTables>
    <pivotTable tabId="4" name="PivotTable2"/>
    <pivotTable tabId="7" name="PivotTable4"/>
    <pivotTable tabId="3" name="PivotTable1"/>
    <pivotTable tabId="9" name="PivotTable10"/>
    <pivotTable tabId="9" name="PivotTable11"/>
    <pivotTable tabId="9" name="PivotTable12"/>
    <pivotTable tabId="9" name="PivotTable13"/>
    <pivotTable tabId="9" name="PivotTable8"/>
    <pivotTable tabId="10" name="PivotTable14"/>
    <pivotTable tabId="5" name="PivotTable3"/>
    <pivotTable tabId="8" name="PivotTable7"/>
  </pivotTables>
  <data>
    <tabular pivotCacheId="13482529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E7B2738-E31D-47C3-B061-57D701A0FDAB}" cache="Slicer_Year" caption="Year" rowHeight="241300"/>
  <slicer name="Segment" xr10:uid="{AE5BB99D-E5AB-40FC-A84F-ABB8966CCE9B}" cache="Slicer_Segment" caption="Segment" rowHeight="241300"/>
  <slicer name="Region" xr10:uid="{28AB1A0A-7C64-48A1-8DCD-AEA96899838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E0CA9C3-84A3-409E-B140-CD9CADD4CA95}" cache="Slicer_Year" caption="Year" style="black" rowHeight="241300"/>
  <slicer name="Segment 1" xr10:uid="{C2E425D6-56EF-4A41-992B-5DACE43AA9AF}" cache="Slicer_Segment" caption="Segment" style="black" rowHeight="241300"/>
  <slicer name="Region 1" xr10:uid="{71C17B46-5080-49DF-A4DB-E4F97F99B736}" cache="Slicer_Region" caption="Region" style="black"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E89B1-9ACA-4C7C-8636-10BEE9BE65D2}">
  <dimension ref="A3:C16"/>
  <sheetViews>
    <sheetView workbookViewId="0">
      <selection activeCell="H27" sqref="H2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12" t="s">
        <v>10951</v>
      </c>
      <c r="C3" s="13" t="s">
        <v>10952</v>
      </c>
    </row>
    <row r="4" spans="1:3" x14ac:dyDescent="0.25">
      <c r="A4" s="8" t="s">
        <v>10939</v>
      </c>
      <c r="B4" s="12">
        <v>95365.937600000019</v>
      </c>
      <c r="C4" s="13">
        <v>9199.2699999999986</v>
      </c>
    </row>
    <row r="5" spans="1:3" x14ac:dyDescent="0.25">
      <c r="A5" s="9" t="s">
        <v>10940</v>
      </c>
      <c r="B5" s="14">
        <v>60172.649400000024</v>
      </c>
      <c r="C5" s="15">
        <v>10288.898699999991</v>
      </c>
    </row>
    <row r="6" spans="1:3" x14ac:dyDescent="0.25">
      <c r="A6" s="9" t="s">
        <v>10941</v>
      </c>
      <c r="B6" s="14">
        <v>199252.98399999991</v>
      </c>
      <c r="C6" s="15">
        <v>26806.573700000015</v>
      </c>
    </row>
    <row r="7" spans="1:3" x14ac:dyDescent="0.25">
      <c r="A7" s="9" t="s">
        <v>10942</v>
      </c>
      <c r="B7" s="14">
        <v>141851.5674</v>
      </c>
      <c r="C7" s="15">
        <v>13437.806799999998</v>
      </c>
    </row>
    <row r="8" spans="1:3" x14ac:dyDescent="0.25">
      <c r="A8" s="9" t="s">
        <v>10943</v>
      </c>
      <c r="B8" s="14">
        <v>156122.28669999994</v>
      </c>
      <c r="C8" s="15">
        <v>22308.51279999999</v>
      </c>
    </row>
    <row r="9" spans="1:3" x14ac:dyDescent="0.25">
      <c r="A9" s="9" t="s">
        <v>10944</v>
      </c>
      <c r="B9" s="14">
        <v>147082.61130000011</v>
      </c>
      <c r="C9" s="15">
        <v>20899.334500000012</v>
      </c>
    </row>
    <row r="10" spans="1:3" x14ac:dyDescent="0.25">
      <c r="A10" s="9" t="s">
        <v>10945</v>
      </c>
      <c r="B10" s="14">
        <v>149580.83800000031</v>
      </c>
      <c r="C10" s="15">
        <v>13535.38299999998</v>
      </c>
    </row>
    <row r="11" spans="1:3" x14ac:dyDescent="0.25">
      <c r="A11" s="9" t="s">
        <v>10946</v>
      </c>
      <c r="B11" s="14">
        <v>159589.45099999988</v>
      </c>
      <c r="C11" s="15">
        <v>21896.715399999972</v>
      </c>
    </row>
    <row r="12" spans="1:3" x14ac:dyDescent="0.25">
      <c r="A12" s="9" t="s">
        <v>10947</v>
      </c>
      <c r="B12" s="14">
        <v>309770.09970000025</v>
      </c>
      <c r="C12" s="15">
        <v>37293.192500000034</v>
      </c>
    </row>
    <row r="13" spans="1:3" x14ac:dyDescent="0.25">
      <c r="A13" s="9" t="s">
        <v>10948</v>
      </c>
      <c r="B13" s="14">
        <v>197115.20170000009</v>
      </c>
      <c r="C13" s="15">
        <v>31469.663800000035</v>
      </c>
    </row>
    <row r="14" spans="1:3" x14ac:dyDescent="0.25">
      <c r="A14" s="9" t="s">
        <v>10949</v>
      </c>
      <c r="B14" s="14">
        <v>349120.07400000008</v>
      </c>
      <c r="C14" s="15">
        <v>35825.536599999927</v>
      </c>
    </row>
    <row r="15" spans="1:3" x14ac:dyDescent="0.25">
      <c r="A15" s="9" t="s">
        <v>10950</v>
      </c>
      <c r="B15" s="14">
        <v>332177.15950000001</v>
      </c>
      <c r="C15" s="15">
        <v>43436.13390000003</v>
      </c>
    </row>
    <row r="16" spans="1:3" x14ac:dyDescent="0.25">
      <c r="A16" s="10" t="s">
        <v>10934</v>
      </c>
      <c r="B16" s="38">
        <v>2297200.8603000008</v>
      </c>
      <c r="C16" s="3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C6A6-CAC1-4676-BF1F-E86F25D62DD4}">
  <dimension ref="A3:F7"/>
  <sheetViews>
    <sheetView workbookViewId="0">
      <selection activeCell="B5" sqref="B5"/>
    </sheetView>
  </sheetViews>
  <sheetFormatPr defaultRowHeight="15" x14ac:dyDescent="0.25"/>
  <cols>
    <col min="1" max="1" width="14.5703125" bestFit="1" customWidth="1"/>
    <col min="2" max="2" width="12.5703125" bestFit="1" customWidth="1"/>
    <col min="5" max="5" width="17.140625" customWidth="1"/>
    <col min="6" max="6" width="14.28515625" customWidth="1"/>
  </cols>
  <sheetData>
    <row r="3" spans="1:6" x14ac:dyDescent="0.25">
      <c r="A3" s="6" t="s">
        <v>10933</v>
      </c>
      <c r="B3" s="7" t="s">
        <v>10952</v>
      </c>
      <c r="E3" s="16" t="s">
        <v>15</v>
      </c>
      <c r="F3" s="17" t="s">
        <v>21</v>
      </c>
    </row>
    <row r="4" spans="1:6" x14ac:dyDescent="0.25">
      <c r="A4" s="8" t="s">
        <v>71</v>
      </c>
      <c r="B4" s="31">
        <v>145454.9480999998</v>
      </c>
      <c r="E4" t="str">
        <f>A4</f>
        <v>Technology</v>
      </c>
      <c r="F4" s="18">
        <f>GETPIVOTDATA("Profit",$A$3,"Category",A4)</f>
        <v>145454.9480999998</v>
      </c>
    </row>
    <row r="5" spans="1:6" x14ac:dyDescent="0.25">
      <c r="A5" s="9" t="s">
        <v>46</v>
      </c>
      <c r="B5" s="32">
        <v>122490.8008000001</v>
      </c>
      <c r="E5" t="str">
        <f t="shared" ref="E5:E7" si="0">A5</f>
        <v>Office Supplies</v>
      </c>
      <c r="F5" s="18">
        <f t="shared" ref="F5:F6" si="1">GETPIVOTDATA("Profit",$A$3,"Category",A5)</f>
        <v>122490.8008000001</v>
      </c>
    </row>
    <row r="6" spans="1:6" x14ac:dyDescent="0.25">
      <c r="A6" s="9" t="s">
        <v>32</v>
      </c>
      <c r="B6" s="32">
        <v>18451.272799999992</v>
      </c>
      <c r="E6" t="str">
        <f t="shared" si="0"/>
        <v>Furniture</v>
      </c>
      <c r="F6" s="18">
        <f t="shared" si="1"/>
        <v>18451.272799999992</v>
      </c>
    </row>
    <row r="7" spans="1:6" x14ac:dyDescent="0.25">
      <c r="A7" s="10" t="s">
        <v>10934</v>
      </c>
      <c r="B7" s="33">
        <v>286397.02169999992</v>
      </c>
      <c r="E7" t="str">
        <f t="shared" si="0"/>
        <v>Grand Total</v>
      </c>
      <c r="F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07315-A103-431F-8DE9-C33784054F70}">
  <dimension ref="A3:B7"/>
  <sheetViews>
    <sheetView workbookViewId="0">
      <selection activeCell="P15" sqref="P15"/>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8" t="s">
        <v>32</v>
      </c>
      <c r="B4" s="19">
        <v>0.32300170530281774</v>
      </c>
    </row>
    <row r="5" spans="1:2" x14ac:dyDescent="0.25">
      <c r="A5" s="9" t="s">
        <v>46</v>
      </c>
      <c r="B5" s="20">
        <v>0.31301008302169103</v>
      </c>
    </row>
    <row r="6" spans="1:2" x14ac:dyDescent="0.25">
      <c r="A6" s="9" t="s">
        <v>71</v>
      </c>
      <c r="B6" s="20">
        <v>0.36398821167549117</v>
      </c>
    </row>
    <row r="7" spans="1:2" x14ac:dyDescent="0.25">
      <c r="A7" s="10"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D58A9-E1D1-47D3-BEAF-BE531FD51B56}">
  <dimension ref="A3:F53"/>
  <sheetViews>
    <sheetView topLeftCell="A3" workbookViewId="0">
      <selection activeCell="P33" sqref="P33"/>
    </sheetView>
  </sheetViews>
  <sheetFormatPr defaultRowHeight="15" x14ac:dyDescent="0.25"/>
  <cols>
    <col min="1" max="1" width="18.7109375" bestFit="1" customWidth="1"/>
    <col min="2" max="2" width="12.140625" bestFit="1" customWidth="1"/>
    <col min="5" max="5" width="18.7109375" bestFit="1" customWidth="1"/>
    <col min="6" max="6" width="17.140625" customWidth="1"/>
  </cols>
  <sheetData>
    <row r="3" spans="1:6" x14ac:dyDescent="0.25">
      <c r="A3" s="6" t="s">
        <v>10933</v>
      </c>
      <c r="B3" s="7" t="s">
        <v>10951</v>
      </c>
      <c r="E3" s="16" t="s">
        <v>10954</v>
      </c>
      <c r="F3" s="16" t="s">
        <v>10953</v>
      </c>
    </row>
    <row r="4" spans="1:6" x14ac:dyDescent="0.25">
      <c r="A4" s="8" t="s">
        <v>7449</v>
      </c>
      <c r="B4" s="31">
        <v>919.91</v>
      </c>
      <c r="E4" t="str">
        <f t="shared" ref="E4:E35" si="0">A4</f>
        <v>North Dakota</v>
      </c>
      <c r="F4" s="18">
        <f t="shared" ref="F4:F35" si="1">GETPIVOTDATA("Sales",$A$3,"State",A4)</f>
        <v>919.91</v>
      </c>
    </row>
    <row r="5" spans="1:6" x14ac:dyDescent="0.25">
      <c r="A5" s="9" t="s">
        <v>9726</v>
      </c>
      <c r="B5" s="32">
        <v>1209.8240000000001</v>
      </c>
      <c r="E5" t="str">
        <f t="shared" si="0"/>
        <v>West Virginia</v>
      </c>
      <c r="F5" s="18">
        <f t="shared" si="1"/>
        <v>1209.8240000000001</v>
      </c>
    </row>
    <row r="6" spans="1:6" x14ac:dyDescent="0.25">
      <c r="A6" s="9" t="s">
        <v>5235</v>
      </c>
      <c r="B6" s="32">
        <v>1270.53</v>
      </c>
      <c r="E6" t="str">
        <f t="shared" si="0"/>
        <v>Maine</v>
      </c>
      <c r="F6" s="18">
        <f t="shared" si="1"/>
        <v>1270.53</v>
      </c>
    </row>
    <row r="7" spans="1:6" x14ac:dyDescent="0.25">
      <c r="A7" s="9" t="s">
        <v>5326</v>
      </c>
      <c r="B7" s="32">
        <v>1315.5600000000002</v>
      </c>
      <c r="E7" t="str">
        <f t="shared" si="0"/>
        <v>South Dakota</v>
      </c>
      <c r="F7" s="18">
        <f t="shared" si="1"/>
        <v>1315.5600000000002</v>
      </c>
    </row>
    <row r="8" spans="1:6" x14ac:dyDescent="0.25">
      <c r="A8" s="9" t="s">
        <v>8542</v>
      </c>
      <c r="B8" s="32">
        <v>1603.1360000000002</v>
      </c>
      <c r="E8" t="str">
        <f t="shared" si="0"/>
        <v>Wyoming</v>
      </c>
      <c r="F8" s="18">
        <f t="shared" si="1"/>
        <v>1603.1360000000002</v>
      </c>
    </row>
    <row r="9" spans="1:6" x14ac:dyDescent="0.25">
      <c r="A9" s="9" t="s">
        <v>3034</v>
      </c>
      <c r="B9" s="32">
        <v>2865.0199999999995</v>
      </c>
      <c r="E9" t="str">
        <f t="shared" si="0"/>
        <v>District of Columbia</v>
      </c>
      <c r="F9" s="18">
        <f t="shared" si="1"/>
        <v>2865.0199999999995</v>
      </c>
    </row>
    <row r="10" spans="1:6" x14ac:dyDescent="0.25">
      <c r="A10" s="9" t="s">
        <v>4530</v>
      </c>
      <c r="B10" s="32">
        <v>2914.31</v>
      </c>
      <c r="E10" t="str">
        <f t="shared" si="0"/>
        <v>Kansas</v>
      </c>
      <c r="F10" s="18">
        <f t="shared" si="1"/>
        <v>2914.31</v>
      </c>
    </row>
    <row r="11" spans="1:6" x14ac:dyDescent="0.25">
      <c r="A11" s="9" t="s">
        <v>6260</v>
      </c>
      <c r="B11" s="32">
        <v>4382.4860000000017</v>
      </c>
      <c r="E11" t="str">
        <f t="shared" si="0"/>
        <v>Idaho</v>
      </c>
      <c r="F11" s="18">
        <f t="shared" si="1"/>
        <v>4382.4860000000017</v>
      </c>
    </row>
    <row r="12" spans="1:6" x14ac:dyDescent="0.25">
      <c r="A12" s="9" t="s">
        <v>489</v>
      </c>
      <c r="B12" s="32">
        <v>4579.7599999999993</v>
      </c>
      <c r="E12" t="str">
        <f t="shared" si="0"/>
        <v>Iowa</v>
      </c>
      <c r="F12" s="18">
        <f t="shared" si="1"/>
        <v>4579.7599999999993</v>
      </c>
    </row>
    <row r="13" spans="1:6" x14ac:dyDescent="0.25">
      <c r="A13" s="9" t="s">
        <v>668</v>
      </c>
      <c r="B13" s="32">
        <v>4783.5220000000008</v>
      </c>
      <c r="E13" t="str">
        <f t="shared" si="0"/>
        <v>New Mexico</v>
      </c>
      <c r="F13" s="18">
        <f t="shared" si="1"/>
        <v>4783.5220000000008</v>
      </c>
    </row>
    <row r="14" spans="1:6" x14ac:dyDescent="0.25">
      <c r="A14" s="9" t="s">
        <v>1762</v>
      </c>
      <c r="B14" s="32">
        <v>5589.3519999999971</v>
      </c>
      <c r="E14" t="str">
        <f t="shared" si="0"/>
        <v>Montana</v>
      </c>
      <c r="F14" s="18">
        <f t="shared" si="1"/>
        <v>5589.3519999999971</v>
      </c>
    </row>
    <row r="15" spans="1:6" x14ac:dyDescent="0.25">
      <c r="A15" s="9" t="s">
        <v>2694</v>
      </c>
      <c r="B15" s="32">
        <v>7292.5239999999994</v>
      </c>
      <c r="E15" t="str">
        <f t="shared" si="0"/>
        <v>New Hampshire</v>
      </c>
      <c r="F15" s="18">
        <f t="shared" si="1"/>
        <v>7292.5239999999994</v>
      </c>
    </row>
    <row r="16" spans="1:6" x14ac:dyDescent="0.25">
      <c r="A16" s="9" t="s">
        <v>138</v>
      </c>
      <c r="B16" s="32">
        <v>7464.9299999999985</v>
      </c>
      <c r="E16" t="str">
        <f t="shared" si="0"/>
        <v>Nebraska</v>
      </c>
      <c r="F16" s="18">
        <f t="shared" si="1"/>
        <v>7464.9299999999985</v>
      </c>
    </row>
    <row r="17" spans="1:6" x14ac:dyDescent="0.25">
      <c r="A17" s="9" t="s">
        <v>383</v>
      </c>
      <c r="B17" s="32">
        <v>8481.7099999999991</v>
      </c>
      <c r="E17" t="str">
        <f t="shared" si="0"/>
        <v>South Carolina</v>
      </c>
      <c r="F17" s="18">
        <f t="shared" si="1"/>
        <v>8481.7099999999991</v>
      </c>
    </row>
    <row r="18" spans="1:6" x14ac:dyDescent="0.25">
      <c r="A18" s="9" t="s">
        <v>5203</v>
      </c>
      <c r="B18" s="32">
        <v>8929.369999999999</v>
      </c>
      <c r="E18" t="str">
        <f t="shared" si="0"/>
        <v>Vermont</v>
      </c>
      <c r="F18" s="18">
        <f t="shared" si="1"/>
        <v>8929.369999999999</v>
      </c>
    </row>
    <row r="19" spans="1:6" x14ac:dyDescent="0.25">
      <c r="A19" s="9" t="s">
        <v>736</v>
      </c>
      <c r="B19" s="32">
        <v>9217.0299999999988</v>
      </c>
      <c r="E19" t="str">
        <f t="shared" si="0"/>
        <v>Louisiana</v>
      </c>
      <c r="F19" s="18">
        <f t="shared" si="1"/>
        <v>9217.0299999999988</v>
      </c>
    </row>
    <row r="20" spans="1:6" x14ac:dyDescent="0.25">
      <c r="A20" s="9" t="s">
        <v>1487</v>
      </c>
      <c r="B20" s="32">
        <v>10771.34</v>
      </c>
      <c r="E20" t="str">
        <f t="shared" si="0"/>
        <v>Mississippi</v>
      </c>
      <c r="F20" s="18">
        <f t="shared" si="1"/>
        <v>10771.34</v>
      </c>
    </row>
    <row r="21" spans="1:6" x14ac:dyDescent="0.25">
      <c r="A21" s="9" t="s">
        <v>121</v>
      </c>
      <c r="B21" s="32">
        <v>11220.055999999999</v>
      </c>
      <c r="E21" t="str">
        <f t="shared" si="0"/>
        <v>Utah</v>
      </c>
      <c r="F21" s="18">
        <f t="shared" si="1"/>
        <v>11220.055999999999</v>
      </c>
    </row>
    <row r="22" spans="1:6" x14ac:dyDescent="0.25">
      <c r="A22" s="9" t="s">
        <v>1707</v>
      </c>
      <c r="B22" s="32">
        <v>11678.129999999997</v>
      </c>
      <c r="E22" t="str">
        <f t="shared" si="0"/>
        <v>Arkansas</v>
      </c>
      <c r="F22" s="18">
        <f t="shared" si="1"/>
        <v>11678.129999999997</v>
      </c>
    </row>
    <row r="23" spans="1:6" x14ac:dyDescent="0.25">
      <c r="A23" s="9" t="s">
        <v>747</v>
      </c>
      <c r="B23" s="32">
        <v>13384.356999999996</v>
      </c>
      <c r="E23" t="str">
        <f t="shared" si="0"/>
        <v>Connecticut</v>
      </c>
      <c r="F23" s="18">
        <f t="shared" si="1"/>
        <v>13384.356999999996</v>
      </c>
    </row>
    <row r="24" spans="1:6" x14ac:dyDescent="0.25">
      <c r="A24" s="9" t="s">
        <v>1392</v>
      </c>
      <c r="B24" s="32">
        <v>16729.101999999999</v>
      </c>
      <c r="E24" t="str">
        <f t="shared" si="0"/>
        <v>Nevada</v>
      </c>
      <c r="F24" s="18">
        <f t="shared" si="1"/>
        <v>16729.101999999999</v>
      </c>
    </row>
    <row r="25" spans="1:6" x14ac:dyDescent="0.25">
      <c r="A25" s="9" t="s">
        <v>420</v>
      </c>
      <c r="B25" s="32">
        <v>17431.149999999991</v>
      </c>
      <c r="E25" t="str">
        <f t="shared" si="0"/>
        <v>Oregon</v>
      </c>
      <c r="F25" s="18">
        <f t="shared" si="1"/>
        <v>17431.149999999991</v>
      </c>
    </row>
    <row r="26" spans="1:6" x14ac:dyDescent="0.25">
      <c r="A26" s="9" t="s">
        <v>358</v>
      </c>
      <c r="B26" s="32">
        <v>19510.639999999992</v>
      </c>
      <c r="E26" t="str">
        <f t="shared" si="0"/>
        <v>Alabama</v>
      </c>
      <c r="F26" s="18">
        <f t="shared" si="1"/>
        <v>19510.639999999992</v>
      </c>
    </row>
    <row r="27" spans="1:6" x14ac:dyDescent="0.25">
      <c r="A27" s="9" t="s">
        <v>649</v>
      </c>
      <c r="B27" s="32">
        <v>19683.390000000003</v>
      </c>
      <c r="E27" t="str">
        <f t="shared" si="0"/>
        <v>Oklahoma</v>
      </c>
      <c r="F27" s="18">
        <f t="shared" si="1"/>
        <v>19683.390000000003</v>
      </c>
    </row>
    <row r="28" spans="1:6" x14ac:dyDescent="0.25">
      <c r="A28" s="9" t="s">
        <v>596</v>
      </c>
      <c r="B28" s="32">
        <v>22205.149999999998</v>
      </c>
      <c r="E28" t="str">
        <f t="shared" si="0"/>
        <v>Missouri</v>
      </c>
      <c r="F28" s="18">
        <f t="shared" si="1"/>
        <v>22205.149999999998</v>
      </c>
    </row>
    <row r="29" spans="1:6" x14ac:dyDescent="0.25">
      <c r="A29" s="9" t="s">
        <v>1399</v>
      </c>
      <c r="B29" s="32">
        <v>22627.955999999995</v>
      </c>
      <c r="E29" t="str">
        <f t="shared" si="0"/>
        <v>Rhode Island</v>
      </c>
      <c r="F29" s="18">
        <f t="shared" si="1"/>
        <v>22627.955999999995</v>
      </c>
    </row>
    <row r="30" spans="1:6" x14ac:dyDescent="0.25">
      <c r="A30" s="9" t="s">
        <v>2735</v>
      </c>
      <c r="B30" s="32">
        <v>23705.523000000005</v>
      </c>
      <c r="E30" t="str">
        <f t="shared" si="0"/>
        <v>Maryland</v>
      </c>
      <c r="F30" s="18">
        <f t="shared" si="1"/>
        <v>23705.523000000005</v>
      </c>
    </row>
    <row r="31" spans="1:6" x14ac:dyDescent="0.25">
      <c r="A31" s="9" t="s">
        <v>245</v>
      </c>
      <c r="B31" s="32">
        <v>27451.068999999992</v>
      </c>
      <c r="E31" t="str">
        <f t="shared" si="0"/>
        <v>Delaware</v>
      </c>
      <c r="F31" s="18">
        <f t="shared" si="1"/>
        <v>27451.068999999992</v>
      </c>
    </row>
    <row r="32" spans="1:6" x14ac:dyDescent="0.25">
      <c r="A32" s="9" t="s">
        <v>1245</v>
      </c>
      <c r="B32" s="32">
        <v>28634.43399999999</v>
      </c>
      <c r="E32" t="str">
        <f t="shared" si="0"/>
        <v>Massachusetts</v>
      </c>
      <c r="F32" s="18">
        <f t="shared" si="1"/>
        <v>28634.43399999999</v>
      </c>
    </row>
    <row r="33" spans="1:6" x14ac:dyDescent="0.25">
      <c r="A33" s="9" t="s">
        <v>229</v>
      </c>
      <c r="B33" s="32">
        <v>29863.149999999994</v>
      </c>
      <c r="E33" t="str">
        <f t="shared" si="0"/>
        <v>Minnesota</v>
      </c>
      <c r="F33" s="18">
        <f t="shared" si="1"/>
        <v>29863.149999999994</v>
      </c>
    </row>
    <row r="34" spans="1:6" x14ac:dyDescent="0.25">
      <c r="A34" s="9" t="s">
        <v>335</v>
      </c>
      <c r="B34" s="32">
        <v>30661.872999999981</v>
      </c>
      <c r="E34" t="str">
        <f t="shared" si="0"/>
        <v>Tennessee</v>
      </c>
      <c r="F34" s="18">
        <f t="shared" si="1"/>
        <v>30661.872999999981</v>
      </c>
    </row>
    <row r="35" spans="1:6" x14ac:dyDescent="0.25">
      <c r="A35" s="9" t="s">
        <v>457</v>
      </c>
      <c r="B35" s="32">
        <v>32108.117999999995</v>
      </c>
      <c r="E35" t="str">
        <f t="shared" si="0"/>
        <v>Colorado</v>
      </c>
      <c r="F35" s="18">
        <f t="shared" si="1"/>
        <v>32108.117999999995</v>
      </c>
    </row>
    <row r="36" spans="1:6" x14ac:dyDescent="0.25">
      <c r="A36" s="9" t="s">
        <v>114</v>
      </c>
      <c r="B36" s="32">
        <v>32114.610000000019</v>
      </c>
      <c r="E36" t="str">
        <f t="shared" ref="E36:E52" si="2">A36</f>
        <v>Wisconsin</v>
      </c>
      <c r="F36" s="18">
        <f t="shared" ref="F36:F52" si="3">GETPIVOTDATA("Sales",$A$3,"State",A36)</f>
        <v>32114.610000000019</v>
      </c>
    </row>
    <row r="37" spans="1:6" x14ac:dyDescent="0.25">
      <c r="A37" s="9" t="s">
        <v>310</v>
      </c>
      <c r="B37" s="32">
        <v>35282.000999999997</v>
      </c>
      <c r="E37" t="str">
        <f t="shared" si="2"/>
        <v>Arizona</v>
      </c>
      <c r="F37" s="18">
        <f t="shared" si="3"/>
        <v>35282.000999999997</v>
      </c>
    </row>
    <row r="38" spans="1:6" x14ac:dyDescent="0.25">
      <c r="A38" s="9" t="s">
        <v>788</v>
      </c>
      <c r="B38" s="32">
        <v>35764.312000000013</v>
      </c>
      <c r="E38" t="str">
        <f t="shared" si="2"/>
        <v>New Jersey</v>
      </c>
      <c r="F38" s="18">
        <f t="shared" si="3"/>
        <v>35764.312000000013</v>
      </c>
    </row>
    <row r="39" spans="1:6" x14ac:dyDescent="0.25">
      <c r="A39" s="9" t="s">
        <v>29</v>
      </c>
      <c r="B39" s="32">
        <v>36591.749999999971</v>
      </c>
      <c r="E39" t="str">
        <f t="shared" si="2"/>
        <v>Kentucky</v>
      </c>
      <c r="F39" s="18">
        <f t="shared" si="3"/>
        <v>36591.749999999971</v>
      </c>
    </row>
    <row r="40" spans="1:6" x14ac:dyDescent="0.25">
      <c r="A40" s="9" t="s">
        <v>1272</v>
      </c>
      <c r="B40" s="32">
        <v>49095.840000000004</v>
      </c>
      <c r="E40" t="str">
        <f t="shared" si="2"/>
        <v>Georgia</v>
      </c>
      <c r="F40" s="18">
        <f t="shared" si="3"/>
        <v>49095.840000000004</v>
      </c>
    </row>
    <row r="41" spans="1:6" x14ac:dyDescent="0.25">
      <c r="A41" s="9" t="s">
        <v>254</v>
      </c>
      <c r="B41" s="32">
        <v>53555.360000000001</v>
      </c>
      <c r="E41" t="str">
        <f t="shared" si="2"/>
        <v>Indiana</v>
      </c>
      <c r="F41" s="18">
        <f t="shared" si="3"/>
        <v>53555.360000000001</v>
      </c>
    </row>
    <row r="42" spans="1:6" x14ac:dyDescent="0.25">
      <c r="A42" s="9" t="s">
        <v>88</v>
      </c>
      <c r="B42" s="32">
        <v>55603.163999999968</v>
      </c>
      <c r="E42" t="str">
        <f t="shared" si="2"/>
        <v>North Carolina</v>
      </c>
      <c r="F42" s="18">
        <f t="shared" si="3"/>
        <v>55603.163999999968</v>
      </c>
    </row>
    <row r="43" spans="1:6" x14ac:dyDescent="0.25">
      <c r="A43" s="9" t="s">
        <v>319</v>
      </c>
      <c r="B43" s="32">
        <v>70636.719999999987</v>
      </c>
      <c r="E43" t="str">
        <f t="shared" si="2"/>
        <v>Virginia</v>
      </c>
      <c r="F43" s="18">
        <f t="shared" si="3"/>
        <v>70636.719999999987</v>
      </c>
    </row>
    <row r="44" spans="1:6" x14ac:dyDescent="0.25">
      <c r="A44" s="9" t="s">
        <v>238</v>
      </c>
      <c r="B44" s="32">
        <v>76269.614000000016</v>
      </c>
      <c r="E44" t="str">
        <f t="shared" si="2"/>
        <v>Michigan</v>
      </c>
      <c r="F44" s="18">
        <f t="shared" si="3"/>
        <v>76269.614000000016</v>
      </c>
    </row>
    <row r="45" spans="1:6" x14ac:dyDescent="0.25">
      <c r="A45" s="9" t="s">
        <v>498</v>
      </c>
      <c r="B45" s="32">
        <v>78258.135999999926</v>
      </c>
      <c r="E45" t="str">
        <f t="shared" si="2"/>
        <v>Ohio</v>
      </c>
      <c r="F45" s="18">
        <f t="shared" si="3"/>
        <v>78258.135999999926</v>
      </c>
    </row>
    <row r="46" spans="1:6" x14ac:dyDescent="0.25">
      <c r="A46" s="9" t="s">
        <v>211</v>
      </c>
      <c r="B46" s="32">
        <v>80166.10099999985</v>
      </c>
      <c r="E46" t="str">
        <f t="shared" si="2"/>
        <v>Illinois</v>
      </c>
      <c r="F46" s="18">
        <f t="shared" si="3"/>
        <v>80166.10099999985</v>
      </c>
    </row>
    <row r="47" spans="1:6" x14ac:dyDescent="0.25">
      <c r="A47" s="9" t="s">
        <v>54</v>
      </c>
      <c r="B47" s="32">
        <v>89473.707999999999</v>
      </c>
      <c r="E47" t="str">
        <f t="shared" si="2"/>
        <v>Florida</v>
      </c>
      <c r="F47" s="18">
        <f t="shared" si="3"/>
        <v>89473.707999999999</v>
      </c>
    </row>
    <row r="48" spans="1:6" x14ac:dyDescent="0.25">
      <c r="A48" s="9" t="s">
        <v>147</v>
      </c>
      <c r="B48" s="32">
        <v>116511.91400000003</v>
      </c>
      <c r="E48" t="str">
        <f t="shared" si="2"/>
        <v>Pennsylvania</v>
      </c>
      <c r="F48" s="18">
        <f t="shared" si="3"/>
        <v>116511.91400000003</v>
      </c>
    </row>
    <row r="49" spans="1:6" x14ac:dyDescent="0.25">
      <c r="A49" s="9" t="s">
        <v>96</v>
      </c>
      <c r="B49" s="32">
        <v>138641.26999999993</v>
      </c>
      <c r="E49" t="str">
        <f t="shared" si="2"/>
        <v>Washington</v>
      </c>
      <c r="F49" s="18">
        <f t="shared" si="3"/>
        <v>138641.26999999993</v>
      </c>
    </row>
    <row r="50" spans="1:6" x14ac:dyDescent="0.25">
      <c r="A50" s="9" t="s">
        <v>104</v>
      </c>
      <c r="B50" s="32">
        <v>170188.04580000002</v>
      </c>
      <c r="E50" t="str">
        <f t="shared" si="2"/>
        <v>Texas</v>
      </c>
      <c r="F50" s="18">
        <f t="shared" si="3"/>
        <v>170188.04580000002</v>
      </c>
    </row>
    <row r="51" spans="1:6" x14ac:dyDescent="0.25">
      <c r="A51" s="9" t="s">
        <v>267</v>
      </c>
      <c r="B51" s="32">
        <v>310876.27099999978</v>
      </c>
      <c r="E51" t="str">
        <f t="shared" si="2"/>
        <v>New York</v>
      </c>
      <c r="F51" s="18">
        <f t="shared" si="3"/>
        <v>310876.27099999978</v>
      </c>
    </row>
    <row r="52" spans="1:6" x14ac:dyDescent="0.25">
      <c r="A52" s="9" t="s">
        <v>43</v>
      </c>
      <c r="B52" s="32">
        <v>457687.63150000101</v>
      </c>
      <c r="E52" t="str">
        <f t="shared" si="2"/>
        <v>California</v>
      </c>
      <c r="F52" s="18">
        <f t="shared" si="3"/>
        <v>457687.63150000101</v>
      </c>
    </row>
    <row r="53" spans="1:6" x14ac:dyDescent="0.25">
      <c r="A53" s="10" t="s">
        <v>10934</v>
      </c>
      <c r="B53" s="3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3D41F-EC46-4F5F-85A5-484AC63FDA4D}">
  <dimension ref="A3:B9"/>
  <sheetViews>
    <sheetView workbookViewId="0">
      <selection activeCell="R16" sqref="R16"/>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8" t="s">
        <v>75</v>
      </c>
      <c r="B4" s="31">
        <v>203412.73300000009</v>
      </c>
    </row>
    <row r="5" spans="1:2" x14ac:dyDescent="0.25">
      <c r="A5" s="9" t="s">
        <v>56</v>
      </c>
      <c r="B5" s="32">
        <v>206965.53200000009</v>
      </c>
    </row>
    <row r="6" spans="1:2" x14ac:dyDescent="0.25">
      <c r="A6" s="9" t="s">
        <v>59</v>
      </c>
      <c r="B6" s="32">
        <v>223843.60800000012</v>
      </c>
    </row>
    <row r="7" spans="1:2" x14ac:dyDescent="0.25">
      <c r="A7" s="9" t="s">
        <v>36</v>
      </c>
      <c r="B7" s="32">
        <v>328449.1030000007</v>
      </c>
    </row>
    <row r="8" spans="1:2" x14ac:dyDescent="0.25">
      <c r="A8" s="9" t="s">
        <v>72</v>
      </c>
      <c r="B8" s="32">
        <v>330007.05400000012</v>
      </c>
    </row>
    <row r="9" spans="1:2" x14ac:dyDescent="0.25">
      <c r="A9" s="10" t="s">
        <v>10934</v>
      </c>
      <c r="B9" s="3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7C60-759F-44BD-9C90-5C5C1E060D79}">
  <dimension ref="A3:N17"/>
  <sheetViews>
    <sheetView workbookViewId="0">
      <selection activeCell="N17" sqref="N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10951</v>
      </c>
      <c r="D3" s="6" t="s">
        <v>10933</v>
      </c>
      <c r="E3" s="7" t="s">
        <v>10952</v>
      </c>
      <c r="G3" s="6" t="s">
        <v>10933</v>
      </c>
      <c r="H3" s="7" t="s">
        <v>10955</v>
      </c>
      <c r="J3" s="6" t="s">
        <v>10933</v>
      </c>
      <c r="K3" s="7" t="s">
        <v>10956</v>
      </c>
      <c r="M3" s="6" t="s">
        <v>10933</v>
      </c>
      <c r="N3" s="7" t="s">
        <v>10957</v>
      </c>
    </row>
    <row r="4" spans="1:14" x14ac:dyDescent="0.25">
      <c r="A4" s="8" t="s">
        <v>10939</v>
      </c>
      <c r="B4" s="31">
        <v>95365.937600000019</v>
      </c>
      <c r="D4" s="8" t="s">
        <v>10939</v>
      </c>
      <c r="E4" s="31">
        <v>9199.2699999999986</v>
      </c>
      <c r="G4" s="8" t="s">
        <v>10939</v>
      </c>
      <c r="H4" s="31">
        <v>1500</v>
      </c>
      <c r="J4" s="8" t="s">
        <v>10939</v>
      </c>
      <c r="K4" s="31">
        <v>387</v>
      </c>
      <c r="M4" s="8" t="s">
        <v>10939</v>
      </c>
      <c r="N4" s="31">
        <v>9.6462848596792869E-2</v>
      </c>
    </row>
    <row r="5" spans="1:14" x14ac:dyDescent="0.25">
      <c r="A5" s="9" t="s">
        <v>10940</v>
      </c>
      <c r="B5" s="32">
        <v>60172.649400000024</v>
      </c>
      <c r="D5" s="9" t="s">
        <v>10940</v>
      </c>
      <c r="E5" s="32">
        <v>10288.898699999991</v>
      </c>
      <c r="G5" s="9" t="s">
        <v>10940</v>
      </c>
      <c r="H5" s="32">
        <v>1068</v>
      </c>
      <c r="J5" s="9" t="s">
        <v>10940</v>
      </c>
      <c r="K5" s="32">
        <v>301</v>
      </c>
      <c r="M5" s="9" t="s">
        <v>10940</v>
      </c>
      <c r="N5" s="32">
        <v>0.17098962406664425</v>
      </c>
    </row>
    <row r="6" spans="1:14" x14ac:dyDescent="0.25">
      <c r="A6" s="9" t="s">
        <v>10941</v>
      </c>
      <c r="B6" s="32">
        <v>199252.98399999991</v>
      </c>
      <c r="D6" s="9" t="s">
        <v>10941</v>
      </c>
      <c r="E6" s="32">
        <v>26806.573700000015</v>
      </c>
      <c r="G6" s="9" t="s">
        <v>10941</v>
      </c>
      <c r="H6" s="32">
        <v>2491</v>
      </c>
      <c r="J6" s="9" t="s">
        <v>10941</v>
      </c>
      <c r="K6" s="32">
        <v>680</v>
      </c>
      <c r="M6" s="9" t="s">
        <v>10941</v>
      </c>
      <c r="N6" s="32">
        <v>0.13453536886554246</v>
      </c>
    </row>
    <row r="7" spans="1:14" x14ac:dyDescent="0.25">
      <c r="A7" s="9" t="s">
        <v>10942</v>
      </c>
      <c r="B7" s="32">
        <v>141851.5674</v>
      </c>
      <c r="D7" s="9" t="s">
        <v>10942</v>
      </c>
      <c r="E7" s="32">
        <v>13437.806799999998</v>
      </c>
      <c r="G7" s="9" t="s">
        <v>10942</v>
      </c>
      <c r="H7" s="32">
        <v>2441</v>
      </c>
      <c r="J7" s="9" t="s">
        <v>10942</v>
      </c>
      <c r="K7" s="32">
        <v>663</v>
      </c>
      <c r="M7" s="9" t="s">
        <v>10942</v>
      </c>
      <c r="N7" s="32">
        <v>9.4731465053942004E-2</v>
      </c>
    </row>
    <row r="8" spans="1:14" x14ac:dyDescent="0.25">
      <c r="A8" s="9" t="s">
        <v>10943</v>
      </c>
      <c r="B8" s="32">
        <v>156122.28669999994</v>
      </c>
      <c r="D8" s="9" t="s">
        <v>10943</v>
      </c>
      <c r="E8" s="32">
        <v>22308.51279999999</v>
      </c>
      <c r="G8" s="9" t="s">
        <v>10943</v>
      </c>
      <c r="H8" s="32">
        <v>2850</v>
      </c>
      <c r="J8" s="9" t="s">
        <v>10943</v>
      </c>
      <c r="K8" s="32">
        <v>750</v>
      </c>
      <c r="M8" s="9" t="s">
        <v>10943</v>
      </c>
      <c r="N8" s="32">
        <v>0.14289127626517142</v>
      </c>
    </row>
    <row r="9" spans="1:14" x14ac:dyDescent="0.25">
      <c r="A9" s="9" t="s">
        <v>10944</v>
      </c>
      <c r="B9" s="32">
        <v>147082.61130000011</v>
      </c>
      <c r="D9" s="9" t="s">
        <v>10944</v>
      </c>
      <c r="E9" s="32">
        <v>20899.334500000012</v>
      </c>
      <c r="G9" s="9" t="s">
        <v>10944</v>
      </c>
      <c r="H9" s="32">
        <v>2644</v>
      </c>
      <c r="J9" s="9" t="s">
        <v>10944</v>
      </c>
      <c r="K9" s="32">
        <v>709</v>
      </c>
      <c r="M9" s="9" t="s">
        <v>10944</v>
      </c>
      <c r="N9" s="32">
        <v>0.1420924901678027</v>
      </c>
    </row>
    <row r="10" spans="1:14" x14ac:dyDescent="0.25">
      <c r="A10" s="9" t="s">
        <v>10945</v>
      </c>
      <c r="B10" s="32">
        <v>149580.83800000031</v>
      </c>
      <c r="D10" s="9" t="s">
        <v>10945</v>
      </c>
      <c r="E10" s="32">
        <v>13535.38299999998</v>
      </c>
      <c r="G10" s="9" t="s">
        <v>10945</v>
      </c>
      <c r="H10" s="32">
        <v>2705</v>
      </c>
      <c r="J10" s="9" t="s">
        <v>10945</v>
      </c>
      <c r="K10" s="32">
        <v>708</v>
      </c>
      <c r="M10" s="9" t="s">
        <v>10945</v>
      </c>
      <c r="N10" s="32">
        <v>9.0488749635163512E-2</v>
      </c>
    </row>
    <row r="11" spans="1:14" x14ac:dyDescent="0.25">
      <c r="A11" s="9" t="s">
        <v>10946</v>
      </c>
      <c r="B11" s="32">
        <v>159589.45099999988</v>
      </c>
      <c r="D11" s="9" t="s">
        <v>10946</v>
      </c>
      <c r="E11" s="32">
        <v>21896.715399999972</v>
      </c>
      <c r="G11" s="9" t="s">
        <v>10946</v>
      </c>
      <c r="H11" s="32">
        <v>2796</v>
      </c>
      <c r="J11" s="9" t="s">
        <v>10946</v>
      </c>
      <c r="K11" s="32">
        <v>710</v>
      </c>
      <c r="M11" s="9" t="s">
        <v>10946</v>
      </c>
      <c r="N11" s="32">
        <v>0.13720653378273723</v>
      </c>
    </row>
    <row r="12" spans="1:14" x14ac:dyDescent="0.25">
      <c r="A12" s="9" t="s">
        <v>10947</v>
      </c>
      <c r="B12" s="32">
        <v>309770.09970000025</v>
      </c>
      <c r="D12" s="9" t="s">
        <v>10947</v>
      </c>
      <c r="E12" s="32">
        <v>37293.192500000034</v>
      </c>
      <c r="G12" s="9" t="s">
        <v>10947</v>
      </c>
      <c r="H12" s="32">
        <v>5073</v>
      </c>
      <c r="J12" s="9" t="s">
        <v>10947</v>
      </c>
      <c r="K12" s="32">
        <v>1386</v>
      </c>
      <c r="M12" s="9" t="s">
        <v>10947</v>
      </c>
      <c r="N12" s="32">
        <v>0.12038990379031732</v>
      </c>
    </row>
    <row r="13" spans="1:14" x14ac:dyDescent="0.25">
      <c r="A13" s="9" t="s">
        <v>10948</v>
      </c>
      <c r="B13" s="32">
        <v>197115.20170000009</v>
      </c>
      <c r="D13" s="9" t="s">
        <v>10948</v>
      </c>
      <c r="E13" s="32">
        <v>31469.663800000035</v>
      </c>
      <c r="G13" s="9" t="s">
        <v>10948</v>
      </c>
      <c r="H13" s="32">
        <v>3095</v>
      </c>
      <c r="J13" s="9" t="s">
        <v>10948</v>
      </c>
      <c r="K13" s="32">
        <v>817</v>
      </c>
      <c r="M13" s="9" t="s">
        <v>10948</v>
      </c>
      <c r="N13" s="32">
        <v>0.15965112547684351</v>
      </c>
    </row>
    <row r="14" spans="1:14" x14ac:dyDescent="0.25">
      <c r="A14" s="9" t="s">
        <v>10949</v>
      </c>
      <c r="B14" s="32">
        <v>349120.07400000008</v>
      </c>
      <c r="D14" s="9" t="s">
        <v>10949</v>
      </c>
      <c r="E14" s="32">
        <v>35825.536599999927</v>
      </c>
      <c r="G14" s="9" t="s">
        <v>10949</v>
      </c>
      <c r="H14" s="32">
        <v>5741</v>
      </c>
      <c r="J14" s="9" t="s">
        <v>10949</v>
      </c>
      <c r="K14" s="32">
        <v>1462</v>
      </c>
      <c r="M14" s="9" t="s">
        <v>10949</v>
      </c>
      <c r="N14" s="32">
        <v>0.10261666191099604</v>
      </c>
    </row>
    <row r="15" spans="1:14" x14ac:dyDescent="0.25">
      <c r="A15" s="9" t="s">
        <v>10950</v>
      </c>
      <c r="B15" s="32">
        <v>332177.15950000001</v>
      </c>
      <c r="D15" s="9" t="s">
        <v>10950</v>
      </c>
      <c r="E15" s="32">
        <v>43436.13390000003</v>
      </c>
      <c r="G15" s="9" t="s">
        <v>10950</v>
      </c>
      <c r="H15" s="32">
        <v>5469</v>
      </c>
      <c r="J15" s="9" t="s">
        <v>10950</v>
      </c>
      <c r="K15" s="32">
        <v>1421</v>
      </c>
      <c r="M15" s="9" t="s">
        <v>10950</v>
      </c>
      <c r="N15" s="32">
        <v>0.13076195234308405</v>
      </c>
    </row>
    <row r="16" spans="1:14" x14ac:dyDescent="0.25">
      <c r="A16" s="10" t="s">
        <v>10934</v>
      </c>
      <c r="B16" s="33">
        <v>2297200.8603000008</v>
      </c>
      <c r="D16" s="10" t="s">
        <v>10934</v>
      </c>
      <c r="E16" s="33">
        <v>286397.02169999998</v>
      </c>
      <c r="G16" s="10" t="s">
        <v>10934</v>
      </c>
      <c r="H16" s="33">
        <v>37873</v>
      </c>
      <c r="J16" s="10" t="s">
        <v>10934</v>
      </c>
      <c r="K16" s="33">
        <v>9994</v>
      </c>
      <c r="M16" s="10" t="s">
        <v>10934</v>
      </c>
      <c r="N16" s="33">
        <v>0.12467217240315856</v>
      </c>
    </row>
    <row r="17" spans="2:14" x14ac:dyDescent="0.25">
      <c r="B17" s="22">
        <f>GETPIVOTDATA("Sales",$A$3)</f>
        <v>2297200.8603000008</v>
      </c>
      <c r="E17" s="25">
        <f>GETPIVOTDATA("Profit",$D$3)</f>
        <v>286397.02169999998</v>
      </c>
      <c r="H17" s="23">
        <f>GETPIVOTDATA("Quantity",$G$3)</f>
        <v>37873</v>
      </c>
      <c r="K17" s="24">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A428-6D69-41D2-9C21-2D8DCFCE39A7}">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4.5703125" customWidth="1"/>
    <col min="9" max="9" width="16.28515625" customWidth="1"/>
    <col min="10" max="10" width="15" customWidth="1"/>
    <col min="11" max="11" width="12.28515625" customWidth="1"/>
    <col min="12" max="12" width="15.85546875" customWidth="1"/>
  </cols>
  <sheetData>
    <row r="3" spans="1:12" x14ac:dyDescent="0.25">
      <c r="A3" s="6" t="s">
        <v>10933</v>
      </c>
      <c r="B3" s="5" t="s">
        <v>10951</v>
      </c>
      <c r="C3" s="27" t="s">
        <v>10952</v>
      </c>
      <c r="D3" s="27" t="s">
        <v>10955</v>
      </c>
      <c r="E3" s="27" t="s">
        <v>10956</v>
      </c>
      <c r="F3" s="11" t="s">
        <v>10957</v>
      </c>
    </row>
    <row r="4" spans="1:12" x14ac:dyDescent="0.25">
      <c r="A4" s="8" t="s">
        <v>10935</v>
      </c>
      <c r="B4" s="34">
        <v>484247.49810000096</v>
      </c>
      <c r="C4" s="40">
        <v>49543.974100000007</v>
      </c>
      <c r="D4" s="40">
        <v>7581</v>
      </c>
      <c r="E4" s="40">
        <v>1993</v>
      </c>
      <c r="F4" s="35">
        <v>0.10231126499236715</v>
      </c>
    </row>
    <row r="5" spans="1:12" x14ac:dyDescent="0.25">
      <c r="A5" s="9" t="s">
        <v>10936</v>
      </c>
      <c r="B5" s="36">
        <v>470532.50899999985</v>
      </c>
      <c r="C5" s="41">
        <v>61618.603700000051</v>
      </c>
      <c r="D5" s="41">
        <v>7979</v>
      </c>
      <c r="E5" s="41">
        <v>2102</v>
      </c>
      <c r="F5" s="37">
        <v>0.13095504034557592</v>
      </c>
    </row>
    <row r="6" spans="1:12" x14ac:dyDescent="0.25">
      <c r="A6" s="9" t="s">
        <v>10937</v>
      </c>
      <c r="B6" s="36">
        <v>608473.83000000066</v>
      </c>
      <c r="C6" s="41">
        <v>81726.930800000177</v>
      </c>
      <c r="D6" s="41">
        <v>9810</v>
      </c>
      <c r="E6" s="41">
        <v>2580</v>
      </c>
      <c r="F6" s="37">
        <v>0.13431461924993568</v>
      </c>
    </row>
    <row r="7" spans="1:12" x14ac:dyDescent="0.25">
      <c r="A7" s="28" t="s">
        <v>10938</v>
      </c>
      <c r="B7" s="42">
        <v>733947.0231999997</v>
      </c>
      <c r="C7" s="43">
        <v>93507.513099999967</v>
      </c>
      <c r="D7" s="43">
        <v>12503</v>
      </c>
      <c r="E7" s="43">
        <v>3319</v>
      </c>
      <c r="F7" s="44">
        <v>0.12740362743390987</v>
      </c>
    </row>
    <row r="8" spans="1:12" x14ac:dyDescent="0.25">
      <c r="H8" s="29" t="s">
        <v>18</v>
      </c>
      <c r="I8" s="29" t="s">
        <v>21</v>
      </c>
      <c r="J8" s="29" t="s">
        <v>19</v>
      </c>
      <c r="K8" s="29" t="s">
        <v>10958</v>
      </c>
      <c r="L8" s="29" t="s">
        <v>10959</v>
      </c>
    </row>
    <row r="9" spans="1:12" ht="18" x14ac:dyDescent="0.25">
      <c r="H9" s="30">
        <f>(GETPIVOTDATA("Sum of Sales",$A$3,"Years (Order Date)",2014)/GETPIVOTDATA("Sum of Sales",$A$3,"Years (Order Date)",2013))-1</f>
        <v>0.20620967905883303</v>
      </c>
      <c r="I9" s="30">
        <f>(GETPIVOTDATA("Sum of Profit",$A$3,"Years (Order Date)",2014)/GETPIVOTDATA("Sum of Profit",$A$3,"Years (Order Date)",2013))-1</f>
        <v>0.14414565902185772</v>
      </c>
      <c r="J9" s="30">
        <f>(GETPIVOTDATA("Sum of Quantity",$A$3,"Years (Order Date)",2014)/GETPIVOTDATA("Sum of Quantity",$A$3,"Years (Order Date)",2013))-1</f>
        <v>0.27451580020387367</v>
      </c>
      <c r="K9" s="30">
        <f>(GETPIVOTDATA("Count of Order ID",$A$3,"Years (Order Date)",2014)/GETPIVOTDATA("Count of Order ID",$A$3,"Years (Order Date)",2013))-1</f>
        <v>0.2864341085271318</v>
      </c>
      <c r="L9" s="30">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62010-1D70-4B4F-BCD6-067C234A3369}">
  <dimension ref="A1"/>
  <sheetViews>
    <sheetView showGridLines="0" showRowColHeaders="0" tabSelected="1" workbookViewId="0">
      <selection activeCell="Z48" sqref="Z48"/>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5" sqref="A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12" sqref="W12"/>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E403088-39F9-4979-8E08-C8D7D9881451}">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87922C4A-8E43-44F4-8F2E-17A7B8B0AD18}">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D58449F4-9025-4954-AF44-A98D232DB783}">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57C2D5B8-B13D-4F5C-8DA4-F7E1F174FB18}">
  <ds:schemaRefs>
    <ds:schemaRef ds:uri="http://www.w3.org/2001/XMLSchema"/>
    <ds:schemaRef ds:uri="http://microsoft.data.visualization.Client.Excel.P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Clasterd Charts</vt:lpstr>
      <vt:lpstr>Top 5</vt:lpstr>
      <vt:lpstr>KPI</vt:lpstr>
      <vt:lpstr>KPI YOYProfit</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Koushik Bhattacharya</cp:lastModifiedBy>
  <dcterms:created xsi:type="dcterms:W3CDTF">2015-06-05T18:17:20Z</dcterms:created>
  <dcterms:modified xsi:type="dcterms:W3CDTF">2024-05-15T09:55:08Z</dcterms:modified>
</cp:coreProperties>
</file>